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P:\DEMP\GOVERNANÇA E GESTÃO\TRANSPARENCIA\2026-W772CJ\DFRV - PROJETO\"/>
    </mc:Choice>
  </mc:AlternateContent>
  <xr:revisionPtr revIDLastSave="0" documentId="13_ncr:1_{EAAF2A25-FAF2-4A74-A1C9-28054403C633}" xr6:coauthVersionLast="47" xr6:coauthVersionMax="47" xr10:uidLastSave="{00000000-0000-0000-0000-000000000000}"/>
  <bookViews>
    <workbookView xWindow="-28920" yWindow="-2025" windowWidth="29040" windowHeight="15720" tabRatio="834" xr2:uid="{00000000-000D-0000-FFFF-FFFF00000000}"/>
  </bookViews>
  <sheets>
    <sheet name="PLANILHA MED 03" sheetId="89" r:id="rId1"/>
    <sheet name="CPU_H_H_CAMPO_G_MARINHO" sheetId="79" state="hidden" r:id="rId2"/>
    <sheet name="CPU_SERVICO" sheetId="32" state="hidden" r:id="rId3"/>
    <sheet name="MAO_OBRA_PROJETO" sheetId="69" state="hidden" r:id="rId4"/>
    <sheet name="SINAPI_01_19_SEM_DESO" sheetId="65"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0" localSheetId="3">#REF!</definedName>
    <definedName name="\a" localSheetId="1">#REF!</definedName>
    <definedName name="\a" localSheetId="0">#REF!</definedName>
    <definedName name="\a">#REF!</definedName>
    <definedName name="\c" localSheetId="3">'[1]Bm 8'!#REF!</definedName>
    <definedName name="\d" localSheetId="3">'[1]Bm 8'!#REF!</definedName>
    <definedName name="\f">#N/A</definedName>
    <definedName name="\p">#N/A</definedName>
    <definedName name="\q" localSheetId="3">'[1]Bm 8'!#REF!</definedName>
    <definedName name="\s" localSheetId="3">'[1]Bm 8'!#REF!</definedName>
    <definedName name="\x" localSheetId="3">'[1]Bm 8'!#REF!</definedName>
    <definedName name="__123Graph_D" hidden="1">'[2]Etapa Única'!$C$125:$C$134</definedName>
    <definedName name="__123Graph_E" hidden="1">'[2]Etapa Única'!$E$125:$E$134</definedName>
    <definedName name="__BOR1" localSheetId="1">'[1]Bm 8'!#REF!</definedName>
    <definedName name="__BOR1" localSheetId="3">'[1]Bm 8'!#REF!</definedName>
    <definedName name="__BOR1" localSheetId="0">'[1]Bm 8'!#REF!</definedName>
    <definedName name="__BOR1" localSheetId="4">'[1]Bm 8'!#REF!</definedName>
    <definedName name="__BOR1">'[1]Bm 8'!#REF!</definedName>
    <definedName name="_1Excel_BuiltIn_Print_Area_3_1" localSheetId="3">#REF!</definedName>
    <definedName name="_BOR1" localSheetId="3">'[1]Bm 8'!#REF!</definedName>
    <definedName name="_Fill" localSheetId="3" hidden="1">#REF!</definedName>
    <definedName name="_tot1">[3]PLANILHA!#REF!</definedName>
    <definedName name="_VR1" localSheetId="3">#REF!</definedName>
    <definedName name="a" localSheetId="3">'[1]Bm 8'!#REF!</definedName>
    <definedName name="aaa" localSheetId="1">#REF!</definedName>
    <definedName name="aaa" localSheetId="0">#REF!</definedName>
    <definedName name="aaa">#REF!</definedName>
    <definedName name="acha.coluna" localSheetId="3">#REF!</definedName>
    <definedName name="_xlnm.Print_Area" localSheetId="1">CPU_H_H_CAMPO_G_MARINHO!$A$1:$I$1074</definedName>
    <definedName name="_xlnm.Print_Area" localSheetId="2">CPU_SERVICO!$B$1:$I$88</definedName>
    <definedName name="_xlnm.Print_Area" localSheetId="3">MAO_OBRA_PROJETO!$A$1:$M$27</definedName>
    <definedName name="_xlnm.Print_Area" localSheetId="0">'PLANILHA MED 03'!$A$1:$L$61</definedName>
    <definedName name="_xlnm.Print_Area" localSheetId="4">SINAPI_01_19_SEM_DESO!$A$1:$D$11686</definedName>
    <definedName name="Área_impressão_IM" localSheetId="3">#REF!</definedName>
    <definedName name="ASDF" localSheetId="1">#REF!</definedName>
    <definedName name="ASDF" localSheetId="3">#REF!</definedName>
    <definedName name="ASDF" localSheetId="0">#REF!</definedName>
    <definedName name="ASDF" localSheetId="4">#REF!</definedName>
    <definedName name="ASDF">#REF!</definedName>
    <definedName name="_xlnm.Database" localSheetId="1">#REF!</definedName>
    <definedName name="_xlnm.Database" localSheetId="0">#REF!</definedName>
    <definedName name="_xlnm.Database">#REF!</definedName>
    <definedName name="bdi">[3]PLANILHA!$H$123</definedName>
    <definedName name="BLOCRET" localSheetId="3">#REF!</definedName>
    <definedName name="cliente">#REF!</definedName>
    <definedName name="Código" localSheetId="3">#REF!</definedName>
    <definedName name="COORD" localSheetId="3">#REF!</definedName>
    <definedName name="ctdireto">#REF!</definedName>
    <definedName name="ctindireto">#REF!</definedName>
    <definedName name="data">#REF!</definedName>
    <definedName name="ENG.CESP" localSheetId="3">#REF!</definedName>
    <definedName name="ENG.CIV" localSheetId="3">#REF!</definedName>
    <definedName name="ENG.ELE" localSheetId="3">#REF!</definedName>
    <definedName name="Excel_BuiltIn__FilterDatabase">#REF!</definedName>
    <definedName name="Excel_BuiltIn_Print_Area_1">#REF!</definedName>
    <definedName name="Excel_BuiltIn_Print_Area_1_1">#REF!</definedName>
    <definedName name="Excel_BuiltIn_Print_Area_2">#REF!</definedName>
    <definedName name="Excel_BuiltIn_Print_Area_3">#REF!</definedName>
    <definedName name="Excel_BuiltIn_Print_Area_4">#REF!</definedName>
    <definedName name="Excel_BuiltIn_Print_Area_4_1">#REF!</definedName>
    <definedName name="Excel_BuiltIn_Print_Titles_1">#REF!</definedName>
    <definedName name="Excel_BuiltIn_Print_Titles_1_1">(#REF!,#REF!)</definedName>
    <definedName name="EXTREDE" localSheetId="3">#REF!</definedName>
    <definedName name="GEO_ECI" localSheetId="3">#REF!</definedName>
    <definedName name="_xlnm.Recorder" localSheetId="1">#REF!</definedName>
    <definedName name="_xlnm.Recorder" localSheetId="3">#REF!</definedName>
    <definedName name="_xlnm.Recorder" localSheetId="0">#REF!</definedName>
    <definedName name="_xlnm.Recorder" localSheetId="4">#REF!</definedName>
    <definedName name="_xlnm.Recorder">#REF!</definedName>
    <definedName name="I" localSheetId="3" hidden="1">[4]Poço!#REF!</definedName>
    <definedName name="INSUMOS" localSheetId="3">[5]MAT!$A$3:$E$249</definedName>
    <definedName name="INSUMOS" localSheetId="4">[6]MAT!$A$3:$E$249</definedName>
    <definedName name="INSUMOS">[6]MAT!$A$3:$E$249</definedName>
    <definedName name="local">#REF!</definedName>
    <definedName name="MmExcelLinker_CBF3F7D5_5F0E_4EA5_B59F_34028F0F12D2" localSheetId="1">[7]PLAN_FORN!#REF!</definedName>
    <definedName name="MmExcelLinker_CBF3F7D5_5F0E_4EA5_B59F_34028F0F12D2" localSheetId="3">[8]PLAN_FORN!#REF!</definedName>
    <definedName name="MmExcelLinker_CBF3F7D5_5F0E_4EA5_B59F_34028F0F12D2" localSheetId="0">[7]PLAN_FORN!#REF!</definedName>
    <definedName name="MmExcelLinker_CBF3F7D5_5F0E_4EA5_B59F_34028F0F12D2" localSheetId="4">[7]PLAN_FORN!#REF!</definedName>
    <definedName name="MmExcelLinker_CBF3F7D5_5F0E_4EA5_B59F_34028F0F12D2">[7]PLAN_FORN!#REF!</definedName>
    <definedName name="nil" localSheetId="3">#REF!</definedName>
    <definedName name="nomeobra">#REF!</definedName>
    <definedName name="obra">#REF!</definedName>
    <definedName name="ORGAO">[3]PLANILHA!$C$2</definedName>
    <definedName name="p" localSheetId="1">#REF!</definedName>
    <definedName name="p" localSheetId="0">#REF!</definedName>
    <definedName name="p">#REF!</definedName>
    <definedName name="Print_Area_MI" localSheetId="1">#REF!</definedName>
    <definedName name="Print_Area_MI" localSheetId="0">#REF!</definedName>
    <definedName name="Print_Area_MI">#REF!</definedName>
    <definedName name="PRINT_TITLES_MI" localSheetId="1">#REF!</definedName>
    <definedName name="PRINT_TITLES_MI" localSheetId="0">#REF!</definedName>
    <definedName name="PRINT_TITLES_MI">#REF!</definedName>
    <definedName name="RAH" localSheetId="3">#REF!</definedName>
    <definedName name="ref">#REF!</definedName>
    <definedName name="SCO" localSheetId="1">#REF!</definedName>
    <definedName name="SCO" localSheetId="3">#REF!</definedName>
    <definedName name="SCO" localSheetId="0">#REF!</definedName>
    <definedName name="SCO" localSheetId="4">#REF!</definedName>
    <definedName name="SCO">#REF!</definedName>
    <definedName name="SERV1">[3]PLANILHA!$C$9</definedName>
    <definedName name="SERV10">[3]PLANILHA!$C$54</definedName>
    <definedName name="SERV11">[3]PLANILHA!$C$59</definedName>
    <definedName name="SERV12">[3]PLANILHA!$C$64</definedName>
    <definedName name="SERV13">[3]PLANILHA!$C$69</definedName>
    <definedName name="SERV14">[3]PLANILHA!$C$74</definedName>
    <definedName name="SERV15">[3]PLANILHA!$C$79</definedName>
    <definedName name="SERV16">[3]PLANILHA!$C$84</definedName>
    <definedName name="SERV17">[3]PLANILHA!$C$89</definedName>
    <definedName name="SERV18">[3]PLANILHA!$C$94</definedName>
    <definedName name="SERV19">[3]PLANILHA!$C$99</definedName>
    <definedName name="SERV2">[3]PLANILHA!$C$14</definedName>
    <definedName name="SERV20">[3]PLANILHA!$C$104</definedName>
    <definedName name="SERV21">[3]PLANILHA!$C$109</definedName>
    <definedName name="SERV22">[3]PLANILHA!$C$114</definedName>
    <definedName name="SERV23">[3]PLANILHA!$C$120</definedName>
    <definedName name="SERV3">[3]PLANILHA!$C$19</definedName>
    <definedName name="SERV4">[3]PLANILHA!$C$24</definedName>
    <definedName name="SERV5">[3]PLANILHA!$C$29</definedName>
    <definedName name="SERV6">[3]PLANILHA!$C$34</definedName>
    <definedName name="SERV7">[3]PLANILHA!$C$39</definedName>
    <definedName name="SERV8">[3]PLANILHA!$C$44</definedName>
    <definedName name="SERV9">[3]PLANILHA!$C$49</definedName>
    <definedName name="sssss" localSheetId="1">#REF!</definedName>
    <definedName name="sssss" localSheetId="3">#REF!</definedName>
    <definedName name="sssss" localSheetId="0">#REF!</definedName>
    <definedName name="sssss">#REF!</definedName>
    <definedName name="STOT02.010.0020" localSheetId="3">#REF!</definedName>
    <definedName name="STOT02.010.0020_1" localSheetId="3">[9]MEMORIAL!#REF!</definedName>
    <definedName name="STOT02.010.0030" localSheetId="3">[9]MEMORIAL!#REF!</definedName>
    <definedName name="STOT04.010.0290" localSheetId="3">#REF!</definedName>
    <definedName name="STOT04.010.0290_1" localSheetId="3">[10]MEMORIAL!#REF!</definedName>
    <definedName name="STOT04.010.0320" localSheetId="3">[11]MEMORIAL!#REF!</definedName>
    <definedName name="stot04.010.0330" localSheetId="3">#REF!</definedName>
    <definedName name="STOT04.010.0330_1" localSheetId="3">[9]MEMORIAL!#REF!</definedName>
    <definedName name="STOT04.010.0371" localSheetId="3">[11]MEMORIAL!#REF!</definedName>
    <definedName name="STOT15.010.0010" localSheetId="3">#REF!</definedName>
    <definedName name="STOT15.010.0010_1" localSheetId="3">[12]MEMORIAL!#REF!</definedName>
    <definedName name="STOT15.010.0040" localSheetId="3">#REF!</definedName>
    <definedName name="STOT15.010.0040_1" localSheetId="3">[10]MEMORIAL!#REF!</definedName>
    <definedName name="STOT15.010.0055" localSheetId="3">#REF!</definedName>
    <definedName name="STOT15.010.0055_1" localSheetId="3">[12]MEMORIAL!#REF!</definedName>
    <definedName name="STOT15.010.0140" localSheetId="3">[11]MEMORIAL!#REF!</definedName>
    <definedName name="STOT15.010.0140_1" localSheetId="3">[12]MEMORIAL!#REF!</definedName>
    <definedName name="STOT15.010.0181" localSheetId="3">[11]MEMORIAL!#REF!</definedName>
    <definedName name="STOT15.010.0181_1" localSheetId="3">[12]MEMORIAL!#REF!</definedName>
    <definedName name="TABREC">'[13]TABELA RECURSOS'!$A$1:$G$142</definedName>
    <definedName name="TÉCNICO" localSheetId="3">#REF!</definedName>
    <definedName name="_xlnm.Print_Titles" localSheetId="1">CPU_H_H_CAMPO_G_MARINHO!$1:$7</definedName>
    <definedName name="_xlnm.Print_Titles" localSheetId="3">MAO_OBRA_PROJETO!$1:$6</definedName>
    <definedName name="total1">[3]PLANILHA!$H$12</definedName>
    <definedName name="TOTAL10">[3]PLANILHA!$H$57</definedName>
    <definedName name="TOTAL11">[3]PLANILHA!$H$62</definedName>
    <definedName name="TOTAL12">[3]PLANILHA!$H$67</definedName>
    <definedName name="TOTAL13">[3]PLANILHA!$H$72</definedName>
    <definedName name="TOTAL14">[3]PLANILHA!$H$77</definedName>
    <definedName name="TOTAL15">[3]PLANILHA!$H$82</definedName>
    <definedName name="TOTAL16">[3]PLANILHA!$H$87</definedName>
    <definedName name="TOTAL17">[3]PLANILHA!$H$92</definedName>
    <definedName name="TOTAL18">[3]PLANILHA!$H$97</definedName>
    <definedName name="TOTAL19">[3]PLANILHA!$H$102</definedName>
    <definedName name="TOTAL2">[3]PLANILHA!$H$17</definedName>
    <definedName name="TOTAL20">[3]PLANILHA!$H$107</definedName>
    <definedName name="TOTAL21">[3]PLANILHA!$H$112</definedName>
    <definedName name="TOTAL22">[3]PLANILHA!$H$118</definedName>
    <definedName name="TOTAL3">[3]PLANILHA!$H$22</definedName>
    <definedName name="TOTAL4">[3]PLANILHA!$H$27</definedName>
    <definedName name="TOTAL5">[3]PLANILHA!$H$32</definedName>
    <definedName name="TOTAL6">[3]PLANILHA!$H$37</definedName>
    <definedName name="TOTAL7">[3]PLANILHA!$H$42</definedName>
    <definedName name="TOTAL8">[3]PLANILHA!$H$47</definedName>
    <definedName name="TOTAL9">[3]PLANILHA!$H$52</definedName>
    <definedName name="TOTALMATERIAL" localSheetId="3">#REF!</definedName>
    <definedName name="TOTALSERVIÇO_1" localSheetId="3">#REF!</definedName>
    <definedName name="TOTFASE" localSheetId="3">'[14]Serviços Água'!#REF!</definedName>
    <definedName name="TOTFASE_5" localSheetId="3">'[15]Rede de Distribuição de Água'!#REF!</definedName>
    <definedName name="TOTFASE_6" localSheetId="3">'[15]Rede de Distribuição de Água'!#REF!</definedName>
    <definedName name="totger">#REF!</definedName>
    <definedName name="ttmax">[3]PLANILHA!#REF!</definedName>
    <definedName name="VAA" localSheetId="3">#REF!</definedName>
    <definedName name="VAT" localSheetId="3">[16]MEMORIAL!#REF!</definedName>
    <definedName name="VAT_1" localSheetId="3">[9]MEMORIAL!#REF!</definedName>
    <definedName name="VB1.0" localSheetId="1">#REF!</definedName>
    <definedName name="VB1.0" localSheetId="0">#REF!</definedName>
    <definedName name="VB1.0">#REF!</definedName>
    <definedName name="VB1.1" localSheetId="1">#REF!</definedName>
    <definedName name="VB1.1" localSheetId="0">#REF!</definedName>
    <definedName name="VB1.1">#REF!</definedName>
    <definedName name="VB1.3" localSheetId="1">#REF!</definedName>
    <definedName name="VB1.3" localSheetId="0">#REF!</definedName>
    <definedName name="VB1.3">#REF!</definedName>
    <definedName name="VB2.0" localSheetId="1">#REF!</definedName>
    <definedName name="VB2.0" localSheetId="0">#REF!</definedName>
    <definedName name="VB2.0">#REF!</definedName>
    <definedName name="VB2.1" localSheetId="1">#REF!</definedName>
    <definedName name="VB2.1" localSheetId="0">#REF!</definedName>
    <definedName name="VB2.1">#REF!</definedName>
    <definedName name="VB2.10" localSheetId="1">#REF!</definedName>
    <definedName name="VB2.10" localSheetId="0">#REF!</definedName>
    <definedName name="VB2.10">#REF!</definedName>
    <definedName name="VB2.2" localSheetId="1">#REF!</definedName>
    <definedName name="VB2.2" localSheetId="0">#REF!</definedName>
    <definedName name="VB2.2">#REF!</definedName>
    <definedName name="VB2.3" localSheetId="1">#REF!</definedName>
    <definedName name="VB2.3" localSheetId="0">#REF!</definedName>
    <definedName name="VB2.3">#REF!</definedName>
    <definedName name="VB2.4" localSheetId="1">#REF!</definedName>
    <definedName name="VB2.4" localSheetId="0">#REF!</definedName>
    <definedName name="VB2.4">#REF!</definedName>
    <definedName name="VB2.5" localSheetId="1">#REF!</definedName>
    <definedName name="VB2.5" localSheetId="0">#REF!</definedName>
    <definedName name="VB2.5">#REF!</definedName>
    <definedName name="VB2.6" localSheetId="1">#REF!</definedName>
    <definedName name="VB2.6" localSheetId="0">#REF!</definedName>
    <definedName name="VB2.6">#REF!</definedName>
    <definedName name="VB2.7" localSheetId="1">#REF!</definedName>
    <definedName name="VB2.7" localSheetId="0">#REF!</definedName>
    <definedName name="VB2.7">#REF!</definedName>
    <definedName name="VB2.8" localSheetId="1">#REF!</definedName>
    <definedName name="VB2.8" localSheetId="0">#REF!</definedName>
    <definedName name="VB2.8">#REF!</definedName>
    <definedName name="VB2.9" localSheetId="1">#REF!</definedName>
    <definedName name="VB2.9" localSheetId="0">#REF!</definedName>
    <definedName name="VB2.9">#REF!</definedName>
    <definedName name="VB3.0" localSheetId="1">#REF!</definedName>
    <definedName name="VB3.0" localSheetId="0">#REF!</definedName>
    <definedName name="VB3.0">#REF!</definedName>
    <definedName name="VB3.1" localSheetId="1">#REF!</definedName>
    <definedName name="VB3.1" localSheetId="0">#REF!</definedName>
    <definedName name="VB3.1">#REF!</definedName>
    <definedName name="VB3.2" localSheetId="1">#REF!</definedName>
    <definedName name="VB3.2" localSheetId="0">#REF!</definedName>
    <definedName name="VB3.2">#REF!</definedName>
    <definedName name="VB3.3" localSheetId="1">#REF!</definedName>
    <definedName name="VB3.3" localSheetId="0">#REF!</definedName>
    <definedName name="VB3.3">#REF!</definedName>
    <definedName name="VB3.4" localSheetId="1">#REF!</definedName>
    <definedName name="VB3.4" localSheetId="0">#REF!</definedName>
    <definedName name="VB3.4">#REF!</definedName>
    <definedName name="VB3.5" localSheetId="1">#REF!</definedName>
    <definedName name="VB3.5" localSheetId="0">#REF!</definedName>
    <definedName name="VB3.5">#REF!</definedName>
    <definedName name="VB3.6" localSheetId="1">#REF!</definedName>
    <definedName name="VB3.6" localSheetId="0">#REF!</definedName>
    <definedName name="VB3.6">#REF!</definedName>
    <definedName name="VB3.7" localSheetId="1">#REF!</definedName>
    <definedName name="VB3.7" localSheetId="0">#REF!</definedName>
    <definedName name="VB3.7">#REF!</definedName>
    <definedName name="VB4.0" localSheetId="1">#REF!</definedName>
    <definedName name="VB4.0" localSheetId="0">#REF!</definedName>
    <definedName name="VB4.0">#REF!</definedName>
    <definedName name="VB4.1" localSheetId="1">#REF!</definedName>
    <definedName name="VB4.1" localSheetId="0">#REF!</definedName>
    <definedName name="VB4.1">#REF!</definedName>
    <definedName name="VB4.2" localSheetId="1">#REF!</definedName>
    <definedName name="VB4.2" localSheetId="0">#REF!</definedName>
    <definedName name="VB4.2">#REF!</definedName>
    <definedName name="VB4.3" localSheetId="1">#REF!</definedName>
    <definedName name="VB4.3" localSheetId="0">#REF!</definedName>
    <definedName name="VB4.3">#REF!</definedName>
    <definedName name="VB4.3.1" localSheetId="1">#REF!</definedName>
    <definedName name="VB4.3.1" localSheetId="0">#REF!</definedName>
    <definedName name="VB4.3.1">#REF!</definedName>
    <definedName name="VB4.3.2" localSheetId="1">#REF!</definedName>
    <definedName name="VB4.3.2" localSheetId="0">#REF!</definedName>
    <definedName name="VB4.3.2">#REF!</definedName>
    <definedName name="VB4.4" localSheetId="1">#REF!</definedName>
    <definedName name="VB4.4" localSheetId="0">#REF!</definedName>
    <definedName name="VB4.4">#REF!</definedName>
    <definedName name="VB4.5" localSheetId="1">#REF!</definedName>
    <definedName name="VB4.5" localSheetId="0">#REF!</definedName>
    <definedName name="VB4.5">#REF!</definedName>
    <definedName name="VB5.0" localSheetId="1">#REF!</definedName>
    <definedName name="VB5.0" localSheetId="0">#REF!</definedName>
    <definedName name="VB5.0">#REF!</definedName>
    <definedName name="VB5.1" localSheetId="1">#REF!</definedName>
    <definedName name="VB5.1" localSheetId="0">#REF!</definedName>
    <definedName name="VB5.1">#REF!</definedName>
    <definedName name="VB5.2" localSheetId="1">#REF!</definedName>
    <definedName name="VB5.2" localSheetId="0">#REF!</definedName>
    <definedName name="VB5.2">#REF!</definedName>
    <definedName name="VB6.0" localSheetId="1">#REF!</definedName>
    <definedName name="VB6.0" localSheetId="0">#REF!</definedName>
    <definedName name="VB6.0">#REF!</definedName>
    <definedName name="VB6.1" localSheetId="1">#REF!</definedName>
    <definedName name="VB6.1" localSheetId="0">#REF!</definedName>
    <definedName name="VB6.1">#REF!</definedName>
    <definedName name="VB6.2" localSheetId="1">#REF!</definedName>
    <definedName name="VB6.2" localSheetId="0">#REF!</definedName>
    <definedName name="VB6.2">#REF!</definedName>
    <definedName name="VB6.2.1" localSheetId="1">#REF!</definedName>
    <definedName name="VB6.2.1" localSheetId="0">#REF!</definedName>
    <definedName name="VB6.2.1">#REF!</definedName>
    <definedName name="VB6.2.2" localSheetId="1">#REF!</definedName>
    <definedName name="VB6.2.2" localSheetId="0">#REF!</definedName>
    <definedName name="VB6.2.2">#REF!</definedName>
    <definedName name="VB6.2.3" localSheetId="1">#REF!</definedName>
    <definedName name="VB6.2.3" localSheetId="0">#REF!</definedName>
    <definedName name="VB6.2.3">#REF!</definedName>
    <definedName name="VB6.3" localSheetId="1">#REF!</definedName>
    <definedName name="VB6.3" localSheetId="0">#REF!</definedName>
    <definedName name="VB6.3">#REF!</definedName>
    <definedName name="VB6.3.1" localSheetId="1">#REF!</definedName>
    <definedName name="VB6.3.1" localSheetId="0">#REF!</definedName>
    <definedName name="VB6.3.1">#REF!</definedName>
    <definedName name="VB6.3.2" localSheetId="1">#REF!</definedName>
    <definedName name="VB6.3.2" localSheetId="0">#REF!</definedName>
    <definedName name="VB6.3.2">#REF!</definedName>
    <definedName name="VB6.4" localSheetId="1">#REF!</definedName>
    <definedName name="VB6.4" localSheetId="0">#REF!</definedName>
    <definedName name="VB6.4">#REF!</definedName>
    <definedName name="VB6.4.1" localSheetId="1">#REF!</definedName>
    <definedName name="VB6.4.1" localSheetId="0">#REF!</definedName>
    <definedName name="VB6.4.1">#REF!</definedName>
    <definedName name="VB6.4.2" localSheetId="1">#REF!</definedName>
    <definedName name="VB6.4.2" localSheetId="0">#REF!</definedName>
    <definedName name="VB6.4.2">#REF!</definedName>
    <definedName name="VB6.4.3" localSheetId="1">#REF!</definedName>
    <definedName name="VB6.4.3" localSheetId="0">#REF!</definedName>
    <definedName name="VB6.4.3">#REF!</definedName>
    <definedName name="VB6.4.4" localSheetId="1">#REF!</definedName>
    <definedName name="VB6.4.4" localSheetId="0">#REF!</definedName>
    <definedName name="VB6.4.4">#REF!</definedName>
    <definedName name="VB6.4.5" localSheetId="1">#REF!</definedName>
    <definedName name="VB6.4.5" localSheetId="0">#REF!</definedName>
    <definedName name="VB6.4.5">#REF!</definedName>
    <definedName name="VB6.5" localSheetId="1">#REF!</definedName>
    <definedName name="VB6.5" localSheetId="0">#REF!</definedName>
    <definedName name="VB6.5">#REF!</definedName>
    <definedName name="VB6.6" localSheetId="1">#REF!</definedName>
    <definedName name="VB6.6" localSheetId="0">#REF!</definedName>
    <definedName name="VB6.6">#REF!</definedName>
    <definedName name="VB6.7" localSheetId="1">#REF!</definedName>
    <definedName name="VB6.7" localSheetId="0">#REF!</definedName>
    <definedName name="VB6.7">#REF!</definedName>
    <definedName name="VB6.8" localSheetId="1">#REF!</definedName>
    <definedName name="VB6.8" localSheetId="0">#REF!</definedName>
    <definedName name="VB6.8">#REF!</definedName>
    <definedName name="VB6.8.1" localSheetId="1">#REF!</definedName>
    <definedName name="VB6.8.1" localSheetId="0">#REF!</definedName>
    <definedName name="VB6.8.1">#REF!</definedName>
    <definedName name="VB6.8.2" localSheetId="1">#REF!</definedName>
    <definedName name="VB6.8.2" localSheetId="0">#REF!</definedName>
    <definedName name="VB6.8.2">#REF!</definedName>
    <definedName name="VB6.8.3" localSheetId="1">#REF!</definedName>
    <definedName name="VB6.8.3" localSheetId="0">#REF!</definedName>
    <definedName name="VB6.8.3">#REF!</definedName>
    <definedName name="VB6.8.4" localSheetId="1">#REF!</definedName>
    <definedName name="VB6.8.4" localSheetId="0">#REF!</definedName>
    <definedName name="VB6.8.4">#REF!</definedName>
    <definedName name="VB6.8.5" localSheetId="1">#REF!</definedName>
    <definedName name="VB6.8.5" localSheetId="0">#REF!</definedName>
    <definedName name="VB6.8.5">#REF!</definedName>
    <definedName name="VB6.8.6" localSheetId="1">#REF!</definedName>
    <definedName name="VB6.8.6" localSheetId="0">#REF!</definedName>
    <definedName name="VB6.8.6">#REF!</definedName>
    <definedName name="VB6.8.7" localSheetId="1">#REF!</definedName>
    <definedName name="VB6.8.7" localSheetId="0">#REF!</definedName>
    <definedName name="VB6.8.7">#REF!</definedName>
    <definedName name="VB6.8.8" localSheetId="1">#REF!</definedName>
    <definedName name="VB6.8.8" localSheetId="0">#REF!</definedName>
    <definedName name="VB6.8.8">#REF!</definedName>
    <definedName name="VB6.8.9" localSheetId="1">#REF!</definedName>
    <definedName name="VB6.8.9" localSheetId="0">#REF!</definedName>
    <definedName name="VB6.8.9">#REF!</definedName>
    <definedName name="VBF" localSheetId="3">#REF!</definedName>
    <definedName name="VO1_1" localSheetId="3">[17]MEMORIAL!#REF!</definedName>
    <definedName name="VOC" localSheetId="3">#REF!</definedName>
    <definedName name="Vol_Estrutural" localSheetId="3">[16]MEMORIAL!#REF!</definedName>
    <definedName name="Vol_Estrutural_1" localSheetId="3">[12]MEMORIAL!#REF!</definedName>
    <definedName name="VOLCON" localSheetId="3">[16]MEMORIAL!#REF!</definedName>
    <definedName name="VOLCON_1" localSheetId="3">[16]MEMORIAL!#REF!</definedName>
    <definedName name="VOLCONC" localSheetId="3">[11]MEMORIAL!#REF!</definedName>
    <definedName name="VOLCONC_1" localSheetId="3">[12]MEMORIAL!#REF!</definedName>
    <definedName name="Volume" localSheetId="3">#REF!</definedName>
    <definedName name="VTE" localSheetId="3">[16]MEMORIAL!#REF!</definedName>
    <definedName name="VTE_1" localSheetId="3">[9]MEMORIAL!#REF!</definedName>
    <definedName name="wrn.PENDENCIAS." localSheetId="3" hidden="1">{#N/A,#N/A,FALSE,"GERAL";#N/A,#N/A,FALSE,"012-96";#N/A,#N/A,FALSE,"018-96";#N/A,#N/A,FALSE,"027-96";#N/A,#N/A,FALSE,"059-96";#N/A,#N/A,FALSE,"076-96";#N/A,#N/A,FALSE,"019-97";#N/A,#N/A,FALSE,"021-97";#N/A,#N/A,FALSE,"022-97";#N/A,#N/A,FALSE,"028-97"}</definedName>
  </definedNames>
  <calcPr calcId="191029"/>
</workbook>
</file>

<file path=xl/calcChain.xml><?xml version="1.0" encoding="utf-8"?>
<calcChain xmlns="http://schemas.openxmlformats.org/spreadsheetml/2006/main">
  <c r="H21" i="89" l="1"/>
  <c r="H8" i="89"/>
  <c r="J38" i="89"/>
  <c r="K38" i="89" s="1"/>
  <c r="L38" i="89" l="1"/>
  <c r="H28" i="89"/>
  <c r="H29" i="89"/>
  <c r="H30" i="89"/>
  <c r="J22" i="89"/>
  <c r="K22" i="89" s="1"/>
  <c r="I40" i="89"/>
  <c r="H37" i="89"/>
  <c r="I37" i="89" s="1"/>
  <c r="H38" i="89"/>
  <c r="H39" i="89"/>
  <c r="I39" i="89" s="1"/>
  <c r="H40" i="89"/>
  <c r="H41" i="89"/>
  <c r="I41" i="89" s="1"/>
  <c r="H42" i="89"/>
  <c r="I42" i="89" s="1"/>
  <c r="H43" i="89"/>
  <c r="I43" i="89" s="1"/>
  <c r="H52" i="89"/>
  <c r="H33" i="89"/>
  <c r="H56" i="89"/>
  <c r="H57" i="89"/>
  <c r="H46" i="89"/>
  <c r="J23" i="89"/>
  <c r="K23" i="89" s="1"/>
  <c r="L23" i="89" s="1"/>
  <c r="J21" i="89"/>
  <c r="K21" i="89" s="1"/>
  <c r="F57" i="89"/>
  <c r="J56" i="89"/>
  <c r="K56" i="89" s="1"/>
  <c r="F56" i="89"/>
  <c r="J55" i="89"/>
  <c r="K55" i="89" s="1"/>
  <c r="F55" i="89"/>
  <c r="F52" i="89"/>
  <c r="H51" i="89"/>
  <c r="F51" i="89"/>
  <c r="H50" i="89"/>
  <c r="F50" i="89"/>
  <c r="H49" i="89"/>
  <c r="F49" i="89"/>
  <c r="F47" i="89"/>
  <c r="F46" i="89"/>
  <c r="J43" i="89"/>
  <c r="K43" i="89" s="1"/>
  <c r="L43" i="89" s="1"/>
  <c r="F43" i="89"/>
  <c r="F42" i="89"/>
  <c r="F41" i="89"/>
  <c r="F40" i="89"/>
  <c r="F39" i="89"/>
  <c r="F38" i="89"/>
  <c r="F37" i="89"/>
  <c r="H36" i="89"/>
  <c r="F36" i="89"/>
  <c r="J33" i="89"/>
  <c r="K33" i="89" s="1"/>
  <c r="F33" i="89"/>
  <c r="I33" i="89" s="1"/>
  <c r="J32" i="89"/>
  <c r="K32" i="89" s="1"/>
  <c r="L32" i="89" s="1"/>
  <c r="F32" i="89"/>
  <c r="F31" i="89"/>
  <c r="F30" i="89"/>
  <c r="F29" i="89"/>
  <c r="J28" i="89"/>
  <c r="K28" i="89" s="1"/>
  <c r="F28" i="89"/>
  <c r="I28" i="89" s="1"/>
  <c r="J27" i="89"/>
  <c r="K27" i="89" s="1"/>
  <c r="L27" i="89" s="1"/>
  <c r="F27" i="89"/>
  <c r="J26" i="89"/>
  <c r="K26" i="89" s="1"/>
  <c r="L26" i="89" s="1"/>
  <c r="F26" i="89"/>
  <c r="F25" i="89"/>
  <c r="J24" i="89"/>
  <c r="K24" i="89" s="1"/>
  <c r="F24" i="89"/>
  <c r="F23" i="89"/>
  <c r="F22" i="89"/>
  <c r="F21" i="89"/>
  <c r="J20" i="89"/>
  <c r="K20" i="89" s="1"/>
  <c r="F20" i="89"/>
  <c r="H19" i="89"/>
  <c r="F19" i="89"/>
  <c r="J16" i="89"/>
  <c r="K16" i="89" s="1"/>
  <c r="F16" i="89"/>
  <c r="J15" i="89"/>
  <c r="K15" i="89" s="1"/>
  <c r="L15" i="89" s="1"/>
  <c r="F15" i="89"/>
  <c r="J14" i="89"/>
  <c r="K14" i="89" s="1"/>
  <c r="L14" i="89" s="1"/>
  <c r="F14" i="89"/>
  <c r="J13" i="89"/>
  <c r="K13" i="89" s="1"/>
  <c r="L13" i="89" s="1"/>
  <c r="F13" i="89"/>
  <c r="J12" i="89"/>
  <c r="K12" i="89" s="1"/>
  <c r="L12" i="89" s="1"/>
  <c r="F12" i="89"/>
  <c r="H11" i="89"/>
  <c r="I11" i="89" s="1"/>
  <c r="F11" i="89"/>
  <c r="H10" i="89"/>
  <c r="F10" i="89"/>
  <c r="J9" i="89"/>
  <c r="K9" i="89" s="1"/>
  <c r="F9" i="89"/>
  <c r="F8" i="89"/>
  <c r="L24" i="89" l="1"/>
  <c r="F17" i="89"/>
  <c r="L16" i="89"/>
  <c r="L28" i="89"/>
  <c r="L21" i="89"/>
  <c r="I57" i="89"/>
  <c r="F34" i="89"/>
  <c r="L20" i="89"/>
  <c r="I56" i="89"/>
  <c r="I30" i="89"/>
  <c r="I29" i="89"/>
  <c r="I52" i="89"/>
  <c r="H55" i="89"/>
  <c r="H44" i="89"/>
  <c r="I38" i="89"/>
  <c r="H22" i="89"/>
  <c r="I22" i="89" s="1"/>
  <c r="J11" i="89"/>
  <c r="K11" i="89" s="1"/>
  <c r="L11" i="89" s="1"/>
  <c r="J29" i="89"/>
  <c r="K29" i="89" s="1"/>
  <c r="L29" i="89" s="1"/>
  <c r="H26" i="89"/>
  <c r="I26" i="89" s="1"/>
  <c r="J31" i="89"/>
  <c r="K31" i="89" s="1"/>
  <c r="L31" i="89" s="1"/>
  <c r="H31" i="89"/>
  <c r="H25" i="89"/>
  <c r="I25" i="89" s="1"/>
  <c r="J25" i="89"/>
  <c r="K25" i="89" s="1"/>
  <c r="L25" i="89" s="1"/>
  <c r="J19" i="89"/>
  <c r="K19" i="89" s="1"/>
  <c r="H53" i="89"/>
  <c r="I49" i="89"/>
  <c r="I10" i="89"/>
  <c r="I50" i="89"/>
  <c r="K44" i="89"/>
  <c r="L44" i="89" s="1"/>
  <c r="I46" i="89"/>
  <c r="H47" i="89"/>
  <c r="I47" i="89" s="1"/>
  <c r="L55" i="89"/>
  <c r="K58" i="89"/>
  <c r="L58" i="89" s="1"/>
  <c r="L56" i="89"/>
  <c r="L9" i="89"/>
  <c r="L22" i="89"/>
  <c r="I51" i="89"/>
  <c r="L33" i="89"/>
  <c r="K53" i="89"/>
  <c r="I19" i="89"/>
  <c r="H17" i="89"/>
  <c r="I17" i="89" s="1"/>
  <c r="I8" i="89"/>
  <c r="I36" i="89"/>
  <c r="H24" i="89"/>
  <c r="I24" i="89" s="1"/>
  <c r="F58" i="89"/>
  <c r="I21" i="89"/>
  <c r="H23" i="89"/>
  <c r="I23" i="89" s="1"/>
  <c r="H20" i="89"/>
  <c r="H27" i="89"/>
  <c r="H32" i="89"/>
  <c r="F44" i="89"/>
  <c r="J46" i="89"/>
  <c r="K46" i="89" s="1"/>
  <c r="F53" i="89"/>
  <c r="H58" i="89" l="1"/>
  <c r="I55" i="89"/>
  <c r="K17" i="89"/>
  <c r="L17" i="89" s="1"/>
  <c r="I31" i="89"/>
  <c r="H34" i="89"/>
  <c r="J30" i="89"/>
  <c r="K30" i="89" s="1"/>
  <c r="L30" i="89" s="1"/>
  <c r="L19" i="89"/>
  <c r="I53" i="89"/>
  <c r="F60" i="89"/>
  <c r="L53" i="89"/>
  <c r="I27" i="89"/>
  <c r="I20" i="89"/>
  <c r="L46" i="89"/>
  <c r="K47" i="89"/>
  <c r="L47" i="89" s="1"/>
  <c r="I32" i="89"/>
  <c r="I44" i="89"/>
  <c r="G60" i="89" l="1"/>
  <c r="K34" i="89"/>
  <c r="L34" i="89" s="1"/>
  <c r="I34" i="89"/>
  <c r="J60" i="89" l="1"/>
  <c r="B974" i="79" l="1"/>
  <c r="B986" i="79"/>
  <c r="F986" i="79"/>
  <c r="G986" i="79" s="1"/>
  <c r="H986" i="79" s="1"/>
  <c r="C986" i="79"/>
  <c r="B987" i="79"/>
  <c r="C987" i="79"/>
  <c r="F961" i="79"/>
  <c r="F973" i="79" s="1"/>
  <c r="F987" i="79" s="1"/>
  <c r="G987" i="79" s="1"/>
  <c r="H987" i="79" s="1"/>
  <c r="B988" i="79"/>
  <c r="C988" i="79"/>
  <c r="F988" i="79"/>
  <c r="G988" i="79" s="1"/>
  <c r="H988" i="79" s="1"/>
  <c r="B989" i="79"/>
  <c r="C989" i="79"/>
  <c r="F989" i="79"/>
  <c r="G989" i="79" s="1"/>
  <c r="H989" i="79" s="1"/>
  <c r="B990" i="79"/>
  <c r="C990" i="79"/>
  <c r="E990" i="79"/>
  <c r="B975" i="79"/>
  <c r="B976" i="79"/>
  <c r="B977" i="79"/>
  <c r="B978" i="79"/>
  <c r="B993" i="79"/>
  <c r="B1005" i="79"/>
  <c r="F1005" i="79"/>
  <c r="G1005" i="79" s="1"/>
  <c r="H1005" i="79" s="1"/>
  <c r="C1005" i="79"/>
  <c r="B1006" i="79"/>
  <c r="C1006" i="79"/>
  <c r="E1006" i="79"/>
  <c r="F992" i="79"/>
  <c r="B1007" i="79"/>
  <c r="C1007" i="79"/>
  <c r="F1007" i="79"/>
  <c r="G1007" i="79" s="1"/>
  <c r="H1007" i="79" s="1"/>
  <c r="B1008" i="79"/>
  <c r="C1008" i="79"/>
  <c r="F1008" i="79"/>
  <c r="G1008" i="79" s="1"/>
  <c r="H1008" i="79" s="1"/>
  <c r="B1009" i="79"/>
  <c r="C1009" i="79"/>
  <c r="E1009" i="79"/>
  <c r="B994" i="79"/>
  <c r="B995" i="79"/>
  <c r="B996" i="79"/>
  <c r="B997" i="79"/>
  <c r="B1012" i="79"/>
  <c r="B1024" i="79"/>
  <c r="G1024" i="79"/>
  <c r="H1024" i="79" s="1"/>
  <c r="C1024" i="79"/>
  <c r="B1025" i="79"/>
  <c r="C1025" i="79"/>
  <c r="F1025" i="79"/>
  <c r="G1025" i="79" s="1"/>
  <c r="H1025" i="79" s="1"/>
  <c r="B1026" i="79"/>
  <c r="C1026" i="79"/>
  <c r="F1026" i="79"/>
  <c r="G1026" i="79" s="1"/>
  <c r="H1026" i="79" s="1"/>
  <c r="B1027" i="79"/>
  <c r="C1027" i="79"/>
  <c r="F1027" i="79"/>
  <c r="G1027" i="79" s="1"/>
  <c r="H1027" i="79" s="1"/>
  <c r="B1028" i="79"/>
  <c r="C1028" i="79"/>
  <c r="G1028" i="79"/>
  <c r="H1028" i="79" s="1"/>
  <c r="B1013" i="79"/>
  <c r="B1014" i="79"/>
  <c r="B1015" i="79"/>
  <c r="B1016" i="79"/>
  <c r="B963" i="79"/>
  <c r="C974" i="79"/>
  <c r="C975" i="79"/>
  <c r="C976" i="79"/>
  <c r="C977" i="79"/>
  <c r="C978" i="79"/>
  <c r="C993" i="79"/>
  <c r="C994" i="79"/>
  <c r="C995" i="79"/>
  <c r="C996" i="79"/>
  <c r="C997" i="79"/>
  <c r="C1012" i="79"/>
  <c r="C1013" i="79"/>
  <c r="C1014" i="79"/>
  <c r="C1015" i="79"/>
  <c r="C1016" i="79"/>
  <c r="A1028" i="79"/>
  <c r="A1027" i="79"/>
  <c r="A1026" i="79"/>
  <c r="A1025" i="79"/>
  <c r="A1024" i="79"/>
  <c r="I1018" i="79"/>
  <c r="I1019" i="79"/>
  <c r="F23" i="79"/>
  <c r="F40" i="79" s="1"/>
  <c r="G40" i="79" s="1"/>
  <c r="H40" i="79" s="1"/>
  <c r="F36" i="79"/>
  <c r="G36" i="79" s="1"/>
  <c r="H36" i="79" s="1"/>
  <c r="F37" i="79"/>
  <c r="G37" i="79" s="1"/>
  <c r="H37" i="79" s="1"/>
  <c r="F38" i="79"/>
  <c r="G38" i="79" s="1"/>
  <c r="H38" i="79" s="1"/>
  <c r="F39" i="79"/>
  <c r="G39" i="79" s="1"/>
  <c r="H39" i="79" s="1"/>
  <c r="B24" i="79"/>
  <c r="B36" i="79"/>
  <c r="C36" i="79"/>
  <c r="B37" i="79"/>
  <c r="C37" i="79"/>
  <c r="B38" i="79"/>
  <c r="C38" i="79"/>
  <c r="B39" i="79"/>
  <c r="C39" i="79"/>
  <c r="B40" i="79"/>
  <c r="C40" i="79"/>
  <c r="B25" i="79"/>
  <c r="B26" i="79"/>
  <c r="B27" i="79"/>
  <c r="B28" i="79"/>
  <c r="F42" i="79"/>
  <c r="F59" i="79" s="1"/>
  <c r="G59" i="79" s="1"/>
  <c r="H59" i="79" s="1"/>
  <c r="F56" i="79"/>
  <c r="G56" i="79" s="1"/>
  <c r="H56" i="79" s="1"/>
  <c r="F57" i="79"/>
  <c r="G57" i="79" s="1"/>
  <c r="H57" i="79" s="1"/>
  <c r="F58" i="79"/>
  <c r="G58" i="79" s="1"/>
  <c r="H58" i="79" s="1"/>
  <c r="B43" i="79"/>
  <c r="B55" i="79"/>
  <c r="C55" i="79"/>
  <c r="B56" i="79"/>
  <c r="C56" i="79"/>
  <c r="B57" i="79"/>
  <c r="C57" i="79"/>
  <c r="B58" i="79"/>
  <c r="C58" i="79"/>
  <c r="B59" i="79"/>
  <c r="C59" i="79"/>
  <c r="B44" i="79"/>
  <c r="B45" i="79"/>
  <c r="B46" i="79"/>
  <c r="B47" i="79"/>
  <c r="G74" i="79"/>
  <c r="H74" i="79" s="1"/>
  <c r="G75" i="79"/>
  <c r="H75" i="79" s="1"/>
  <c r="G76" i="79"/>
  <c r="G77" i="79"/>
  <c r="H77" i="79" s="1"/>
  <c r="G78" i="79"/>
  <c r="H78" i="79" s="1"/>
  <c r="H76" i="79"/>
  <c r="B62" i="79"/>
  <c r="B74" i="79"/>
  <c r="C74" i="79"/>
  <c r="B75" i="79"/>
  <c r="C75" i="79"/>
  <c r="B76" i="79"/>
  <c r="C76" i="79"/>
  <c r="B77" i="79"/>
  <c r="C77" i="79"/>
  <c r="B78" i="79"/>
  <c r="C78" i="79"/>
  <c r="B63" i="79"/>
  <c r="B64" i="79"/>
  <c r="B65" i="79"/>
  <c r="B66" i="79"/>
  <c r="F95" i="79"/>
  <c r="G95" i="79" s="1"/>
  <c r="H95" i="79" s="1"/>
  <c r="F82" i="79"/>
  <c r="F96" i="79" s="1"/>
  <c r="G96" i="79" s="1"/>
  <c r="H96" i="79" s="1"/>
  <c r="F97" i="79"/>
  <c r="G97" i="79" s="1"/>
  <c r="H97" i="79" s="1"/>
  <c r="F98" i="79"/>
  <c r="G98" i="79" s="1"/>
  <c r="H98" i="79" s="1"/>
  <c r="B83" i="79"/>
  <c r="B95" i="79"/>
  <c r="C95" i="79"/>
  <c r="B96" i="79"/>
  <c r="C96" i="79"/>
  <c r="B97" i="79"/>
  <c r="C97" i="79"/>
  <c r="B98" i="79"/>
  <c r="C98" i="79"/>
  <c r="B99" i="79"/>
  <c r="C99" i="79"/>
  <c r="B84" i="79"/>
  <c r="B85" i="79"/>
  <c r="B86" i="79"/>
  <c r="B87" i="79"/>
  <c r="F114" i="79"/>
  <c r="G114" i="79" s="1"/>
  <c r="H114" i="79" s="1"/>
  <c r="F101" i="79"/>
  <c r="F115" i="79" s="1"/>
  <c r="G115" i="79" s="1"/>
  <c r="H115" i="79" s="1"/>
  <c r="F116" i="79"/>
  <c r="G116" i="79" s="1"/>
  <c r="H116" i="79" s="1"/>
  <c r="F117" i="79"/>
  <c r="G117" i="79" s="1"/>
  <c r="H117" i="79" s="1"/>
  <c r="B102" i="79"/>
  <c r="B114" i="79"/>
  <c r="C114" i="79"/>
  <c r="B115" i="79"/>
  <c r="C115" i="79"/>
  <c r="B116" i="79"/>
  <c r="C116" i="79"/>
  <c r="B117" i="79"/>
  <c r="C117" i="79"/>
  <c r="B118" i="79"/>
  <c r="C118" i="79"/>
  <c r="B103" i="79"/>
  <c r="B104" i="79"/>
  <c r="B105" i="79"/>
  <c r="B106" i="79"/>
  <c r="F133" i="79"/>
  <c r="G133" i="79" s="1"/>
  <c r="H133" i="79" s="1"/>
  <c r="F120" i="79"/>
  <c r="F134" i="79" s="1"/>
  <c r="G134" i="79" s="1"/>
  <c r="H134" i="79" s="1"/>
  <c r="F135" i="79"/>
  <c r="G135" i="79" s="1"/>
  <c r="H135" i="79" s="1"/>
  <c r="F136" i="79"/>
  <c r="G136" i="79" s="1"/>
  <c r="H136" i="79" s="1"/>
  <c r="B121" i="79"/>
  <c r="B133" i="79"/>
  <c r="C133" i="79"/>
  <c r="B134" i="79"/>
  <c r="C134" i="79"/>
  <c r="B135" i="79"/>
  <c r="C135" i="79"/>
  <c r="B136" i="79"/>
  <c r="C136" i="79"/>
  <c r="B137" i="79"/>
  <c r="C137" i="79"/>
  <c r="B122" i="79"/>
  <c r="B123" i="79"/>
  <c r="B124" i="79"/>
  <c r="B125" i="79"/>
  <c r="G152" i="79"/>
  <c r="H152" i="79" s="1"/>
  <c r="G153" i="79"/>
  <c r="H153" i="79" s="1"/>
  <c r="G154" i="79"/>
  <c r="H154" i="79" s="1"/>
  <c r="G155" i="79"/>
  <c r="H155" i="79" s="1"/>
  <c r="G156" i="79"/>
  <c r="H156" i="79" s="1"/>
  <c r="B140" i="79"/>
  <c r="B152" i="79"/>
  <c r="C152" i="79"/>
  <c r="B153" i="79"/>
  <c r="C153" i="79"/>
  <c r="B154" i="79"/>
  <c r="C154" i="79"/>
  <c r="B155" i="79"/>
  <c r="C155" i="79"/>
  <c r="B156" i="79"/>
  <c r="C156" i="79"/>
  <c r="B141" i="79"/>
  <c r="B142" i="79"/>
  <c r="B143" i="79"/>
  <c r="B144" i="79"/>
  <c r="F173" i="79"/>
  <c r="G173" i="79" s="1"/>
  <c r="H173" i="79" s="1"/>
  <c r="F160" i="79"/>
  <c r="F175" i="79"/>
  <c r="G175" i="79" s="1"/>
  <c r="H175" i="79" s="1"/>
  <c r="F176" i="79"/>
  <c r="G176" i="79" s="1"/>
  <c r="H176" i="79" s="1"/>
  <c r="B161" i="79"/>
  <c r="B173" i="79"/>
  <c r="C173" i="79"/>
  <c r="B174" i="79"/>
  <c r="C174" i="79"/>
  <c r="B175" i="79"/>
  <c r="C175" i="79"/>
  <c r="B176" i="79"/>
  <c r="C176" i="79"/>
  <c r="B177" i="79"/>
  <c r="C177" i="79"/>
  <c r="B162" i="79"/>
  <c r="B163" i="79"/>
  <c r="B164" i="79"/>
  <c r="B165" i="79"/>
  <c r="G193" i="79"/>
  <c r="H193" i="79" s="1"/>
  <c r="G194" i="79"/>
  <c r="H194" i="79" s="1"/>
  <c r="G195" i="79"/>
  <c r="H195" i="79" s="1"/>
  <c r="G196" i="79"/>
  <c r="H196" i="79" s="1"/>
  <c r="G197" i="79"/>
  <c r="H197" i="79" s="1"/>
  <c r="G198" i="79"/>
  <c r="H198" i="79" s="1"/>
  <c r="B180" i="79"/>
  <c r="B193" i="79"/>
  <c r="C193" i="79"/>
  <c r="B194" i="79"/>
  <c r="C194" i="79"/>
  <c r="B195" i="79"/>
  <c r="C195" i="79"/>
  <c r="B196" i="79"/>
  <c r="C196" i="79"/>
  <c r="B197" i="79"/>
  <c r="C197" i="79"/>
  <c r="B198" i="79"/>
  <c r="C198" i="79"/>
  <c r="B181" i="79"/>
  <c r="B182" i="79"/>
  <c r="B183" i="79"/>
  <c r="B184" i="79"/>
  <c r="B185" i="79"/>
  <c r="C24" i="79"/>
  <c r="C25" i="79"/>
  <c r="C26" i="79"/>
  <c r="C27" i="79"/>
  <c r="C28" i="79"/>
  <c r="C43" i="79"/>
  <c r="C44" i="79"/>
  <c r="C45" i="79"/>
  <c r="C46" i="79"/>
  <c r="C47" i="79"/>
  <c r="F61" i="79"/>
  <c r="C62" i="79"/>
  <c r="C63" i="79"/>
  <c r="C64" i="79"/>
  <c r="C65" i="79"/>
  <c r="C66" i="79"/>
  <c r="C83" i="79"/>
  <c r="C84" i="79"/>
  <c r="C85" i="79"/>
  <c r="C86" i="79"/>
  <c r="C87" i="79"/>
  <c r="C102" i="79"/>
  <c r="C103" i="79"/>
  <c r="C104" i="79"/>
  <c r="C105" i="79"/>
  <c r="C106" i="79"/>
  <c r="C121" i="79"/>
  <c r="C122" i="79"/>
  <c r="C123" i="79"/>
  <c r="C124" i="79"/>
  <c r="C125" i="79"/>
  <c r="F139" i="79"/>
  <c r="C140" i="79"/>
  <c r="C141" i="79"/>
  <c r="C142" i="79"/>
  <c r="C143" i="79"/>
  <c r="C144" i="79"/>
  <c r="C161" i="79"/>
  <c r="C162" i="79"/>
  <c r="C163" i="79"/>
  <c r="C164" i="79"/>
  <c r="C165" i="79"/>
  <c r="C180" i="79"/>
  <c r="C181" i="79"/>
  <c r="C182" i="79"/>
  <c r="C183" i="79"/>
  <c r="C184" i="79"/>
  <c r="C185" i="79"/>
  <c r="I19" i="79"/>
  <c r="I20" i="79"/>
  <c r="F225" i="79"/>
  <c r="G225" i="79" s="1"/>
  <c r="H225" i="79" s="1"/>
  <c r="E226" i="79"/>
  <c r="F200" i="79"/>
  <c r="F212" i="79" s="1"/>
  <c r="F227" i="79"/>
  <c r="G227" i="79" s="1"/>
  <c r="H227" i="79" s="1"/>
  <c r="F228" i="79"/>
  <c r="G228" i="79" s="1"/>
  <c r="H228" i="79" s="1"/>
  <c r="E229" i="79"/>
  <c r="B213" i="79"/>
  <c r="B225" i="79"/>
  <c r="C225" i="79"/>
  <c r="B226" i="79"/>
  <c r="C226" i="79"/>
  <c r="B227" i="79"/>
  <c r="C227" i="79"/>
  <c r="B228" i="79"/>
  <c r="C228" i="79"/>
  <c r="B229" i="79"/>
  <c r="C229" i="79"/>
  <c r="B214" i="79"/>
  <c r="B215" i="79"/>
  <c r="B216" i="79"/>
  <c r="B217" i="79"/>
  <c r="F244" i="79"/>
  <c r="G244" i="79" s="1"/>
  <c r="H244" i="79" s="1"/>
  <c r="E245" i="79"/>
  <c r="F246" i="79"/>
  <c r="G246" i="79" s="1"/>
  <c r="H246" i="79" s="1"/>
  <c r="E247" i="79"/>
  <c r="E248" i="79"/>
  <c r="B232" i="79"/>
  <c r="B244" i="79"/>
  <c r="C244" i="79"/>
  <c r="B245" i="79"/>
  <c r="C245" i="79"/>
  <c r="B246" i="79"/>
  <c r="C246" i="79"/>
  <c r="B247" i="79"/>
  <c r="C247" i="79"/>
  <c r="B248" i="79"/>
  <c r="C248" i="79"/>
  <c r="B233" i="79"/>
  <c r="B234" i="79"/>
  <c r="B235" i="79"/>
  <c r="B236" i="79"/>
  <c r="F263" i="79"/>
  <c r="G263" i="79" s="1"/>
  <c r="H263" i="79" s="1"/>
  <c r="E264" i="79"/>
  <c r="G264" i="79" s="1"/>
  <c r="H264" i="79" s="1"/>
  <c r="F265" i="79"/>
  <c r="G265" i="79" s="1"/>
  <c r="H265" i="79" s="1"/>
  <c r="F266" i="79"/>
  <c r="G266" i="79" s="1"/>
  <c r="H266" i="79" s="1"/>
  <c r="E267" i="79"/>
  <c r="G267" i="79" s="1"/>
  <c r="H267" i="79" s="1"/>
  <c r="B251" i="79"/>
  <c r="B263" i="79"/>
  <c r="C263" i="79"/>
  <c r="B264" i="79"/>
  <c r="C264" i="79"/>
  <c r="B265" i="79"/>
  <c r="C265" i="79"/>
  <c r="B266" i="79"/>
  <c r="C266" i="79"/>
  <c r="B267" i="79"/>
  <c r="C267" i="79"/>
  <c r="B252" i="79"/>
  <c r="B253" i="79"/>
  <c r="B254" i="79"/>
  <c r="B255" i="79"/>
  <c r="B202" i="79"/>
  <c r="C213" i="79"/>
  <c r="C214" i="79"/>
  <c r="C215" i="79"/>
  <c r="C216" i="79"/>
  <c r="C217" i="79"/>
  <c r="C232" i="79"/>
  <c r="C233" i="79"/>
  <c r="C234" i="79"/>
  <c r="C235" i="79"/>
  <c r="C236" i="79"/>
  <c r="C251" i="79"/>
  <c r="C252" i="79"/>
  <c r="C253" i="79"/>
  <c r="C254" i="79"/>
  <c r="C255" i="79"/>
  <c r="B203" i="79"/>
  <c r="B204" i="79"/>
  <c r="B205" i="79"/>
  <c r="B206" i="79"/>
  <c r="I208" i="79"/>
  <c r="I209" i="79"/>
  <c r="F297" i="79"/>
  <c r="G297" i="79" s="1"/>
  <c r="H297" i="79" s="1"/>
  <c r="F298" i="79"/>
  <c r="G298" i="79" s="1"/>
  <c r="H298" i="79" s="1"/>
  <c r="F299" i="79"/>
  <c r="G299" i="79" s="1"/>
  <c r="H299" i="79" s="1"/>
  <c r="F300" i="79"/>
  <c r="G300" i="79" s="1"/>
  <c r="H300" i="79" s="1"/>
  <c r="F301" i="79"/>
  <c r="G301" i="79" s="1"/>
  <c r="H301" i="79" s="1"/>
  <c r="B285" i="79"/>
  <c r="B297" i="79"/>
  <c r="C297" i="79"/>
  <c r="B298" i="79"/>
  <c r="C298" i="79"/>
  <c r="B299" i="79"/>
  <c r="C299" i="79"/>
  <c r="B300" i="79"/>
  <c r="C300" i="79"/>
  <c r="B301" i="79"/>
  <c r="C301" i="79"/>
  <c r="B286" i="79"/>
  <c r="B287" i="79"/>
  <c r="B288" i="79"/>
  <c r="B289" i="79"/>
  <c r="F303" i="79"/>
  <c r="F316" i="79" s="1"/>
  <c r="G316" i="79" s="1"/>
  <c r="H316" i="79" s="1"/>
  <c r="F317" i="79"/>
  <c r="G317" i="79" s="1"/>
  <c r="H317" i="79" s="1"/>
  <c r="F318" i="79"/>
  <c r="G318" i="79" s="1"/>
  <c r="H318" i="79" s="1"/>
  <c r="F319" i="79"/>
  <c r="G319" i="79" s="1"/>
  <c r="H319" i="79" s="1"/>
  <c r="B304" i="79"/>
  <c r="B316" i="79"/>
  <c r="C316" i="79"/>
  <c r="B317" i="79"/>
  <c r="C317" i="79"/>
  <c r="B318" i="79"/>
  <c r="C318" i="79"/>
  <c r="B319" i="79"/>
  <c r="C319" i="79"/>
  <c r="B320" i="79"/>
  <c r="C320" i="79"/>
  <c r="B305" i="79"/>
  <c r="B306" i="79"/>
  <c r="B307" i="79"/>
  <c r="B308" i="79"/>
  <c r="G335" i="79"/>
  <c r="H335" i="79" s="1"/>
  <c r="G336" i="79"/>
  <c r="H336" i="79" s="1"/>
  <c r="G337" i="79"/>
  <c r="H337" i="79" s="1"/>
  <c r="G338" i="79"/>
  <c r="H338" i="79" s="1"/>
  <c r="G339" i="79"/>
  <c r="H339" i="79" s="1"/>
  <c r="B323" i="79"/>
  <c r="B335" i="79"/>
  <c r="C335" i="79"/>
  <c r="B336" i="79"/>
  <c r="C336" i="79"/>
  <c r="B337" i="79"/>
  <c r="C337" i="79"/>
  <c r="B338" i="79"/>
  <c r="C338" i="79"/>
  <c r="B339" i="79"/>
  <c r="C339" i="79"/>
  <c r="B324" i="79"/>
  <c r="B325" i="79"/>
  <c r="B326" i="79"/>
  <c r="B327" i="79"/>
  <c r="F356" i="79"/>
  <c r="G356" i="79" s="1"/>
  <c r="H356" i="79" s="1"/>
  <c r="F343" i="79"/>
  <c r="F357" i="79" s="1"/>
  <c r="G357" i="79" s="1"/>
  <c r="H357" i="79" s="1"/>
  <c r="F358" i="79"/>
  <c r="G358" i="79" s="1"/>
  <c r="H358" i="79" s="1"/>
  <c r="F359" i="79"/>
  <c r="G359" i="79" s="1"/>
  <c r="H359" i="79" s="1"/>
  <c r="B344" i="79"/>
  <c r="B356" i="79"/>
  <c r="C356" i="79"/>
  <c r="B357" i="79"/>
  <c r="C357" i="79"/>
  <c r="B358" i="79"/>
  <c r="C358" i="79"/>
  <c r="B359" i="79"/>
  <c r="C359" i="79"/>
  <c r="B360" i="79"/>
  <c r="C360" i="79"/>
  <c r="B345" i="79"/>
  <c r="B346" i="79"/>
  <c r="B347" i="79"/>
  <c r="B348" i="79"/>
  <c r="F375" i="79"/>
  <c r="G375" i="79" s="1"/>
  <c r="H375" i="79" s="1"/>
  <c r="F362" i="79"/>
  <c r="F376" i="79" s="1"/>
  <c r="G376" i="79" s="1"/>
  <c r="H376" i="79" s="1"/>
  <c r="F377" i="79"/>
  <c r="G377" i="79" s="1"/>
  <c r="H377" i="79" s="1"/>
  <c r="F378" i="79"/>
  <c r="G378" i="79" s="1"/>
  <c r="H378" i="79" s="1"/>
  <c r="B363" i="79"/>
  <c r="B375" i="79"/>
  <c r="C375" i="79"/>
  <c r="B376" i="79"/>
  <c r="C376" i="79"/>
  <c r="B377" i="79"/>
  <c r="C377" i="79"/>
  <c r="B378" i="79"/>
  <c r="C378" i="79"/>
  <c r="B379" i="79"/>
  <c r="C379" i="79"/>
  <c r="B364" i="79"/>
  <c r="B365" i="79"/>
  <c r="B366" i="79"/>
  <c r="B367" i="79"/>
  <c r="G394" i="79"/>
  <c r="H394" i="79" s="1"/>
  <c r="G395" i="79"/>
  <c r="H395" i="79" s="1"/>
  <c r="G396" i="79"/>
  <c r="H396" i="79" s="1"/>
  <c r="G397" i="79"/>
  <c r="H397" i="79" s="1"/>
  <c r="G398" i="79"/>
  <c r="H398" i="79" s="1"/>
  <c r="B382" i="79"/>
  <c r="B394" i="79"/>
  <c r="C394" i="79"/>
  <c r="B395" i="79"/>
  <c r="C395" i="79"/>
  <c r="B396" i="79"/>
  <c r="C396" i="79"/>
  <c r="B397" i="79"/>
  <c r="C397" i="79"/>
  <c r="B398" i="79"/>
  <c r="C398" i="79"/>
  <c r="B383" i="79"/>
  <c r="B384" i="79"/>
  <c r="B385" i="79"/>
  <c r="B386" i="79"/>
  <c r="F415" i="79"/>
  <c r="G415" i="79" s="1"/>
  <c r="H415" i="79" s="1"/>
  <c r="F402" i="79"/>
  <c r="F416" i="79" s="1"/>
  <c r="G416" i="79" s="1"/>
  <c r="H416" i="79" s="1"/>
  <c r="F417" i="79"/>
  <c r="G417" i="79" s="1"/>
  <c r="H417" i="79" s="1"/>
  <c r="F418" i="79"/>
  <c r="G418" i="79" s="1"/>
  <c r="H418" i="79" s="1"/>
  <c r="B403" i="79"/>
  <c r="B415" i="79"/>
  <c r="C415" i="79"/>
  <c r="B416" i="79"/>
  <c r="C416" i="79"/>
  <c r="B417" i="79"/>
  <c r="C417" i="79"/>
  <c r="B418" i="79"/>
  <c r="C418" i="79"/>
  <c r="B419" i="79"/>
  <c r="C419" i="79"/>
  <c r="B404" i="79"/>
  <c r="B405" i="79"/>
  <c r="B406" i="79"/>
  <c r="B407" i="79"/>
  <c r="G435" i="79"/>
  <c r="H435" i="79" s="1"/>
  <c r="G436" i="79"/>
  <c r="H436" i="79" s="1"/>
  <c r="G437" i="79"/>
  <c r="H437" i="79" s="1"/>
  <c r="G438" i="79"/>
  <c r="H438" i="79" s="1"/>
  <c r="G439" i="79"/>
  <c r="H439" i="79" s="1"/>
  <c r="G440" i="79"/>
  <c r="H440" i="79" s="1"/>
  <c r="B422" i="79"/>
  <c r="B435" i="79"/>
  <c r="C435" i="79"/>
  <c r="B436" i="79"/>
  <c r="C436" i="79"/>
  <c r="B437" i="79"/>
  <c r="C437" i="79"/>
  <c r="B438" i="79"/>
  <c r="C438" i="79"/>
  <c r="B439" i="79"/>
  <c r="C439" i="79"/>
  <c r="B440" i="79"/>
  <c r="C440" i="79"/>
  <c r="B423" i="79"/>
  <c r="B424" i="79"/>
  <c r="B425" i="79"/>
  <c r="B426" i="79"/>
  <c r="B427" i="79"/>
  <c r="F467" i="79"/>
  <c r="G467" i="79" s="1"/>
  <c r="H467" i="79" s="1"/>
  <c r="E468" i="79"/>
  <c r="F442" i="79"/>
  <c r="F473" i="79" s="1"/>
  <c r="F469" i="79"/>
  <c r="G469" i="79" s="1"/>
  <c r="H469" i="79" s="1"/>
  <c r="F470" i="79"/>
  <c r="G470" i="79" s="1"/>
  <c r="H470" i="79" s="1"/>
  <c r="E471" i="79"/>
  <c r="F486" i="79"/>
  <c r="G486" i="79" s="1"/>
  <c r="H486" i="79" s="1"/>
  <c r="E487" i="79"/>
  <c r="F487" i="79" s="1"/>
  <c r="G487" i="79" s="1"/>
  <c r="H487" i="79" s="1"/>
  <c r="F488" i="79"/>
  <c r="G488" i="79" s="1"/>
  <c r="H488" i="79" s="1"/>
  <c r="E489" i="79"/>
  <c r="F489" i="79" s="1"/>
  <c r="G489" i="79" s="1"/>
  <c r="H489" i="79" s="1"/>
  <c r="E490" i="79"/>
  <c r="F505" i="79"/>
  <c r="G505" i="79" s="1"/>
  <c r="H505" i="79" s="1"/>
  <c r="E506" i="79"/>
  <c r="F507" i="79"/>
  <c r="G507" i="79" s="1"/>
  <c r="H507" i="79" s="1"/>
  <c r="F508" i="79"/>
  <c r="G508" i="79" s="1"/>
  <c r="H508" i="79" s="1"/>
  <c r="E509" i="79"/>
  <c r="F509" i="79" s="1"/>
  <c r="G509" i="79" s="1"/>
  <c r="H509" i="79" s="1"/>
  <c r="F526" i="79"/>
  <c r="F539" i="79" s="1"/>
  <c r="G539" i="79" s="1"/>
  <c r="H539" i="79" s="1"/>
  <c r="F540" i="79"/>
  <c r="G540" i="79" s="1"/>
  <c r="H540" i="79" s="1"/>
  <c r="F541" i="79"/>
  <c r="G541" i="79" s="1"/>
  <c r="H541" i="79" s="1"/>
  <c r="F542" i="79"/>
  <c r="G542" i="79" s="1"/>
  <c r="H542" i="79" s="1"/>
  <c r="F545" i="79"/>
  <c r="F558" i="79"/>
  <c r="G558" i="79" s="1"/>
  <c r="H558" i="79" s="1"/>
  <c r="F559" i="79"/>
  <c r="G559" i="79" s="1"/>
  <c r="H559" i="79" s="1"/>
  <c r="F560" i="79"/>
  <c r="G560" i="79" s="1"/>
  <c r="H560" i="79" s="1"/>
  <c r="F561" i="79"/>
  <c r="G561" i="79" s="1"/>
  <c r="H561" i="79" s="1"/>
  <c r="F562" i="79"/>
  <c r="G562" i="79" s="1"/>
  <c r="H562" i="79" s="1"/>
  <c r="G577" i="79"/>
  <c r="H577" i="79" s="1"/>
  <c r="F578" i="79"/>
  <c r="G578" i="79" s="1"/>
  <c r="H578" i="79" s="1"/>
  <c r="G579" i="79"/>
  <c r="H579" i="79" s="1"/>
  <c r="G580" i="79"/>
  <c r="H580" i="79" s="1"/>
  <c r="G581" i="79"/>
  <c r="H581" i="79" s="1"/>
  <c r="F598" i="79"/>
  <c r="G598" i="79" s="1"/>
  <c r="H598" i="79" s="1"/>
  <c r="F585" i="79"/>
  <c r="F600" i="79"/>
  <c r="G600" i="79" s="1"/>
  <c r="H600" i="79" s="1"/>
  <c r="F601" i="79"/>
  <c r="G601" i="79" s="1"/>
  <c r="H601" i="79" s="1"/>
  <c r="F617" i="79"/>
  <c r="G617" i="79" s="1"/>
  <c r="H617" i="79" s="1"/>
  <c r="F604" i="79"/>
  <c r="F619" i="79"/>
  <c r="G619" i="79" s="1"/>
  <c r="H619" i="79" s="1"/>
  <c r="F620" i="79"/>
  <c r="G620" i="79" s="1"/>
  <c r="H620" i="79" s="1"/>
  <c r="G636" i="79"/>
  <c r="H636" i="79" s="1"/>
  <c r="G637" i="79"/>
  <c r="H637" i="79" s="1"/>
  <c r="G638" i="79"/>
  <c r="H638" i="79" s="1"/>
  <c r="G639" i="79"/>
  <c r="H639" i="79" s="1"/>
  <c r="G640" i="79"/>
  <c r="H640" i="79" s="1"/>
  <c r="F657" i="79"/>
  <c r="G657" i="79" s="1"/>
  <c r="H657" i="79" s="1"/>
  <c r="F644" i="79"/>
  <c r="F658" i="79" s="1"/>
  <c r="G658" i="79" s="1"/>
  <c r="H658" i="79" s="1"/>
  <c r="F659" i="79"/>
  <c r="G659" i="79" s="1"/>
  <c r="H659" i="79" s="1"/>
  <c r="F660" i="79"/>
  <c r="G660" i="79" s="1"/>
  <c r="H660" i="79" s="1"/>
  <c r="G677" i="79"/>
  <c r="H677" i="79"/>
  <c r="G678" i="79"/>
  <c r="H678" i="79" s="1"/>
  <c r="G679" i="79"/>
  <c r="H679" i="79" s="1"/>
  <c r="G680" i="79"/>
  <c r="H680" i="79" s="1"/>
  <c r="G681" i="79"/>
  <c r="H681" i="79" s="1"/>
  <c r="G682" i="79"/>
  <c r="H682" i="79" s="1"/>
  <c r="C285" i="79"/>
  <c r="C286" i="79"/>
  <c r="C287" i="79"/>
  <c r="C288" i="79"/>
  <c r="C289" i="79"/>
  <c r="C304" i="79"/>
  <c r="C305" i="79"/>
  <c r="C306" i="79"/>
  <c r="C307" i="79"/>
  <c r="C308" i="79"/>
  <c r="F322" i="79"/>
  <c r="C323" i="79"/>
  <c r="C324" i="79"/>
  <c r="C325" i="79"/>
  <c r="C326" i="79"/>
  <c r="C327" i="79"/>
  <c r="C344" i="79"/>
  <c r="C345" i="79"/>
  <c r="C346" i="79"/>
  <c r="C347" i="79"/>
  <c r="C348" i="79"/>
  <c r="C363" i="79"/>
  <c r="C364" i="79"/>
  <c r="C365" i="79"/>
  <c r="C366" i="79"/>
  <c r="C367" i="79"/>
  <c r="F381" i="79"/>
  <c r="C382" i="79"/>
  <c r="C383" i="79"/>
  <c r="C384" i="79"/>
  <c r="C385" i="79"/>
  <c r="C386" i="79"/>
  <c r="C403" i="79"/>
  <c r="C404" i="79"/>
  <c r="C405" i="79"/>
  <c r="C406" i="79"/>
  <c r="C407" i="79"/>
  <c r="C422" i="79"/>
  <c r="C423" i="79"/>
  <c r="C424" i="79"/>
  <c r="C425" i="79"/>
  <c r="C426" i="79"/>
  <c r="C427" i="79"/>
  <c r="B455" i="79"/>
  <c r="B467" i="79"/>
  <c r="C467" i="79"/>
  <c r="B468" i="79"/>
  <c r="C468" i="79"/>
  <c r="B469" i="79"/>
  <c r="C469" i="79"/>
  <c r="B470" i="79"/>
  <c r="C470" i="79"/>
  <c r="B471" i="79"/>
  <c r="C471" i="79"/>
  <c r="B456" i="79"/>
  <c r="B457" i="79"/>
  <c r="B458" i="79"/>
  <c r="B459" i="79"/>
  <c r="B474" i="79"/>
  <c r="B486" i="79"/>
  <c r="C486" i="79"/>
  <c r="B487" i="79"/>
  <c r="C487" i="79"/>
  <c r="B488" i="79"/>
  <c r="C488" i="79"/>
  <c r="B489" i="79"/>
  <c r="C489" i="79"/>
  <c r="B490" i="79"/>
  <c r="C490" i="79"/>
  <c r="B475" i="79"/>
  <c r="B476" i="79"/>
  <c r="B477" i="79"/>
  <c r="B478" i="79"/>
  <c r="B493" i="79"/>
  <c r="B505" i="79"/>
  <c r="C505" i="79"/>
  <c r="B506" i="79"/>
  <c r="C506" i="79"/>
  <c r="B507" i="79"/>
  <c r="C507" i="79"/>
  <c r="B508" i="79"/>
  <c r="C508" i="79"/>
  <c r="B509" i="79"/>
  <c r="C509" i="79"/>
  <c r="B494" i="79"/>
  <c r="B495" i="79"/>
  <c r="B496" i="79"/>
  <c r="B497" i="79"/>
  <c r="B444" i="79"/>
  <c r="C455" i="79"/>
  <c r="C456" i="79"/>
  <c r="C457" i="79"/>
  <c r="C458" i="79"/>
  <c r="C459" i="79"/>
  <c r="C474" i="79"/>
  <c r="C475" i="79"/>
  <c r="C476" i="79"/>
  <c r="C477" i="79"/>
  <c r="C478" i="79"/>
  <c r="C493" i="79"/>
  <c r="C494" i="79"/>
  <c r="C495" i="79"/>
  <c r="C496" i="79"/>
  <c r="C497" i="79"/>
  <c r="B445" i="79"/>
  <c r="B446" i="79"/>
  <c r="B447" i="79"/>
  <c r="B448" i="79"/>
  <c r="C444" i="79"/>
  <c r="C445" i="79"/>
  <c r="C446" i="79"/>
  <c r="C447" i="79"/>
  <c r="C448" i="79"/>
  <c r="B527" i="79"/>
  <c r="B539" i="79"/>
  <c r="C539" i="79"/>
  <c r="B540" i="79"/>
  <c r="C540" i="79"/>
  <c r="B541" i="79"/>
  <c r="C541" i="79"/>
  <c r="B542" i="79"/>
  <c r="C542" i="79"/>
  <c r="B543" i="79"/>
  <c r="C543" i="79"/>
  <c r="B528" i="79"/>
  <c r="B529" i="79"/>
  <c r="B530" i="79"/>
  <c r="B531" i="79"/>
  <c r="B546" i="79"/>
  <c r="B558" i="79"/>
  <c r="C558" i="79"/>
  <c r="B559" i="79"/>
  <c r="C559" i="79"/>
  <c r="B560" i="79"/>
  <c r="C560" i="79"/>
  <c r="B561" i="79"/>
  <c r="C561" i="79"/>
  <c r="B562" i="79"/>
  <c r="C562" i="79"/>
  <c r="B547" i="79"/>
  <c r="B548" i="79"/>
  <c r="B549" i="79"/>
  <c r="B550" i="79"/>
  <c r="B565" i="79"/>
  <c r="B577" i="79"/>
  <c r="C577" i="79"/>
  <c r="B578" i="79"/>
  <c r="C578" i="79"/>
  <c r="B579" i="79"/>
  <c r="C579" i="79"/>
  <c r="B580" i="79"/>
  <c r="C580" i="79"/>
  <c r="B581" i="79"/>
  <c r="C581" i="79"/>
  <c r="B566" i="79"/>
  <c r="B567" i="79"/>
  <c r="B568" i="79"/>
  <c r="B569" i="79"/>
  <c r="B586" i="79"/>
  <c r="B598" i="79"/>
  <c r="C598" i="79"/>
  <c r="B599" i="79"/>
  <c r="C599" i="79"/>
  <c r="B600" i="79"/>
  <c r="C600" i="79"/>
  <c r="B601" i="79"/>
  <c r="C601" i="79"/>
  <c r="B602" i="79"/>
  <c r="C602" i="79"/>
  <c r="B587" i="79"/>
  <c r="B588" i="79"/>
  <c r="B589" i="79"/>
  <c r="B590" i="79"/>
  <c r="B605" i="79"/>
  <c r="B617" i="79"/>
  <c r="C617" i="79"/>
  <c r="B618" i="79"/>
  <c r="C618" i="79"/>
  <c r="B619" i="79"/>
  <c r="C619" i="79"/>
  <c r="B620" i="79"/>
  <c r="C620" i="79"/>
  <c r="B621" i="79"/>
  <c r="C621" i="79"/>
  <c r="B606" i="79"/>
  <c r="B607" i="79"/>
  <c r="B608" i="79"/>
  <c r="B609" i="79"/>
  <c r="B624" i="79"/>
  <c r="B636" i="79"/>
  <c r="C636" i="79"/>
  <c r="B637" i="79"/>
  <c r="C637" i="79"/>
  <c r="B638" i="79"/>
  <c r="C638" i="79"/>
  <c r="B639" i="79"/>
  <c r="C639" i="79"/>
  <c r="B640" i="79"/>
  <c r="C640" i="79"/>
  <c r="B625" i="79"/>
  <c r="B626" i="79"/>
  <c r="B627" i="79"/>
  <c r="B628" i="79"/>
  <c r="B645" i="79"/>
  <c r="B657" i="79"/>
  <c r="C657" i="79"/>
  <c r="B658" i="79"/>
  <c r="C658" i="79"/>
  <c r="B659" i="79"/>
  <c r="C659" i="79"/>
  <c r="B660" i="79"/>
  <c r="C660" i="79"/>
  <c r="B661" i="79"/>
  <c r="C661" i="79"/>
  <c r="B646" i="79"/>
  <c r="B647" i="79"/>
  <c r="B648" i="79"/>
  <c r="B649" i="79"/>
  <c r="B664" i="79"/>
  <c r="B677" i="79"/>
  <c r="C677" i="79"/>
  <c r="B678" i="79"/>
  <c r="C678" i="79"/>
  <c r="B679" i="79"/>
  <c r="C679" i="79"/>
  <c r="B680" i="79"/>
  <c r="C680" i="79"/>
  <c r="B681" i="79"/>
  <c r="C681" i="79"/>
  <c r="B682" i="79"/>
  <c r="C682" i="79"/>
  <c r="B665" i="79"/>
  <c r="B666" i="79"/>
  <c r="B667" i="79"/>
  <c r="B668" i="79"/>
  <c r="B669" i="79"/>
  <c r="C527" i="79"/>
  <c r="C528" i="79"/>
  <c r="C529" i="79"/>
  <c r="C530" i="79"/>
  <c r="C531" i="79"/>
  <c r="C546" i="79"/>
  <c r="C547" i="79"/>
  <c r="C548" i="79"/>
  <c r="C549" i="79"/>
  <c r="C550" i="79"/>
  <c r="F564" i="79"/>
  <c r="C565" i="79"/>
  <c r="C566" i="79"/>
  <c r="C567" i="79"/>
  <c r="C568" i="79"/>
  <c r="C569" i="79"/>
  <c r="C586" i="79"/>
  <c r="C587" i="79"/>
  <c r="C588" i="79"/>
  <c r="C589" i="79"/>
  <c r="C590" i="79"/>
  <c r="C605" i="79"/>
  <c r="C606" i="79"/>
  <c r="C607" i="79"/>
  <c r="C608" i="79"/>
  <c r="C609" i="79"/>
  <c r="F623" i="79"/>
  <c r="C624" i="79"/>
  <c r="C625" i="79"/>
  <c r="C626" i="79"/>
  <c r="C627" i="79"/>
  <c r="C628" i="79"/>
  <c r="C645" i="79"/>
  <c r="C646" i="79"/>
  <c r="C647" i="79"/>
  <c r="C648" i="79"/>
  <c r="C649" i="79"/>
  <c r="C664" i="79"/>
  <c r="C665" i="79"/>
  <c r="C666" i="79"/>
  <c r="C667" i="79"/>
  <c r="C668" i="79"/>
  <c r="C669" i="79"/>
  <c r="I280" i="79"/>
  <c r="I281" i="79"/>
  <c r="I450" i="79"/>
  <c r="I451" i="79"/>
  <c r="I522" i="79"/>
  <c r="I523" i="79"/>
  <c r="F710" i="79"/>
  <c r="G710" i="79" s="1"/>
  <c r="H710" i="79" s="1"/>
  <c r="E711" i="79"/>
  <c r="F685" i="79"/>
  <c r="F716" i="79" s="1"/>
  <c r="F712" i="79"/>
  <c r="G712" i="79" s="1"/>
  <c r="H712" i="79" s="1"/>
  <c r="F713" i="79"/>
  <c r="G713" i="79" s="1"/>
  <c r="H713" i="79" s="1"/>
  <c r="E714" i="79"/>
  <c r="B698" i="79"/>
  <c r="B710" i="79"/>
  <c r="C710" i="79"/>
  <c r="B711" i="79"/>
  <c r="C711" i="79"/>
  <c r="B712" i="79"/>
  <c r="C712" i="79"/>
  <c r="B713" i="79"/>
  <c r="C713" i="79"/>
  <c r="B714" i="79"/>
  <c r="C714" i="79"/>
  <c r="B699" i="79"/>
  <c r="B700" i="79"/>
  <c r="B701" i="79"/>
  <c r="B702" i="79"/>
  <c r="F729" i="79"/>
  <c r="G729" i="79" s="1"/>
  <c r="H729" i="79" s="1"/>
  <c r="E730" i="79"/>
  <c r="F730" i="79" s="1"/>
  <c r="F731" i="79"/>
  <c r="G731" i="79" s="1"/>
  <c r="H731" i="79" s="1"/>
  <c r="E732" i="79"/>
  <c r="E733" i="79"/>
  <c r="B717" i="79"/>
  <c r="B729" i="79"/>
  <c r="C729" i="79"/>
  <c r="B730" i="79"/>
  <c r="C730" i="79"/>
  <c r="B731" i="79"/>
  <c r="C731" i="79"/>
  <c r="B732" i="79"/>
  <c r="C732" i="79"/>
  <c r="B733" i="79"/>
  <c r="C733" i="79"/>
  <c r="B718" i="79"/>
  <c r="B719" i="79"/>
  <c r="B720" i="79"/>
  <c r="B721" i="79"/>
  <c r="F748" i="79"/>
  <c r="G748" i="79" s="1"/>
  <c r="H748" i="79" s="1"/>
  <c r="E749" i="79"/>
  <c r="F750" i="79"/>
  <c r="G750" i="79" s="1"/>
  <c r="H750" i="79" s="1"/>
  <c r="F751" i="79"/>
  <c r="G751" i="79" s="1"/>
  <c r="H751" i="79" s="1"/>
  <c r="E752" i="79"/>
  <c r="F752" i="79" s="1"/>
  <c r="G752" i="79" s="1"/>
  <c r="H752" i="79" s="1"/>
  <c r="B736" i="79"/>
  <c r="B748" i="79"/>
  <c r="C748" i="79"/>
  <c r="B749" i="79"/>
  <c r="C749" i="79"/>
  <c r="B750" i="79"/>
  <c r="C750" i="79"/>
  <c r="B751" i="79"/>
  <c r="C751" i="79"/>
  <c r="B752" i="79"/>
  <c r="C752" i="79"/>
  <c r="B737" i="79"/>
  <c r="B738" i="79"/>
  <c r="B739" i="79"/>
  <c r="B740" i="79"/>
  <c r="B687" i="79"/>
  <c r="C698" i="79"/>
  <c r="C699" i="79"/>
  <c r="C700" i="79"/>
  <c r="C701" i="79"/>
  <c r="C702" i="79"/>
  <c r="C717" i="79"/>
  <c r="C718" i="79"/>
  <c r="C719" i="79"/>
  <c r="C720" i="79"/>
  <c r="C721" i="79"/>
  <c r="C736" i="79"/>
  <c r="C737" i="79"/>
  <c r="C738" i="79"/>
  <c r="C739" i="79"/>
  <c r="C740" i="79"/>
  <c r="B688" i="79"/>
  <c r="B689" i="79"/>
  <c r="B690" i="79"/>
  <c r="B691" i="79"/>
  <c r="I693" i="79"/>
  <c r="I694" i="79"/>
  <c r="F779" i="79"/>
  <c r="G779" i="79" s="1"/>
  <c r="H779" i="79" s="1"/>
  <c r="E780" i="79"/>
  <c r="F754" i="79"/>
  <c r="F766" i="79" s="1"/>
  <c r="F781" i="79"/>
  <c r="G781" i="79" s="1"/>
  <c r="H781" i="79" s="1"/>
  <c r="F782" i="79"/>
  <c r="G782" i="79" s="1"/>
  <c r="H782" i="79" s="1"/>
  <c r="E783" i="79"/>
  <c r="B767" i="79"/>
  <c r="B779" i="79"/>
  <c r="C779" i="79"/>
  <c r="B780" i="79"/>
  <c r="C780" i="79"/>
  <c r="B781" i="79"/>
  <c r="C781" i="79"/>
  <c r="B782" i="79"/>
  <c r="C782" i="79"/>
  <c r="B783" i="79"/>
  <c r="C783" i="79"/>
  <c r="B768" i="79"/>
  <c r="B769" i="79"/>
  <c r="B770" i="79"/>
  <c r="B771" i="79"/>
  <c r="F798" i="79"/>
  <c r="G798" i="79" s="1"/>
  <c r="H798" i="79" s="1"/>
  <c r="E799" i="79"/>
  <c r="F800" i="79"/>
  <c r="G800" i="79" s="1"/>
  <c r="H800" i="79" s="1"/>
  <c r="F801" i="79"/>
  <c r="G801" i="79" s="1"/>
  <c r="H801" i="79" s="1"/>
  <c r="E802" i="79"/>
  <c r="B786" i="79"/>
  <c r="B798" i="79"/>
  <c r="C798" i="79"/>
  <c r="B799" i="79"/>
  <c r="C799" i="79"/>
  <c r="B800" i="79"/>
  <c r="C800" i="79"/>
  <c r="B801" i="79"/>
  <c r="C801" i="79"/>
  <c r="B802" i="79"/>
  <c r="C802" i="79"/>
  <c r="B787" i="79"/>
  <c r="B788" i="79"/>
  <c r="B789" i="79"/>
  <c r="B790" i="79"/>
  <c r="F817" i="79"/>
  <c r="G817" i="79" s="1"/>
  <c r="H817" i="79" s="1"/>
  <c r="E818" i="79"/>
  <c r="G818" i="79" s="1"/>
  <c r="H818" i="79" s="1"/>
  <c r="F819" i="79"/>
  <c r="G819" i="79" s="1"/>
  <c r="H819" i="79" s="1"/>
  <c r="F820" i="79"/>
  <c r="G820" i="79" s="1"/>
  <c r="H820" i="79" s="1"/>
  <c r="E821" i="79"/>
  <c r="G821" i="79" s="1"/>
  <c r="H821" i="79" s="1"/>
  <c r="B805" i="79"/>
  <c r="B817" i="79"/>
  <c r="C817" i="79"/>
  <c r="B818" i="79"/>
  <c r="C818" i="79"/>
  <c r="B819" i="79"/>
  <c r="C819" i="79"/>
  <c r="B820" i="79"/>
  <c r="C820" i="79"/>
  <c r="B821" i="79"/>
  <c r="C821" i="79"/>
  <c r="B806" i="79"/>
  <c r="B807" i="79"/>
  <c r="B808" i="79"/>
  <c r="B809" i="79"/>
  <c r="B756" i="79"/>
  <c r="C767" i="79"/>
  <c r="C768" i="79"/>
  <c r="C769" i="79"/>
  <c r="C770" i="79"/>
  <c r="C771" i="79"/>
  <c r="C786" i="79"/>
  <c r="C787" i="79"/>
  <c r="C788" i="79"/>
  <c r="C789" i="79"/>
  <c r="C790" i="79"/>
  <c r="C805" i="79"/>
  <c r="C806" i="79"/>
  <c r="C807" i="79"/>
  <c r="C808" i="79"/>
  <c r="C809" i="79"/>
  <c r="B757" i="79"/>
  <c r="B758" i="79"/>
  <c r="B759" i="79"/>
  <c r="B760" i="79"/>
  <c r="I762" i="79"/>
  <c r="I763" i="79"/>
  <c r="F848" i="79"/>
  <c r="G848" i="79" s="1"/>
  <c r="H848" i="79" s="1"/>
  <c r="E849" i="79"/>
  <c r="F823" i="79"/>
  <c r="F835" i="79" s="1"/>
  <c r="F850" i="79"/>
  <c r="G850" i="79" s="1"/>
  <c r="H850" i="79" s="1"/>
  <c r="F851" i="79"/>
  <c r="G851" i="79" s="1"/>
  <c r="H851" i="79" s="1"/>
  <c r="E852" i="79"/>
  <c r="B836" i="79"/>
  <c r="B848" i="79"/>
  <c r="C848" i="79"/>
  <c r="B849" i="79"/>
  <c r="C849" i="79"/>
  <c r="B850" i="79"/>
  <c r="C850" i="79"/>
  <c r="B851" i="79"/>
  <c r="C851" i="79"/>
  <c r="B852" i="79"/>
  <c r="C852" i="79"/>
  <c r="B837" i="79"/>
  <c r="B838" i="79"/>
  <c r="B839" i="79"/>
  <c r="B840" i="79"/>
  <c r="F867" i="79"/>
  <c r="G867" i="79" s="1"/>
  <c r="H867" i="79" s="1"/>
  <c r="E868" i="79"/>
  <c r="F869" i="79"/>
  <c r="G869" i="79" s="1"/>
  <c r="H869" i="79" s="1"/>
  <c r="F870" i="79"/>
  <c r="G870" i="79" s="1"/>
  <c r="H870" i="79" s="1"/>
  <c r="E871" i="79"/>
  <c r="B855" i="79"/>
  <c r="B867" i="79"/>
  <c r="C867" i="79"/>
  <c r="B868" i="79"/>
  <c r="C868" i="79"/>
  <c r="B869" i="79"/>
  <c r="C869" i="79"/>
  <c r="B870" i="79"/>
  <c r="C870" i="79"/>
  <c r="B871" i="79"/>
  <c r="C871" i="79"/>
  <c r="B856" i="79"/>
  <c r="B857" i="79"/>
  <c r="B858" i="79"/>
  <c r="B859" i="79"/>
  <c r="F886" i="79"/>
  <c r="G886" i="79" s="1"/>
  <c r="H886" i="79" s="1"/>
  <c r="E887" i="79"/>
  <c r="F887" i="79" s="1"/>
  <c r="G887" i="79" s="1"/>
  <c r="H887" i="79" s="1"/>
  <c r="F888" i="79"/>
  <c r="G888" i="79" s="1"/>
  <c r="H888" i="79" s="1"/>
  <c r="F889" i="79"/>
  <c r="G889" i="79" s="1"/>
  <c r="H889" i="79" s="1"/>
  <c r="E890" i="79"/>
  <c r="F890" i="79" s="1"/>
  <c r="B874" i="79"/>
  <c r="B886" i="79"/>
  <c r="C886" i="79"/>
  <c r="B887" i="79"/>
  <c r="C887" i="79"/>
  <c r="B888" i="79"/>
  <c r="C888" i="79"/>
  <c r="B889" i="79"/>
  <c r="C889" i="79"/>
  <c r="B890" i="79"/>
  <c r="C890" i="79"/>
  <c r="B875" i="79"/>
  <c r="B876" i="79"/>
  <c r="B877" i="79"/>
  <c r="B878" i="79"/>
  <c r="B825" i="79"/>
  <c r="C836" i="79"/>
  <c r="C837" i="79"/>
  <c r="C838" i="79"/>
  <c r="C839" i="79"/>
  <c r="C840" i="79"/>
  <c r="C855" i="79"/>
  <c r="C856" i="79"/>
  <c r="C857" i="79"/>
  <c r="C858" i="79"/>
  <c r="C859" i="79"/>
  <c r="C874" i="79"/>
  <c r="C875" i="79"/>
  <c r="C876" i="79"/>
  <c r="C877" i="79"/>
  <c r="C878" i="79"/>
  <c r="B826" i="79"/>
  <c r="B827" i="79"/>
  <c r="B828" i="79"/>
  <c r="B829" i="79"/>
  <c r="I831" i="79"/>
  <c r="I832" i="79"/>
  <c r="F917" i="79"/>
  <c r="G917" i="79" s="1"/>
  <c r="H917" i="79" s="1"/>
  <c r="E918" i="79"/>
  <c r="F904" i="79"/>
  <c r="F919" i="79"/>
  <c r="G919" i="79" s="1"/>
  <c r="H919" i="79" s="1"/>
  <c r="F920" i="79"/>
  <c r="G920" i="79" s="1"/>
  <c r="H920" i="79" s="1"/>
  <c r="B905" i="79"/>
  <c r="B917" i="79"/>
  <c r="C917" i="79"/>
  <c r="B918" i="79"/>
  <c r="C918" i="79"/>
  <c r="B919" i="79"/>
  <c r="C919" i="79"/>
  <c r="B920" i="79"/>
  <c r="C920" i="79"/>
  <c r="B921" i="79"/>
  <c r="C921" i="79"/>
  <c r="B906" i="79"/>
  <c r="B907" i="79"/>
  <c r="B908" i="79"/>
  <c r="B909" i="79"/>
  <c r="F936" i="79"/>
  <c r="G936" i="79" s="1"/>
  <c r="H936" i="79" s="1"/>
  <c r="E937" i="79"/>
  <c r="F937" i="79" s="1"/>
  <c r="F938" i="79"/>
  <c r="G938" i="79" s="1"/>
  <c r="H938" i="79" s="1"/>
  <c r="F939" i="79"/>
  <c r="G939" i="79" s="1"/>
  <c r="H939" i="79" s="1"/>
  <c r="F940" i="79"/>
  <c r="G940" i="79" s="1"/>
  <c r="H940" i="79" s="1"/>
  <c r="B924" i="79"/>
  <c r="B936" i="79"/>
  <c r="C936" i="79"/>
  <c r="B937" i="79"/>
  <c r="C937" i="79"/>
  <c r="B938" i="79"/>
  <c r="C938" i="79"/>
  <c r="B939" i="79"/>
  <c r="C939" i="79"/>
  <c r="B940" i="79"/>
  <c r="C940" i="79"/>
  <c r="B925" i="79"/>
  <c r="B926" i="79"/>
  <c r="B927" i="79"/>
  <c r="B928" i="79"/>
  <c r="F955" i="79"/>
  <c r="G955" i="79" s="1"/>
  <c r="H955" i="79" s="1"/>
  <c r="F956" i="79"/>
  <c r="G956" i="79" s="1"/>
  <c r="H956" i="79" s="1"/>
  <c r="F957" i="79"/>
  <c r="G957" i="79" s="1"/>
  <c r="H957" i="79" s="1"/>
  <c r="F958" i="79"/>
  <c r="G958" i="79" s="1"/>
  <c r="H958" i="79" s="1"/>
  <c r="F959" i="79"/>
  <c r="G959" i="79" s="1"/>
  <c r="H959" i="79" s="1"/>
  <c r="B943" i="79"/>
  <c r="B955" i="79"/>
  <c r="C955" i="79"/>
  <c r="B956" i="79"/>
  <c r="C956" i="79"/>
  <c r="B957" i="79"/>
  <c r="C957" i="79"/>
  <c r="B958" i="79"/>
  <c r="C958" i="79"/>
  <c r="B959" i="79"/>
  <c r="C959" i="79"/>
  <c r="B944" i="79"/>
  <c r="B945" i="79"/>
  <c r="B946" i="79"/>
  <c r="B947" i="79"/>
  <c r="B894" i="79"/>
  <c r="C905" i="79"/>
  <c r="C906" i="79"/>
  <c r="C907" i="79"/>
  <c r="C908" i="79"/>
  <c r="C909" i="79"/>
  <c r="C924" i="79"/>
  <c r="C925" i="79"/>
  <c r="C926" i="79"/>
  <c r="C927" i="79"/>
  <c r="C928" i="79"/>
  <c r="C943" i="79"/>
  <c r="C944" i="79"/>
  <c r="C945" i="79"/>
  <c r="C946" i="79"/>
  <c r="C947" i="79"/>
  <c r="B895" i="79"/>
  <c r="B896" i="79"/>
  <c r="B897" i="79"/>
  <c r="B898" i="79"/>
  <c r="I900" i="79"/>
  <c r="I901" i="79"/>
  <c r="B964" i="79"/>
  <c r="B965" i="79"/>
  <c r="B966" i="79"/>
  <c r="B967" i="79"/>
  <c r="I969" i="79"/>
  <c r="I970" i="79"/>
  <c r="B1055" i="79"/>
  <c r="B1068" i="79"/>
  <c r="G1068" i="79"/>
  <c r="H1068" i="79" s="1"/>
  <c r="C1068" i="79"/>
  <c r="B1069" i="79"/>
  <c r="C1069" i="79"/>
  <c r="G1069" i="79"/>
  <c r="H1069" i="79" s="1"/>
  <c r="B1070" i="79"/>
  <c r="C1070" i="79"/>
  <c r="G1070" i="79"/>
  <c r="H1070" i="79" s="1"/>
  <c r="B1071" i="79"/>
  <c r="C1071" i="79"/>
  <c r="G1071" i="79"/>
  <c r="H1071" i="79" s="1"/>
  <c r="B1072" i="79"/>
  <c r="C1072" i="79"/>
  <c r="G1072" i="79"/>
  <c r="H1072" i="79" s="1"/>
  <c r="G1073" i="79"/>
  <c r="H1073" i="79" s="1"/>
  <c r="B1056" i="79"/>
  <c r="B1057" i="79"/>
  <c r="B1058" i="79"/>
  <c r="B1059" i="79"/>
  <c r="I1062" i="79"/>
  <c r="I1063" i="79"/>
  <c r="B1032" i="79"/>
  <c r="B1045" i="79"/>
  <c r="G1045" i="79"/>
  <c r="H1045" i="79" s="1"/>
  <c r="C1045" i="79"/>
  <c r="B1046" i="79"/>
  <c r="C1046" i="79"/>
  <c r="F1046" i="79"/>
  <c r="G1046" i="79" s="1"/>
  <c r="H1046" i="79" s="1"/>
  <c r="B1047" i="79"/>
  <c r="C1047" i="79"/>
  <c r="G1047" i="79"/>
  <c r="B1048" i="79"/>
  <c r="C1048" i="79"/>
  <c r="G1048" i="79"/>
  <c r="H1048" i="79" s="1"/>
  <c r="B1049" i="79"/>
  <c r="C1049" i="79"/>
  <c r="G1049" i="79"/>
  <c r="H1049" i="79" s="1"/>
  <c r="F1050" i="79"/>
  <c r="G1050" i="79" s="1"/>
  <c r="H1050" i="79" s="1"/>
  <c r="H1047" i="79"/>
  <c r="B1033" i="79"/>
  <c r="B1034" i="79"/>
  <c r="B1035" i="79"/>
  <c r="B1036" i="79"/>
  <c r="I1039" i="79"/>
  <c r="I1040" i="79"/>
  <c r="I37" i="32"/>
  <c r="A955" i="79"/>
  <c r="K511" i="79"/>
  <c r="A509" i="79"/>
  <c r="A508" i="79"/>
  <c r="A507" i="79"/>
  <c r="A506" i="79"/>
  <c r="A505" i="79"/>
  <c r="I500" i="79"/>
  <c r="I499" i="79"/>
  <c r="A490" i="79"/>
  <c r="A489" i="79"/>
  <c r="A488" i="79"/>
  <c r="A487" i="79"/>
  <c r="A486" i="79"/>
  <c r="I481" i="79"/>
  <c r="I480" i="79"/>
  <c r="A471" i="79"/>
  <c r="A470" i="79"/>
  <c r="A469" i="79"/>
  <c r="A468" i="79"/>
  <c r="A467" i="79"/>
  <c r="I462" i="79"/>
  <c r="I461" i="79"/>
  <c r="K269" i="79"/>
  <c r="K8" i="79"/>
  <c r="A1050" i="79"/>
  <c r="A1049" i="79"/>
  <c r="A1048" i="79"/>
  <c r="A1047" i="79"/>
  <c r="A1046" i="79"/>
  <c r="A1045" i="79"/>
  <c r="C1036" i="79"/>
  <c r="C1035" i="79"/>
  <c r="C1034" i="79"/>
  <c r="C1033" i="79"/>
  <c r="C1032" i="79"/>
  <c r="A1009" i="79"/>
  <c r="A1008" i="79"/>
  <c r="A1007" i="79"/>
  <c r="A1006" i="79"/>
  <c r="A1005" i="79"/>
  <c r="I1000" i="79"/>
  <c r="I999" i="79"/>
  <c r="A990" i="79"/>
  <c r="A989" i="79"/>
  <c r="A988" i="79"/>
  <c r="A987" i="79"/>
  <c r="A986" i="79"/>
  <c r="I981" i="79"/>
  <c r="I980" i="79"/>
  <c r="C967" i="79"/>
  <c r="C966" i="79"/>
  <c r="C965" i="79"/>
  <c r="C964" i="79"/>
  <c r="C963" i="79"/>
  <c r="A890" i="79"/>
  <c r="A889" i="79"/>
  <c r="A888" i="79"/>
  <c r="A887" i="79"/>
  <c r="A886" i="79"/>
  <c r="I881" i="79"/>
  <c r="I880" i="79"/>
  <c r="A871" i="79"/>
  <c r="A870" i="79"/>
  <c r="A869" i="79"/>
  <c r="A868" i="79"/>
  <c r="A867" i="79"/>
  <c r="I862" i="79"/>
  <c r="I861" i="79"/>
  <c r="A852" i="79"/>
  <c r="A851" i="79"/>
  <c r="A850" i="79"/>
  <c r="A849" i="79"/>
  <c r="A848" i="79"/>
  <c r="I843" i="79"/>
  <c r="I842" i="79"/>
  <c r="C829" i="79"/>
  <c r="C828" i="79"/>
  <c r="C827" i="79"/>
  <c r="C826" i="79"/>
  <c r="C825" i="79"/>
  <c r="A752" i="79"/>
  <c r="A751" i="79"/>
  <c r="A750" i="79"/>
  <c r="A749" i="79"/>
  <c r="A748" i="79"/>
  <c r="I743" i="79"/>
  <c r="I742" i="79"/>
  <c r="A733" i="79"/>
  <c r="A732" i="79"/>
  <c r="A731" i="79"/>
  <c r="A730" i="79"/>
  <c r="A729" i="79"/>
  <c r="I724" i="79"/>
  <c r="I723" i="79"/>
  <c r="A714" i="79"/>
  <c r="A713" i="79"/>
  <c r="A712" i="79"/>
  <c r="A711" i="79"/>
  <c r="A710" i="79"/>
  <c r="I705" i="79"/>
  <c r="I704" i="79"/>
  <c r="C691" i="79"/>
  <c r="C690" i="79"/>
  <c r="C689" i="79"/>
  <c r="C688" i="79"/>
  <c r="C687" i="79"/>
  <c r="A682" i="79"/>
  <c r="A681" i="79"/>
  <c r="A680" i="79"/>
  <c r="A679" i="79"/>
  <c r="A678" i="79"/>
  <c r="A677" i="79"/>
  <c r="I672" i="79"/>
  <c r="I671" i="79"/>
  <c r="A661" i="79"/>
  <c r="A660" i="79"/>
  <c r="A659" i="79"/>
  <c r="A658" i="79"/>
  <c r="A657" i="79"/>
  <c r="I652" i="79"/>
  <c r="I651" i="79"/>
  <c r="A640" i="79"/>
  <c r="A639" i="79"/>
  <c r="A638" i="79"/>
  <c r="A637" i="79"/>
  <c r="A636" i="79"/>
  <c r="I631" i="79"/>
  <c r="I630" i="79"/>
  <c r="A621" i="79"/>
  <c r="A620" i="79"/>
  <c r="A619" i="79"/>
  <c r="A618" i="79"/>
  <c r="A617" i="79"/>
  <c r="I612" i="79"/>
  <c r="I611" i="79"/>
  <c r="A602" i="79"/>
  <c r="A601" i="79"/>
  <c r="A600" i="79"/>
  <c r="A599" i="79"/>
  <c r="A598" i="79"/>
  <c r="I593" i="79"/>
  <c r="I592" i="79"/>
  <c r="A581" i="79"/>
  <c r="A580" i="79"/>
  <c r="A579" i="79"/>
  <c r="A578" i="79"/>
  <c r="A577" i="79"/>
  <c r="I572" i="79"/>
  <c r="I571" i="79"/>
  <c r="A562" i="79"/>
  <c r="A561" i="79"/>
  <c r="A560" i="79"/>
  <c r="A559" i="79"/>
  <c r="A558" i="79"/>
  <c r="I553" i="79"/>
  <c r="I552" i="79"/>
  <c r="A543" i="79"/>
  <c r="A542" i="79"/>
  <c r="A541" i="79"/>
  <c r="A540" i="79"/>
  <c r="A539" i="79"/>
  <c r="I534" i="79"/>
  <c r="I533" i="79"/>
  <c r="A440" i="79"/>
  <c r="A439" i="79"/>
  <c r="A438" i="79"/>
  <c r="A437" i="79"/>
  <c r="A436" i="79"/>
  <c r="A435" i="79"/>
  <c r="I430" i="79"/>
  <c r="I429" i="79"/>
  <c r="A419" i="79"/>
  <c r="A418" i="79"/>
  <c r="A417" i="79"/>
  <c r="A416" i="79"/>
  <c r="A415" i="79"/>
  <c r="I410" i="79"/>
  <c r="I409" i="79"/>
  <c r="A398" i="79"/>
  <c r="A397" i="79"/>
  <c r="A396" i="79"/>
  <c r="A395" i="79"/>
  <c r="A394" i="79"/>
  <c r="I389" i="79"/>
  <c r="I388" i="79"/>
  <c r="A379" i="79"/>
  <c r="A378" i="79"/>
  <c r="A377" i="79"/>
  <c r="A376" i="79"/>
  <c r="A375" i="79"/>
  <c r="I370" i="79"/>
  <c r="I369" i="79"/>
  <c r="A360" i="79"/>
  <c r="A359" i="79"/>
  <c r="A358" i="79"/>
  <c r="A357" i="79"/>
  <c r="A356" i="79"/>
  <c r="I351" i="79"/>
  <c r="I350" i="79"/>
  <c r="A339" i="79"/>
  <c r="A338" i="79"/>
  <c r="A337" i="79"/>
  <c r="A336" i="79"/>
  <c r="A335" i="79"/>
  <c r="I330" i="79"/>
  <c r="I329" i="79"/>
  <c r="A320" i="79"/>
  <c r="A319" i="79"/>
  <c r="A318" i="79"/>
  <c r="A317" i="79"/>
  <c r="A316" i="79"/>
  <c r="I311" i="79"/>
  <c r="I310" i="79"/>
  <c r="A301" i="79"/>
  <c r="A300" i="79"/>
  <c r="A299" i="79"/>
  <c r="A298" i="79"/>
  <c r="A297" i="79"/>
  <c r="I292" i="79"/>
  <c r="I291" i="79"/>
  <c r="F284" i="79"/>
  <c r="A1073" i="79"/>
  <c r="A1072" i="79"/>
  <c r="A1071" i="79"/>
  <c r="A1070" i="79"/>
  <c r="A1069" i="79"/>
  <c r="A1068" i="79"/>
  <c r="C1059" i="79"/>
  <c r="C1058" i="79"/>
  <c r="C1057" i="79"/>
  <c r="C1056" i="79"/>
  <c r="C1055" i="79"/>
  <c r="A959" i="79"/>
  <c r="A958" i="79"/>
  <c r="A957" i="79"/>
  <c r="A956" i="79"/>
  <c r="I950" i="79"/>
  <c r="I949" i="79"/>
  <c r="A940" i="79"/>
  <c r="A939" i="79"/>
  <c r="A938" i="79"/>
  <c r="A937" i="79"/>
  <c r="A936" i="79"/>
  <c r="I931" i="79"/>
  <c r="I930" i="79"/>
  <c r="A921" i="79"/>
  <c r="A920" i="79"/>
  <c r="A919" i="79"/>
  <c r="A918" i="79"/>
  <c r="A917" i="79"/>
  <c r="I912" i="79"/>
  <c r="I911" i="79"/>
  <c r="C898" i="79"/>
  <c r="C897" i="79"/>
  <c r="C896" i="79"/>
  <c r="C895" i="79"/>
  <c r="C894" i="79"/>
  <c r="A821" i="79"/>
  <c r="A820" i="79"/>
  <c r="A819" i="79"/>
  <c r="A818" i="79"/>
  <c r="A817" i="79"/>
  <c r="I812" i="79"/>
  <c r="I811" i="79"/>
  <c r="A802" i="79"/>
  <c r="A801" i="79"/>
  <c r="A800" i="79"/>
  <c r="A799" i="79"/>
  <c r="A798" i="79"/>
  <c r="I793" i="79"/>
  <c r="I792" i="79"/>
  <c r="A783" i="79"/>
  <c r="A782" i="79"/>
  <c r="A781" i="79"/>
  <c r="A780" i="79"/>
  <c r="A779" i="79"/>
  <c r="I774" i="79"/>
  <c r="I773" i="79"/>
  <c r="C760" i="79"/>
  <c r="C759" i="79"/>
  <c r="C758" i="79"/>
  <c r="C757" i="79"/>
  <c r="C756" i="79"/>
  <c r="A267" i="79"/>
  <c r="A266" i="79"/>
  <c r="A265" i="79"/>
  <c r="A264" i="79"/>
  <c r="A263" i="79"/>
  <c r="I258" i="79"/>
  <c r="I257" i="79"/>
  <c r="A248" i="79"/>
  <c r="A247" i="79"/>
  <c r="A246" i="79"/>
  <c r="A245" i="79"/>
  <c r="A244" i="79"/>
  <c r="I239" i="79"/>
  <c r="I238" i="79"/>
  <c r="A229" i="79"/>
  <c r="A228" i="79"/>
  <c r="A227" i="79"/>
  <c r="A226" i="79"/>
  <c r="A225" i="79"/>
  <c r="I220" i="79"/>
  <c r="I219" i="79"/>
  <c r="C206" i="79"/>
  <c r="C205" i="79"/>
  <c r="C204" i="79"/>
  <c r="C203" i="79"/>
  <c r="C202" i="79"/>
  <c r="A198" i="79"/>
  <c r="A197" i="79"/>
  <c r="A196" i="79"/>
  <c r="A195" i="79"/>
  <c r="A194" i="79"/>
  <c r="A193" i="79"/>
  <c r="I188" i="79"/>
  <c r="I187" i="79"/>
  <c r="A177" i="79"/>
  <c r="A176" i="79"/>
  <c r="A175" i="79"/>
  <c r="A174" i="79"/>
  <c r="A173" i="79"/>
  <c r="I168" i="79"/>
  <c r="I167" i="79"/>
  <c r="A156" i="79"/>
  <c r="A155" i="79"/>
  <c r="A154" i="79"/>
  <c r="A153" i="79"/>
  <c r="A152" i="79"/>
  <c r="I147" i="79"/>
  <c r="I146" i="79"/>
  <c r="A137" i="79"/>
  <c r="A136" i="79"/>
  <c r="A135" i="79"/>
  <c r="A134" i="79"/>
  <c r="A133" i="79"/>
  <c r="I128" i="79"/>
  <c r="I127" i="79"/>
  <c r="A118" i="79"/>
  <c r="A117" i="79"/>
  <c r="A116" i="79"/>
  <c r="A115" i="79"/>
  <c r="A114" i="79"/>
  <c r="I109" i="79"/>
  <c r="I108" i="79"/>
  <c r="A99" i="79"/>
  <c r="A98" i="79"/>
  <c r="A97" i="79"/>
  <c r="A96" i="79"/>
  <c r="A95" i="79"/>
  <c r="I90" i="79"/>
  <c r="I89" i="79"/>
  <c r="A78" i="79"/>
  <c r="A77" i="79"/>
  <c r="A76" i="79"/>
  <c r="A75" i="79"/>
  <c r="A74" i="79"/>
  <c r="I69" i="79"/>
  <c r="I68" i="79"/>
  <c r="A59" i="79"/>
  <c r="A58" i="79"/>
  <c r="A57" i="79"/>
  <c r="A56" i="79"/>
  <c r="A55" i="79"/>
  <c r="I50" i="79"/>
  <c r="I49" i="79"/>
  <c r="A40" i="79"/>
  <c r="A39" i="79"/>
  <c r="A38" i="79"/>
  <c r="A37" i="79"/>
  <c r="A36" i="79"/>
  <c r="I31" i="79"/>
  <c r="I30" i="79"/>
  <c r="F54" i="32"/>
  <c r="F72" i="32" s="1"/>
  <c r="G25" i="32"/>
  <c r="E25" i="32"/>
  <c r="B25" i="32"/>
  <c r="G24" i="32"/>
  <c r="E24" i="32"/>
  <c r="B24" i="32"/>
  <c r="G23" i="32"/>
  <c r="E23" i="32"/>
  <c r="B23" i="32"/>
  <c r="G21" i="32"/>
  <c r="E21" i="32"/>
  <c r="B21" i="32"/>
  <c r="G15" i="32"/>
  <c r="H15" i="32" s="1"/>
  <c r="E15" i="32"/>
  <c r="B15" i="32"/>
  <c r="G11" i="32"/>
  <c r="E11" i="32"/>
  <c r="B11" i="32"/>
  <c r="H76" i="32"/>
  <c r="H75" i="32"/>
  <c r="H74" i="32"/>
  <c r="H67" i="32"/>
  <c r="K16" i="69"/>
  <c r="L16" i="69" s="1"/>
  <c r="M16" i="69" s="1"/>
  <c r="G16" i="69" s="1"/>
  <c r="K15" i="69"/>
  <c r="L15" i="69" s="1"/>
  <c r="M15" i="69" s="1"/>
  <c r="G15" i="69" s="1"/>
  <c r="D16" i="69"/>
  <c r="D15" i="69"/>
  <c r="F53" i="32"/>
  <c r="M84" i="32"/>
  <c r="K82" i="32"/>
  <c r="J82" i="32"/>
  <c r="K53" i="32"/>
  <c r="K54" i="32"/>
  <c r="F55" i="32"/>
  <c r="K55" i="32" s="1"/>
  <c r="F11" i="32"/>
  <c r="F25" i="32"/>
  <c r="F24" i="32"/>
  <c r="H24" i="32" s="1"/>
  <c r="F23" i="32"/>
  <c r="F22" i="32"/>
  <c r="F21" i="32"/>
  <c r="F15" i="32"/>
  <c r="F14" i="32"/>
  <c r="F13" i="32"/>
  <c r="F12" i="32"/>
  <c r="G12" i="32"/>
  <c r="E12" i="32"/>
  <c r="B12" i="32"/>
  <c r="G22" i="32"/>
  <c r="H22" i="32" s="1"/>
  <c r="E22" i="32"/>
  <c r="D22" i="32"/>
  <c r="B22" i="32"/>
  <c r="H33" i="32"/>
  <c r="H32" i="32"/>
  <c r="H31" i="32"/>
  <c r="A7" i="32"/>
  <c r="G54" i="32"/>
  <c r="H54" i="32" s="1"/>
  <c r="G55" i="32"/>
  <c r="E54" i="32"/>
  <c r="E55" i="32"/>
  <c r="E56" i="32"/>
  <c r="E57" i="32"/>
  <c r="D54" i="32"/>
  <c r="D55" i="32"/>
  <c r="B54" i="32"/>
  <c r="B55" i="32"/>
  <c r="G57" i="32"/>
  <c r="H57" i="32" s="1"/>
  <c r="B57" i="32"/>
  <c r="B56" i="32"/>
  <c r="G56" i="32"/>
  <c r="H56" i="32" s="1"/>
  <c r="G53" i="32"/>
  <c r="E53" i="32"/>
  <c r="B53" i="32"/>
  <c r="G72" i="32"/>
  <c r="G73" i="32"/>
  <c r="E72" i="32"/>
  <c r="E73" i="32"/>
  <c r="B72" i="32"/>
  <c r="B73" i="32"/>
  <c r="F7" i="32"/>
  <c r="F49" i="32"/>
  <c r="D13" i="69"/>
  <c r="J12" i="69"/>
  <c r="L12" i="69" s="1"/>
  <c r="M12" i="69" s="1"/>
  <c r="D11" i="69"/>
  <c r="D10" i="69"/>
  <c r="D14" i="69"/>
  <c r="D12" i="69"/>
  <c r="D9" i="69"/>
  <c r="I14" i="69"/>
  <c r="J14" i="69"/>
  <c r="L14" i="69" s="1"/>
  <c r="M14" i="69" s="1"/>
  <c r="G14" i="69" s="1"/>
  <c r="D272" i="79"/>
  <c r="K11" i="69"/>
  <c r="I11" i="69"/>
  <c r="I9" i="69"/>
  <c r="J11" i="69"/>
  <c r="J13" i="69" s="1"/>
  <c r="L13" i="69" s="1"/>
  <c r="J9" i="69"/>
  <c r="L9" i="69" s="1"/>
  <c r="K10" i="69"/>
  <c r="L10" i="69" s="1"/>
  <c r="M10" i="69" s="1"/>
  <c r="G10" i="69" s="1"/>
  <c r="G58" i="32"/>
  <c r="H58" i="32" s="1"/>
  <c r="E58" i="32"/>
  <c r="B58" i="32"/>
  <c r="D57" i="32"/>
  <c r="D56" i="32"/>
  <c r="D53" i="32"/>
  <c r="A49" i="32"/>
  <c r="B66" i="32"/>
  <c r="B65" i="32"/>
  <c r="B64" i="32"/>
  <c r="B63" i="32"/>
  <c r="G66" i="32"/>
  <c r="H66" i="32" s="1"/>
  <c r="G65" i="32"/>
  <c r="H65" i="32" s="1"/>
  <c r="G63" i="32"/>
  <c r="H63" i="32" s="1"/>
  <c r="E66" i="32"/>
  <c r="E65" i="32"/>
  <c r="E63" i="32"/>
  <c r="D66" i="32"/>
  <c r="D65" i="32"/>
  <c r="D64" i="32"/>
  <c r="D63" i="32"/>
  <c r="G64" i="32"/>
  <c r="H64" i="32"/>
  <c r="E64" i="32"/>
  <c r="H72" i="32"/>
  <c r="H55" i="32" l="1"/>
  <c r="H53" i="32"/>
  <c r="H25" i="32"/>
  <c r="F661" i="79"/>
  <c r="G661" i="79" s="1"/>
  <c r="H661" i="79" s="1"/>
  <c r="F137" i="79"/>
  <c r="G137" i="79" s="1"/>
  <c r="H137" i="79" s="1"/>
  <c r="H23" i="32"/>
  <c r="F320" i="79"/>
  <c r="G320" i="79" s="1"/>
  <c r="H320" i="79" s="1"/>
  <c r="H11" i="32"/>
  <c r="F419" i="79"/>
  <c r="G419" i="79" s="1"/>
  <c r="H419" i="79" s="1"/>
  <c r="H21" i="32"/>
  <c r="I27" i="32" s="1"/>
  <c r="F231" i="79"/>
  <c r="F247" i="79" s="1"/>
  <c r="G247" i="79" s="1"/>
  <c r="H247" i="79" s="1"/>
  <c r="B14" i="32"/>
  <c r="F697" i="79"/>
  <c r="F785" i="79"/>
  <c r="D517" i="79"/>
  <c r="H12" i="32"/>
  <c r="L82" i="32"/>
  <c r="F118" i="79"/>
  <c r="G118" i="79" s="1"/>
  <c r="H118" i="79" s="1"/>
  <c r="F990" i="79"/>
  <c r="G990" i="79" s="1"/>
  <c r="H990" i="79" s="1"/>
  <c r="D275" i="79"/>
  <c r="D273" i="79"/>
  <c r="F918" i="79"/>
  <c r="G918" i="79" s="1"/>
  <c r="H918" i="79" s="1"/>
  <c r="F854" i="79"/>
  <c r="F871" i="79" s="1"/>
  <c r="G871" i="79" s="1"/>
  <c r="H871" i="79" s="1"/>
  <c r="F714" i="79"/>
  <c r="G714" i="79" s="1"/>
  <c r="H714" i="79" s="1"/>
  <c r="F543" i="79"/>
  <c r="G543" i="79" s="1"/>
  <c r="H543" i="79" s="1"/>
  <c r="F490" i="79"/>
  <c r="G490" i="79" s="1"/>
  <c r="H490" i="79" s="1"/>
  <c r="F99" i="79"/>
  <c r="G99" i="79" s="1"/>
  <c r="H99" i="79" s="1"/>
  <c r="I59" i="32"/>
  <c r="F711" i="79"/>
  <c r="G711" i="79" s="1"/>
  <c r="H711" i="79" s="1"/>
  <c r="F73" i="32"/>
  <c r="H73" i="32" s="1"/>
  <c r="I77" i="32" s="1"/>
  <c r="F849" i="79"/>
  <c r="G849" i="79" s="1"/>
  <c r="H849" i="79" s="1"/>
  <c r="F454" i="79"/>
  <c r="F468" i="79" s="1"/>
  <c r="G468" i="79" s="1"/>
  <c r="H468" i="79" s="1"/>
  <c r="F55" i="79"/>
  <c r="G55" i="79" s="1"/>
  <c r="H55" i="79" s="1"/>
  <c r="L11" i="69"/>
  <c r="E14" i="32"/>
  <c r="D274" i="79"/>
  <c r="D516" i="79"/>
  <c r="E520" i="79"/>
  <c r="I34" i="32"/>
  <c r="G890" i="79"/>
  <c r="H890" i="79" s="1"/>
  <c r="F802" i="79"/>
  <c r="G802" i="79" s="1"/>
  <c r="H802" i="79" s="1"/>
  <c r="F780" i="79"/>
  <c r="G780" i="79" s="1"/>
  <c r="H780" i="79" s="1"/>
  <c r="F749" i="79"/>
  <c r="G749" i="79" s="1"/>
  <c r="H749" i="79" s="1"/>
  <c r="F226" i="79"/>
  <c r="G226" i="79" s="1"/>
  <c r="H226" i="79" s="1"/>
  <c r="I68" i="32"/>
  <c r="M13" i="69"/>
  <c r="G13" i="69" s="1"/>
  <c r="G946" i="79" s="1"/>
  <c r="M11" i="69"/>
  <c r="G12" i="69"/>
  <c r="G976" i="79" s="1"/>
  <c r="E518" i="79"/>
  <c r="E13" i="32"/>
  <c r="G13" i="32"/>
  <c r="H13" i="32" s="1"/>
  <c r="D278" i="79"/>
  <c r="D519" i="79"/>
  <c r="D520" i="79"/>
  <c r="D276" i="79"/>
  <c r="E519" i="79"/>
  <c r="D518" i="79"/>
  <c r="E16" i="79"/>
  <c r="E1037" i="79" s="1"/>
  <c r="B13" i="32"/>
  <c r="D16" i="79"/>
  <c r="D1037" i="79" s="1"/>
  <c r="E517" i="79"/>
  <c r="E516" i="79"/>
  <c r="D277" i="79"/>
  <c r="D14" i="79"/>
  <c r="D11" i="79"/>
  <c r="E11" i="79"/>
  <c r="E15" i="79"/>
  <c r="D17" i="79"/>
  <c r="G28" i="79"/>
  <c r="G184" i="79"/>
  <c r="D13" i="79"/>
  <c r="D15" i="79"/>
  <c r="E12" i="79"/>
  <c r="E13" i="79"/>
  <c r="G978" i="79"/>
  <c r="D12" i="79"/>
  <c r="E14" i="79"/>
  <c r="G87" i="79"/>
  <c r="G16" i="79"/>
  <c r="G288" i="79"/>
  <c r="G348" i="79"/>
  <c r="G1016" i="79"/>
  <c r="G66" i="79"/>
  <c r="G165" i="79"/>
  <c r="G17" i="79"/>
  <c r="G234" i="79"/>
  <c r="G255" i="79"/>
  <c r="G26" i="79"/>
  <c r="G47" i="79"/>
  <c r="G86" i="79"/>
  <c r="G144" i="79"/>
  <c r="E17" i="79"/>
  <c r="G217" i="79"/>
  <c r="G308" i="79"/>
  <c r="G346" i="79"/>
  <c r="G386" i="79"/>
  <c r="G406" i="79"/>
  <c r="G997" i="79"/>
  <c r="G1015" i="79"/>
  <c r="G104" i="79"/>
  <c r="G125" i="79"/>
  <c r="G164" i="79"/>
  <c r="G15" i="79"/>
  <c r="G307" i="79"/>
  <c r="G385" i="79"/>
  <c r="G477" i="79"/>
  <c r="G347" i="79"/>
  <c r="G407" i="79"/>
  <c r="G478" i="79"/>
  <c r="G276" i="79"/>
  <c r="G590" i="79"/>
  <c r="G608" i="79"/>
  <c r="G668" i="79"/>
  <c r="E514" i="79"/>
  <c r="E515" i="79"/>
  <c r="G701" i="79"/>
  <c r="G690" i="79"/>
  <c r="G759" i="79"/>
  <c r="G859" i="79"/>
  <c r="G877" i="79"/>
  <c r="G829" i="79"/>
  <c r="G327" i="79"/>
  <c r="G497" i="79"/>
  <c r="G569" i="79"/>
  <c r="G589" i="79"/>
  <c r="G649" i="79"/>
  <c r="G518" i="79"/>
  <c r="G740" i="79"/>
  <c r="G769" i="79"/>
  <c r="G809" i="79"/>
  <c r="G840" i="79"/>
  <c r="G876" i="79"/>
  <c r="G458" i="79"/>
  <c r="G446" i="79"/>
  <c r="G550" i="79"/>
  <c r="G588" i="79"/>
  <c r="G628" i="79"/>
  <c r="G648" i="79"/>
  <c r="G277" i="79"/>
  <c r="G278" i="79"/>
  <c r="G519" i="79"/>
  <c r="G721" i="79"/>
  <c r="G739" i="79"/>
  <c r="G691" i="79"/>
  <c r="G790" i="79"/>
  <c r="G808" i="79"/>
  <c r="G760" i="79"/>
  <c r="G426" i="79"/>
  <c r="G275" i="79"/>
  <c r="G531" i="79"/>
  <c r="G549" i="79"/>
  <c r="G609" i="79"/>
  <c r="D514" i="79"/>
  <c r="D515" i="79"/>
  <c r="G520" i="79"/>
  <c r="G771" i="79"/>
  <c r="G927" i="79"/>
  <c r="G898" i="79"/>
  <c r="G1060" i="79"/>
  <c r="G945" i="79"/>
  <c r="G947" i="79"/>
  <c r="G896" i="79"/>
  <c r="G839" i="79"/>
  <c r="G928" i="79"/>
  <c r="G1036" i="79"/>
  <c r="G909" i="79"/>
  <c r="G967" i="79"/>
  <c r="G1037" i="79"/>
  <c r="G1059" i="79"/>
  <c r="G937" i="79"/>
  <c r="H937" i="79" s="1"/>
  <c r="G878" i="79"/>
  <c r="G669" i="79"/>
  <c r="G647" i="79"/>
  <c r="G448" i="79"/>
  <c r="G897" i="79"/>
  <c r="G838" i="79"/>
  <c r="G720" i="79"/>
  <c r="G738" i="79"/>
  <c r="G1057" i="79"/>
  <c r="G702" i="79"/>
  <c r="E921" i="79"/>
  <c r="F852" i="79"/>
  <c r="G852" i="79" s="1"/>
  <c r="H852" i="79" s="1"/>
  <c r="F799" i="79"/>
  <c r="G799" i="79" s="1"/>
  <c r="H799" i="79" s="1"/>
  <c r="F783" i="79"/>
  <c r="G783" i="79" s="1"/>
  <c r="H783" i="79" s="1"/>
  <c r="F733" i="79"/>
  <c r="G733" i="79" s="1"/>
  <c r="H733" i="79" s="1"/>
  <c r="F732" i="79"/>
  <c r="G732" i="79" s="1"/>
  <c r="H732" i="79" s="1"/>
  <c r="G459" i="79"/>
  <c r="F618" i="79"/>
  <c r="G618" i="79" s="1"/>
  <c r="H618" i="79" s="1"/>
  <c r="F621" i="79"/>
  <c r="G621" i="79" s="1"/>
  <c r="H621" i="79" s="1"/>
  <c r="F471" i="79"/>
  <c r="G471" i="79" s="1"/>
  <c r="H471" i="79" s="1"/>
  <c r="G367" i="79"/>
  <c r="G215" i="79"/>
  <c r="F599" i="79"/>
  <c r="G599" i="79" s="1"/>
  <c r="H599" i="79" s="1"/>
  <c r="F602" i="79"/>
  <c r="G602" i="79" s="1"/>
  <c r="H602" i="79" s="1"/>
  <c r="F506" i="79"/>
  <c r="G506" i="79" s="1"/>
  <c r="H506" i="79" s="1"/>
  <c r="G424" i="79"/>
  <c r="G730" i="79"/>
  <c r="H730" i="79" s="1"/>
  <c r="G427" i="79"/>
  <c r="G205" i="79"/>
  <c r="G183" i="79"/>
  <c r="G289" i="79"/>
  <c r="F379" i="79"/>
  <c r="G379" i="79" s="1"/>
  <c r="H379" i="79" s="1"/>
  <c r="F360" i="79"/>
  <c r="G360" i="79" s="1"/>
  <c r="H360" i="79" s="1"/>
  <c r="G206" i="79"/>
  <c r="G236" i="79"/>
  <c r="F229" i="79"/>
  <c r="G229" i="79" s="1"/>
  <c r="H229" i="79" s="1"/>
  <c r="G185" i="79"/>
  <c r="G254" i="79"/>
  <c r="G124" i="79"/>
  <c r="G106" i="79"/>
  <c r="G216" i="79"/>
  <c r="F177" i="79"/>
  <c r="G177" i="79" s="1"/>
  <c r="H177" i="79" s="1"/>
  <c r="F174" i="79"/>
  <c r="G174" i="79" s="1"/>
  <c r="H174" i="79" s="1"/>
  <c r="F1009" i="79"/>
  <c r="G1009" i="79" s="1"/>
  <c r="H1009" i="79" s="1"/>
  <c r="F1006" i="79"/>
  <c r="G1006" i="79" s="1"/>
  <c r="H1006" i="79" s="1"/>
  <c r="G85" i="79" l="1"/>
  <c r="F245" i="79"/>
  <c r="G245" i="79" s="1"/>
  <c r="H245" i="79" s="1"/>
  <c r="F868" i="79"/>
  <c r="G868" i="79" s="1"/>
  <c r="H868" i="79" s="1"/>
  <c r="G516" i="79"/>
  <c r="F248" i="79"/>
  <c r="G248" i="79" s="1"/>
  <c r="H248" i="79" s="1"/>
  <c r="I79" i="32"/>
  <c r="I82" i="32" s="1"/>
  <c r="H49" i="32" s="1"/>
  <c r="G548" i="79"/>
  <c r="G384" i="79"/>
  <c r="G529" i="79"/>
  <c r="G1034" i="79"/>
  <c r="G457" i="79"/>
  <c r="G13" i="79"/>
  <c r="G143" i="79"/>
  <c r="G105" i="79"/>
  <c r="G45" i="79"/>
  <c r="G1014" i="79"/>
  <c r="G995" i="79"/>
  <c r="G46" i="79"/>
  <c r="G204" i="79"/>
  <c r="G142" i="79"/>
  <c r="G770" i="79"/>
  <c r="G235" i="79"/>
  <c r="G700" i="79"/>
  <c r="G807" i="79"/>
  <c r="G1035" i="79"/>
  <c r="G476" i="79"/>
  <c r="G789" i="79"/>
  <c r="G926" i="79"/>
  <c r="G965" i="79"/>
  <c r="G828" i="79"/>
  <c r="G1058" i="79"/>
  <c r="G907" i="79"/>
  <c r="G966" i="79"/>
  <c r="G857" i="79"/>
  <c r="G908" i="79"/>
  <c r="G627" i="79"/>
  <c r="G567" i="79"/>
  <c r="G495" i="79"/>
  <c r="G365" i="79"/>
  <c r="G758" i="79"/>
  <c r="G689" i="79"/>
  <c r="G666" i="79"/>
  <c r="G568" i="79"/>
  <c r="G274" i="79"/>
  <c r="G496" i="79"/>
  <c r="G425" i="79"/>
  <c r="G858" i="79"/>
  <c r="G667" i="79"/>
  <c r="G607" i="79"/>
  <c r="G447" i="79"/>
  <c r="G827" i="79"/>
  <c r="G788" i="79"/>
  <c r="G719" i="79"/>
  <c r="G517" i="79"/>
  <c r="G626" i="79"/>
  <c r="G530" i="79"/>
  <c r="G287" i="79"/>
  <c r="G405" i="79"/>
  <c r="G325" i="79"/>
  <c r="G65" i="79"/>
  <c r="G326" i="79"/>
  <c r="G123" i="79"/>
  <c r="G163" i="79"/>
  <c r="G996" i="79"/>
  <c r="G366" i="79"/>
  <c r="G306" i="79"/>
  <c r="G253" i="79"/>
  <c r="G182" i="79"/>
  <c r="G27" i="79"/>
  <c r="G977" i="79"/>
  <c r="G14" i="79"/>
  <c r="G64" i="79"/>
  <c r="E977" i="79"/>
  <c r="E27" i="79"/>
  <c r="E105" i="79"/>
  <c r="E183" i="79"/>
  <c r="E235" i="79"/>
  <c r="E996" i="79"/>
  <c r="E1015" i="79"/>
  <c r="E124" i="79"/>
  <c r="E347" i="79"/>
  <c r="E86" i="79"/>
  <c r="E65" i="79"/>
  <c r="E164" i="79"/>
  <c r="E254" i="79"/>
  <c r="E307" i="79"/>
  <c r="E385" i="79"/>
  <c r="E46" i="79"/>
  <c r="E143" i="79"/>
  <c r="E216" i="79"/>
  <c r="E288" i="79"/>
  <c r="E366" i="79"/>
  <c r="E458" i="79"/>
  <c r="E326" i="79"/>
  <c r="E447" i="79"/>
  <c r="E589" i="79"/>
  <c r="E667" i="79"/>
  <c r="E858" i="79"/>
  <c r="E425" i="79"/>
  <c r="E477" i="79"/>
  <c r="E496" i="79"/>
  <c r="E568" i="79"/>
  <c r="E648" i="79"/>
  <c r="E739" i="79"/>
  <c r="E808" i="79"/>
  <c r="E839" i="79"/>
  <c r="E406" i="79"/>
  <c r="E549" i="79"/>
  <c r="E627" i="79"/>
  <c r="E720" i="79"/>
  <c r="E789" i="79"/>
  <c r="E530" i="79"/>
  <c r="E608" i="79"/>
  <c r="E701" i="79"/>
  <c r="E770" i="79"/>
  <c r="E877" i="79"/>
  <c r="E908" i="79"/>
  <c r="E946" i="79"/>
  <c r="E927" i="79"/>
  <c r="E828" i="79"/>
  <c r="E205" i="79"/>
  <c r="E759" i="79"/>
  <c r="E966" i="79"/>
  <c r="E1058" i="79"/>
  <c r="E1035" i="79"/>
  <c r="E690" i="79"/>
  <c r="E897" i="79"/>
  <c r="D988" i="79"/>
  <c r="D1007" i="79"/>
  <c r="D995" i="79"/>
  <c r="D1014" i="79"/>
  <c r="D154" i="79"/>
  <c r="D26" i="79"/>
  <c r="D104" i="79"/>
  <c r="D182" i="79"/>
  <c r="D227" i="79"/>
  <c r="D234" i="79"/>
  <c r="D358" i="79"/>
  <c r="D377" i="79"/>
  <c r="D1026" i="79"/>
  <c r="D976" i="79"/>
  <c r="D38" i="79"/>
  <c r="D57" i="79"/>
  <c r="D97" i="79"/>
  <c r="D116" i="79"/>
  <c r="D135" i="79"/>
  <c r="D45" i="79"/>
  <c r="D142" i="79"/>
  <c r="D215" i="79"/>
  <c r="D299" i="79"/>
  <c r="D318" i="79"/>
  <c r="D346" i="79"/>
  <c r="D175" i="79"/>
  <c r="D123" i="79"/>
  <c r="D337" i="79"/>
  <c r="D417" i="79"/>
  <c r="D76" i="79"/>
  <c r="D85" i="79"/>
  <c r="D246" i="79"/>
  <c r="D265" i="79"/>
  <c r="D437" i="79"/>
  <c r="D306" i="79"/>
  <c r="D384" i="79"/>
  <c r="D195" i="79"/>
  <c r="D64" i="79"/>
  <c r="D163" i="79"/>
  <c r="D253" i="79"/>
  <c r="D396" i="79"/>
  <c r="D287" i="79"/>
  <c r="D365" i="79"/>
  <c r="D469" i="79"/>
  <c r="D488" i="79"/>
  <c r="D507" i="79"/>
  <c r="D457" i="79"/>
  <c r="D405" i="79"/>
  <c r="D446" i="79"/>
  <c r="D588" i="79"/>
  <c r="D666" i="79"/>
  <c r="D712" i="79"/>
  <c r="D750" i="79"/>
  <c r="D857" i="79"/>
  <c r="D495" i="79"/>
  <c r="D567" i="79"/>
  <c r="D647" i="79"/>
  <c r="D738" i="79"/>
  <c r="D800" i="79"/>
  <c r="D819" i="79"/>
  <c r="D807" i="79"/>
  <c r="D869" i="79"/>
  <c r="D838" i="79"/>
  <c r="D476" i="79"/>
  <c r="D548" i="79"/>
  <c r="D626" i="79"/>
  <c r="D731" i="79"/>
  <c r="D719" i="79"/>
  <c r="D788" i="79"/>
  <c r="D325" i="79"/>
  <c r="D424" i="79"/>
  <c r="D541" i="79"/>
  <c r="D560" i="79"/>
  <c r="D579" i="79"/>
  <c r="D600" i="79"/>
  <c r="D619" i="79"/>
  <c r="D638" i="79"/>
  <c r="D659" i="79"/>
  <c r="D679" i="79"/>
  <c r="D529" i="79"/>
  <c r="D607" i="79"/>
  <c r="D700" i="79"/>
  <c r="D781" i="79"/>
  <c r="D769" i="79"/>
  <c r="D850" i="79"/>
  <c r="D876" i="79"/>
  <c r="D938" i="79"/>
  <c r="D926" i="79"/>
  <c r="D1047" i="79"/>
  <c r="D919" i="79"/>
  <c r="D907" i="79"/>
  <c r="D888" i="79"/>
  <c r="D957" i="79"/>
  <c r="D945" i="79"/>
  <c r="D1070" i="79"/>
  <c r="D1034" i="79"/>
  <c r="D827" i="79"/>
  <c r="D896" i="79"/>
  <c r="D204" i="79"/>
  <c r="D689" i="79"/>
  <c r="D1057" i="79"/>
  <c r="D758" i="79"/>
  <c r="D965" i="79"/>
  <c r="D198" i="79"/>
  <c r="D440" i="79"/>
  <c r="D185" i="79"/>
  <c r="D427" i="79"/>
  <c r="D669" i="79"/>
  <c r="D682" i="79"/>
  <c r="D986" i="79"/>
  <c r="D1005" i="79"/>
  <c r="D993" i="79"/>
  <c r="D1012" i="79"/>
  <c r="D173" i="79"/>
  <c r="D62" i="79"/>
  <c r="D140" i="79"/>
  <c r="D244" i="79"/>
  <c r="D335" i="79"/>
  <c r="D435" i="79"/>
  <c r="D1024" i="79"/>
  <c r="D36" i="79"/>
  <c r="D55" i="79"/>
  <c r="D974" i="79"/>
  <c r="D74" i="79"/>
  <c r="D114" i="79"/>
  <c r="D24" i="79"/>
  <c r="D121" i="79"/>
  <c r="D213" i="79"/>
  <c r="D297" i="79"/>
  <c r="D316" i="79"/>
  <c r="D394" i="79"/>
  <c r="D304" i="79"/>
  <c r="D382" i="79"/>
  <c r="D133" i="79"/>
  <c r="D152" i="79"/>
  <c r="D193" i="79"/>
  <c r="D102" i="79"/>
  <c r="D356" i="79"/>
  <c r="D375" i="79"/>
  <c r="D83" i="79"/>
  <c r="D180" i="79"/>
  <c r="D225" i="79"/>
  <c r="D251" i="79"/>
  <c r="D344" i="79"/>
  <c r="D422" i="79"/>
  <c r="D95" i="79"/>
  <c r="D43" i="79"/>
  <c r="D161" i="79"/>
  <c r="D263" i="79"/>
  <c r="D232" i="79"/>
  <c r="D415" i="79"/>
  <c r="D323" i="79"/>
  <c r="D403" i="79"/>
  <c r="D493" i="79"/>
  <c r="D486" i="79"/>
  <c r="D546" i="79"/>
  <c r="D624" i="79"/>
  <c r="D729" i="79"/>
  <c r="D717" i="79"/>
  <c r="D779" i="79"/>
  <c r="D786" i="79"/>
  <c r="D848" i="79"/>
  <c r="D363" i="79"/>
  <c r="D467" i="79"/>
  <c r="D474" i="79"/>
  <c r="D539" i="79"/>
  <c r="D558" i="79"/>
  <c r="D577" i="79"/>
  <c r="D598" i="79"/>
  <c r="D617" i="79"/>
  <c r="D636" i="79"/>
  <c r="D657" i="79"/>
  <c r="D677" i="79"/>
  <c r="D527" i="79"/>
  <c r="D605" i="79"/>
  <c r="D710" i="79"/>
  <c r="D698" i="79"/>
  <c r="D817" i="79"/>
  <c r="D767" i="79"/>
  <c r="D886" i="79"/>
  <c r="D874" i="79"/>
  <c r="D285" i="79"/>
  <c r="D455" i="79"/>
  <c r="D444" i="79"/>
  <c r="D586" i="79"/>
  <c r="D664" i="79"/>
  <c r="D505" i="79"/>
  <c r="D565" i="79"/>
  <c r="D645" i="79"/>
  <c r="D748" i="79"/>
  <c r="D736" i="79"/>
  <c r="D798" i="79"/>
  <c r="D805" i="79"/>
  <c r="D867" i="79"/>
  <c r="D836" i="79"/>
  <c r="D924" i="79"/>
  <c r="D1068" i="79"/>
  <c r="D1045" i="79"/>
  <c r="D936" i="79"/>
  <c r="D905" i="79"/>
  <c r="D917" i="79"/>
  <c r="D855" i="79"/>
  <c r="D955" i="79"/>
  <c r="D943" i="79"/>
  <c r="D756" i="79"/>
  <c r="D963" i="79"/>
  <c r="D894" i="79"/>
  <c r="D1055" i="79"/>
  <c r="D825" i="79"/>
  <c r="D687" i="79"/>
  <c r="D202" i="79"/>
  <c r="D1032" i="79"/>
  <c r="G11" i="69"/>
  <c r="M9" i="69"/>
  <c r="G9" i="69" s="1"/>
  <c r="F921" i="79"/>
  <c r="G921" i="79" s="1"/>
  <c r="H921" i="79" s="1"/>
  <c r="E87" i="79"/>
  <c r="E165" i="79"/>
  <c r="E217" i="79"/>
  <c r="E978" i="79"/>
  <c r="E997" i="79"/>
  <c r="E1016" i="79"/>
  <c r="E66" i="79"/>
  <c r="E184" i="79"/>
  <c r="E255" i="79"/>
  <c r="E327" i="79"/>
  <c r="E47" i="79"/>
  <c r="E144" i="79"/>
  <c r="E236" i="79"/>
  <c r="E28" i="79"/>
  <c r="E125" i="79"/>
  <c r="E289" i="79"/>
  <c r="E367" i="79"/>
  <c r="E106" i="79"/>
  <c r="E348" i="79"/>
  <c r="E426" i="79"/>
  <c r="E386" i="79"/>
  <c r="E459" i="79"/>
  <c r="E497" i="79"/>
  <c r="E569" i="79"/>
  <c r="E649" i="79"/>
  <c r="E740" i="79"/>
  <c r="E809" i="79"/>
  <c r="E840" i="79"/>
  <c r="E308" i="79"/>
  <c r="E550" i="79"/>
  <c r="E628" i="79"/>
  <c r="E721" i="79"/>
  <c r="E790" i="79"/>
  <c r="E531" i="79"/>
  <c r="E609" i="79"/>
  <c r="E702" i="79"/>
  <c r="E771" i="79"/>
  <c r="E407" i="79"/>
  <c r="E478" i="79"/>
  <c r="E448" i="79"/>
  <c r="E590" i="79"/>
  <c r="E668" i="79"/>
  <c r="E859" i="79"/>
  <c r="E947" i="79"/>
  <c r="E928" i="79"/>
  <c r="E878" i="79"/>
  <c r="E909" i="79"/>
  <c r="E967" i="79"/>
  <c r="E691" i="79"/>
  <c r="E1059" i="79"/>
  <c r="E1036" i="79"/>
  <c r="E760" i="79"/>
  <c r="E829" i="79"/>
  <c r="E206" i="79"/>
  <c r="E898" i="79"/>
  <c r="D989" i="79"/>
  <c r="D996" i="79"/>
  <c r="D1015" i="79"/>
  <c r="D39" i="79"/>
  <c r="D58" i="79"/>
  <c r="D77" i="79"/>
  <c r="D176" i="79"/>
  <c r="D196" i="79"/>
  <c r="D86" i="79"/>
  <c r="D164" i="79"/>
  <c r="D216" i="79"/>
  <c r="D1008" i="79"/>
  <c r="D1027" i="79"/>
  <c r="D977" i="79"/>
  <c r="D105" i="79"/>
  <c r="D247" i="79"/>
  <c r="D438" i="79"/>
  <c r="D326" i="79"/>
  <c r="D98" i="79"/>
  <c r="D155" i="79"/>
  <c r="D65" i="79"/>
  <c r="D183" i="79"/>
  <c r="D266" i="79"/>
  <c r="D254" i="79"/>
  <c r="D397" i="79"/>
  <c r="D117" i="79"/>
  <c r="D46" i="79"/>
  <c r="D143" i="79"/>
  <c r="D235" i="79"/>
  <c r="D300" i="79"/>
  <c r="D319" i="79"/>
  <c r="D288" i="79"/>
  <c r="D366" i="79"/>
  <c r="D136" i="79"/>
  <c r="D27" i="79"/>
  <c r="D124" i="79"/>
  <c r="D228" i="79"/>
  <c r="D338" i="79"/>
  <c r="D359" i="79"/>
  <c r="D378" i="79"/>
  <c r="D418" i="79"/>
  <c r="D347" i="79"/>
  <c r="D425" i="79"/>
  <c r="D307" i="79"/>
  <c r="D477" i="79"/>
  <c r="D496" i="79"/>
  <c r="D542" i="79"/>
  <c r="D561" i="79"/>
  <c r="D580" i="79"/>
  <c r="D601" i="79"/>
  <c r="D620" i="79"/>
  <c r="D639" i="79"/>
  <c r="D660" i="79"/>
  <c r="D680" i="79"/>
  <c r="D568" i="79"/>
  <c r="D648" i="79"/>
  <c r="D739" i="79"/>
  <c r="D801" i="79"/>
  <c r="D820" i="79"/>
  <c r="D808" i="79"/>
  <c r="D870" i="79"/>
  <c r="D839" i="79"/>
  <c r="D406" i="79"/>
  <c r="D508" i="79"/>
  <c r="D458" i="79"/>
  <c r="D549" i="79"/>
  <c r="D627" i="79"/>
  <c r="D732" i="79"/>
  <c r="D720" i="79"/>
  <c r="D789" i="79"/>
  <c r="D889" i="79"/>
  <c r="D489" i="79"/>
  <c r="D530" i="79"/>
  <c r="D608" i="79"/>
  <c r="D701" i="79"/>
  <c r="D782" i="79"/>
  <c r="D770" i="79"/>
  <c r="D851" i="79"/>
  <c r="D385" i="79"/>
  <c r="D470" i="79"/>
  <c r="D447" i="79"/>
  <c r="D589" i="79"/>
  <c r="D667" i="79"/>
  <c r="D713" i="79"/>
  <c r="D751" i="79"/>
  <c r="D858" i="79"/>
  <c r="D920" i="79"/>
  <c r="D958" i="79"/>
  <c r="D946" i="79"/>
  <c r="D1071" i="79"/>
  <c r="D877" i="79"/>
  <c r="D1048" i="79"/>
  <c r="D939" i="79"/>
  <c r="D927" i="79"/>
  <c r="D908" i="79"/>
  <c r="D1058" i="79"/>
  <c r="D1035" i="79"/>
  <c r="D897" i="79"/>
  <c r="D205" i="79"/>
  <c r="D966" i="79"/>
  <c r="D759" i="79"/>
  <c r="D828" i="79"/>
  <c r="D690" i="79"/>
  <c r="M82" i="32"/>
  <c r="E427" i="79"/>
  <c r="E185" i="79"/>
  <c r="E669" i="79"/>
  <c r="D987" i="79"/>
  <c r="D1025" i="79"/>
  <c r="D975" i="79"/>
  <c r="D994" i="79"/>
  <c r="D1013" i="79"/>
  <c r="D75" i="79"/>
  <c r="D194" i="79"/>
  <c r="D44" i="79"/>
  <c r="D122" i="79"/>
  <c r="D264" i="79"/>
  <c r="D252" i="79"/>
  <c r="D357" i="79"/>
  <c r="D376" i="79"/>
  <c r="D1006" i="79"/>
  <c r="D96" i="79"/>
  <c r="D115" i="79"/>
  <c r="D134" i="79"/>
  <c r="D84" i="79"/>
  <c r="D181" i="79"/>
  <c r="D436" i="79"/>
  <c r="D286" i="79"/>
  <c r="D364" i="79"/>
  <c r="D63" i="79"/>
  <c r="D162" i="79"/>
  <c r="D233" i="79"/>
  <c r="D298" i="79"/>
  <c r="D317" i="79"/>
  <c r="D395" i="79"/>
  <c r="D37" i="79"/>
  <c r="D56" i="79"/>
  <c r="D153" i="79"/>
  <c r="D25" i="79"/>
  <c r="D141" i="79"/>
  <c r="D245" i="79"/>
  <c r="D214" i="79"/>
  <c r="D416" i="79"/>
  <c r="D324" i="79"/>
  <c r="D404" i="79"/>
  <c r="D174" i="79"/>
  <c r="D103" i="79"/>
  <c r="D226" i="79"/>
  <c r="D336" i="79"/>
  <c r="D305" i="79"/>
  <c r="D383" i="79"/>
  <c r="D475" i="79"/>
  <c r="D506" i="79"/>
  <c r="D456" i="79"/>
  <c r="D528" i="79"/>
  <c r="D606" i="79"/>
  <c r="D749" i="79"/>
  <c r="D699" i="79"/>
  <c r="D799" i="79"/>
  <c r="D768" i="79"/>
  <c r="D868" i="79"/>
  <c r="D875" i="79"/>
  <c r="D487" i="79"/>
  <c r="D445" i="79"/>
  <c r="D587" i="79"/>
  <c r="D665" i="79"/>
  <c r="D730" i="79"/>
  <c r="D780" i="79"/>
  <c r="D849" i="79"/>
  <c r="D856" i="79"/>
  <c r="D345" i="79"/>
  <c r="D423" i="79"/>
  <c r="D468" i="79"/>
  <c r="D540" i="79"/>
  <c r="D559" i="79"/>
  <c r="D578" i="79"/>
  <c r="D599" i="79"/>
  <c r="D618" i="79"/>
  <c r="D637" i="79"/>
  <c r="D658" i="79"/>
  <c r="D678" i="79"/>
  <c r="D566" i="79"/>
  <c r="D646" i="79"/>
  <c r="D711" i="79"/>
  <c r="D737" i="79"/>
  <c r="D818" i="79"/>
  <c r="D806" i="79"/>
  <c r="D494" i="79"/>
  <c r="D547" i="79"/>
  <c r="D625" i="79"/>
  <c r="D718" i="79"/>
  <c r="D787" i="79"/>
  <c r="D918" i="79"/>
  <c r="D906" i="79"/>
  <c r="D837" i="79"/>
  <c r="D956" i="79"/>
  <c r="D937" i="79"/>
  <c r="D944" i="79"/>
  <c r="D925" i="79"/>
  <c r="D1069" i="79"/>
  <c r="D887" i="79"/>
  <c r="D1046" i="79"/>
  <c r="D964" i="79"/>
  <c r="D688" i="79"/>
  <c r="D826" i="79"/>
  <c r="D757" i="79"/>
  <c r="D1033" i="79"/>
  <c r="D895" i="79"/>
  <c r="D1056" i="79"/>
  <c r="D203" i="79"/>
  <c r="E63" i="79"/>
  <c r="E141" i="79"/>
  <c r="E994" i="79"/>
  <c r="E1013" i="79"/>
  <c r="E975" i="79"/>
  <c r="E103" i="79"/>
  <c r="E305" i="79"/>
  <c r="E383" i="79"/>
  <c r="E84" i="79"/>
  <c r="E181" i="79"/>
  <c r="E252" i="79"/>
  <c r="E44" i="79"/>
  <c r="E162" i="79"/>
  <c r="E233" i="79"/>
  <c r="E345" i="79"/>
  <c r="E423" i="79"/>
  <c r="E25" i="79"/>
  <c r="E122" i="79"/>
  <c r="E214" i="79"/>
  <c r="E324" i="79"/>
  <c r="E404" i="79"/>
  <c r="E494" i="79"/>
  <c r="E475" i="79"/>
  <c r="E547" i="79"/>
  <c r="E625" i="79"/>
  <c r="E718" i="79"/>
  <c r="E787" i="79"/>
  <c r="E456" i="79"/>
  <c r="E528" i="79"/>
  <c r="E606" i="79"/>
  <c r="E699" i="79"/>
  <c r="E768" i="79"/>
  <c r="E875" i="79"/>
  <c r="E364" i="79"/>
  <c r="E445" i="79"/>
  <c r="E587" i="79"/>
  <c r="E665" i="79"/>
  <c r="E286" i="79"/>
  <c r="E566" i="79"/>
  <c r="E646" i="79"/>
  <c r="E737" i="79"/>
  <c r="E806" i="79"/>
  <c r="E837" i="79"/>
  <c r="E925" i="79"/>
  <c r="E856" i="79"/>
  <c r="E944" i="79"/>
  <c r="E906" i="79"/>
  <c r="E964" i="79"/>
  <c r="E688" i="79"/>
  <c r="E757" i="79"/>
  <c r="E826" i="79"/>
  <c r="E203" i="79"/>
  <c r="E1033" i="79"/>
  <c r="E1056" i="79"/>
  <c r="E895" i="79"/>
  <c r="E45" i="79"/>
  <c r="E123" i="79"/>
  <c r="E253" i="79"/>
  <c r="E995" i="79"/>
  <c r="E1014" i="79"/>
  <c r="E976" i="79"/>
  <c r="E64" i="79"/>
  <c r="E163" i="79"/>
  <c r="E234" i="79"/>
  <c r="E287" i="79"/>
  <c r="E365" i="79"/>
  <c r="E26" i="79"/>
  <c r="E142" i="79"/>
  <c r="E215" i="79"/>
  <c r="E104" i="79"/>
  <c r="E325" i="79"/>
  <c r="E405" i="79"/>
  <c r="E85" i="79"/>
  <c r="E182" i="79"/>
  <c r="E306" i="79"/>
  <c r="E384" i="79"/>
  <c r="E476" i="79"/>
  <c r="E424" i="79"/>
  <c r="E529" i="79"/>
  <c r="E607" i="79"/>
  <c r="E700" i="79"/>
  <c r="E769" i="79"/>
  <c r="E876" i="79"/>
  <c r="E446" i="79"/>
  <c r="E588" i="79"/>
  <c r="E666" i="79"/>
  <c r="E857" i="79"/>
  <c r="E495" i="79"/>
  <c r="E567" i="79"/>
  <c r="E647" i="79"/>
  <c r="E738" i="79"/>
  <c r="E807" i="79"/>
  <c r="E346" i="79"/>
  <c r="E457" i="79"/>
  <c r="E548" i="79"/>
  <c r="E626" i="79"/>
  <c r="E719" i="79"/>
  <c r="E788" i="79"/>
  <c r="E907" i="79"/>
  <c r="E945" i="79"/>
  <c r="E838" i="79"/>
  <c r="E926" i="79"/>
  <c r="E758" i="79"/>
  <c r="E689" i="79"/>
  <c r="E204" i="79"/>
  <c r="E1034" i="79"/>
  <c r="E965" i="79"/>
  <c r="E827" i="79"/>
  <c r="E896" i="79"/>
  <c r="E1057" i="79"/>
  <c r="D990" i="79"/>
  <c r="D997" i="79"/>
  <c r="D1016" i="79"/>
  <c r="D156" i="79"/>
  <c r="D66" i="79"/>
  <c r="D144" i="79"/>
  <c r="D301" i="79"/>
  <c r="D320" i="79"/>
  <c r="D419" i="79"/>
  <c r="D1009" i="79"/>
  <c r="D1028" i="79"/>
  <c r="D978" i="79"/>
  <c r="D40" i="79"/>
  <c r="D59" i="79"/>
  <c r="D177" i="79"/>
  <c r="D118" i="79"/>
  <c r="D47" i="79"/>
  <c r="D165" i="79"/>
  <c r="D236" i="79"/>
  <c r="D308" i="79"/>
  <c r="D386" i="79"/>
  <c r="D78" i="79"/>
  <c r="D137" i="79"/>
  <c r="D28" i="79"/>
  <c r="D125" i="79"/>
  <c r="D217" i="79"/>
  <c r="D339" i="79"/>
  <c r="D197" i="79"/>
  <c r="D106" i="79"/>
  <c r="D229" i="79"/>
  <c r="D360" i="79"/>
  <c r="D379" i="79"/>
  <c r="D439" i="79"/>
  <c r="D348" i="79"/>
  <c r="D426" i="79"/>
  <c r="D99" i="79"/>
  <c r="D87" i="79"/>
  <c r="D184" i="79"/>
  <c r="D248" i="79"/>
  <c r="D267" i="79"/>
  <c r="D255" i="79"/>
  <c r="D398" i="79"/>
  <c r="D327" i="79"/>
  <c r="D407" i="79"/>
  <c r="D367" i="79"/>
  <c r="D471" i="79"/>
  <c r="D550" i="79"/>
  <c r="D628" i="79"/>
  <c r="D721" i="79"/>
  <c r="D790" i="79"/>
  <c r="D890" i="79"/>
  <c r="D289" i="79"/>
  <c r="D543" i="79"/>
  <c r="D562" i="79"/>
  <c r="D581" i="79"/>
  <c r="D602" i="79"/>
  <c r="D621" i="79"/>
  <c r="D640" i="79"/>
  <c r="D661" i="79"/>
  <c r="D681" i="79"/>
  <c r="D531" i="79"/>
  <c r="D609" i="79"/>
  <c r="D733" i="79"/>
  <c r="D702" i="79"/>
  <c r="D783" i="79"/>
  <c r="D771" i="79"/>
  <c r="D852" i="79"/>
  <c r="D878" i="79"/>
  <c r="D509" i="79"/>
  <c r="D478" i="79"/>
  <c r="D448" i="79"/>
  <c r="D590" i="79"/>
  <c r="D668" i="79"/>
  <c r="D714" i="79"/>
  <c r="D752" i="79"/>
  <c r="D490" i="79"/>
  <c r="D459" i="79"/>
  <c r="D497" i="79"/>
  <c r="D569" i="79"/>
  <c r="D649" i="79"/>
  <c r="D740" i="79"/>
  <c r="D802" i="79"/>
  <c r="D821" i="79"/>
  <c r="D809" i="79"/>
  <c r="D871" i="79"/>
  <c r="D840" i="79"/>
  <c r="D940" i="79"/>
  <c r="D928" i="79"/>
  <c r="D1072" i="79"/>
  <c r="D1049" i="79"/>
  <c r="D947" i="79"/>
  <c r="D921" i="79"/>
  <c r="D909" i="79"/>
  <c r="D859" i="79"/>
  <c r="D959" i="79"/>
  <c r="D967" i="79"/>
  <c r="D829" i="79"/>
  <c r="D206" i="79"/>
  <c r="D760" i="79"/>
  <c r="D1036" i="79"/>
  <c r="D691" i="79"/>
  <c r="D898" i="79"/>
  <c r="D1059" i="79"/>
  <c r="E83" i="79"/>
  <c r="E161" i="79"/>
  <c r="E213" i="79"/>
  <c r="E974" i="79"/>
  <c r="E993" i="79"/>
  <c r="E1012" i="79"/>
  <c r="E43" i="79"/>
  <c r="E140" i="79"/>
  <c r="E232" i="79"/>
  <c r="E323" i="79"/>
  <c r="E24" i="79"/>
  <c r="E121" i="79"/>
  <c r="E102" i="79"/>
  <c r="E285" i="79"/>
  <c r="E363" i="79"/>
  <c r="E62" i="79"/>
  <c r="E180" i="79"/>
  <c r="E251" i="79"/>
  <c r="E344" i="79"/>
  <c r="E422" i="79"/>
  <c r="E565" i="79"/>
  <c r="E645" i="79"/>
  <c r="E736" i="79"/>
  <c r="E805" i="79"/>
  <c r="E836" i="79"/>
  <c r="E382" i="79"/>
  <c r="E403" i="79"/>
  <c r="E493" i="79"/>
  <c r="E546" i="79"/>
  <c r="E624" i="79"/>
  <c r="E717" i="79"/>
  <c r="E786" i="79"/>
  <c r="E304" i="79"/>
  <c r="E474" i="79"/>
  <c r="E527" i="79"/>
  <c r="E605" i="79"/>
  <c r="E698" i="79"/>
  <c r="E767" i="79"/>
  <c r="E455" i="79"/>
  <c r="E444" i="79"/>
  <c r="E586" i="79"/>
  <c r="E664" i="79"/>
  <c r="E855" i="79"/>
  <c r="E943" i="79"/>
  <c r="E924" i="79"/>
  <c r="E905" i="79"/>
  <c r="E874" i="79"/>
  <c r="E1032" i="79"/>
  <c r="E202" i="79"/>
  <c r="E756" i="79"/>
  <c r="E687" i="79"/>
  <c r="E894" i="79"/>
  <c r="E1055" i="79"/>
  <c r="E963" i="79"/>
  <c r="E825" i="79"/>
  <c r="F1037" i="79" l="1"/>
  <c r="I1037" i="79" s="1"/>
  <c r="F1032" i="79"/>
  <c r="F1036" i="79"/>
  <c r="I1036" i="79" s="1"/>
  <c r="F1034" i="79"/>
  <c r="I1034" i="79" s="1"/>
  <c r="F1033" i="79"/>
  <c r="F1035" i="79"/>
  <c r="I1035" i="79" s="1"/>
  <c r="F857" i="79"/>
  <c r="I857" i="79" s="1"/>
  <c r="F856" i="79"/>
  <c r="F855" i="79"/>
  <c r="F859" i="79"/>
  <c r="I859" i="79" s="1"/>
  <c r="F858" i="79"/>
  <c r="I858" i="79" s="1"/>
  <c r="F738" i="79"/>
  <c r="I738" i="79" s="1"/>
  <c r="F737" i="79"/>
  <c r="F736" i="79"/>
  <c r="F739" i="79"/>
  <c r="I739" i="79" s="1"/>
  <c r="F740" i="79"/>
  <c r="I740" i="79" s="1"/>
  <c r="F808" i="79"/>
  <c r="I808" i="79" s="1"/>
  <c r="F807" i="79"/>
  <c r="I807" i="79" s="1"/>
  <c r="F809" i="79"/>
  <c r="I809" i="79" s="1"/>
  <c r="F805" i="79"/>
  <c r="F806" i="79"/>
  <c r="F606" i="79"/>
  <c r="F607" i="79"/>
  <c r="I607" i="79" s="1"/>
  <c r="F609" i="79"/>
  <c r="I609" i="79" s="1"/>
  <c r="F608" i="79"/>
  <c r="I608" i="79" s="1"/>
  <c r="F605" i="79"/>
  <c r="F528" i="79"/>
  <c r="F529" i="79"/>
  <c r="I529" i="79" s="1"/>
  <c r="F531" i="79"/>
  <c r="I531" i="79" s="1"/>
  <c r="F530" i="79"/>
  <c r="I530" i="79" s="1"/>
  <c r="F527" i="79"/>
  <c r="F839" i="79"/>
  <c r="I839" i="79" s="1"/>
  <c r="F840" i="79"/>
  <c r="I840" i="79" s="1"/>
  <c r="F838" i="79"/>
  <c r="I838" i="79" s="1"/>
  <c r="F837" i="79"/>
  <c r="F836" i="79"/>
  <c r="F718" i="79"/>
  <c r="F719" i="79"/>
  <c r="I719" i="79" s="1"/>
  <c r="F720" i="79"/>
  <c r="I720" i="79" s="1"/>
  <c r="F717" i="79"/>
  <c r="F721" i="79"/>
  <c r="I721" i="79" s="1"/>
  <c r="F83" i="79"/>
  <c r="F87" i="79"/>
  <c r="I87" i="79" s="1"/>
  <c r="F86" i="79"/>
  <c r="I86" i="79" s="1"/>
  <c r="F84" i="79"/>
  <c r="F85" i="79"/>
  <c r="I85" i="79" s="1"/>
  <c r="F213" i="79"/>
  <c r="F217" i="79"/>
  <c r="I217" i="79" s="1"/>
  <c r="F214" i="79"/>
  <c r="F216" i="79"/>
  <c r="I216" i="79" s="1"/>
  <c r="F215" i="79"/>
  <c r="I215" i="79" s="1"/>
  <c r="F344" i="79"/>
  <c r="F345" i="79"/>
  <c r="F348" i="79"/>
  <c r="I348" i="79" s="1"/>
  <c r="F346" i="79"/>
  <c r="I346" i="79" s="1"/>
  <c r="F347" i="79"/>
  <c r="I347" i="79" s="1"/>
  <c r="F124" i="79"/>
  <c r="I124" i="79" s="1"/>
  <c r="F122" i="79"/>
  <c r="F121" i="79"/>
  <c r="F125" i="79"/>
  <c r="I125" i="79" s="1"/>
  <c r="F123" i="79"/>
  <c r="I123" i="79" s="1"/>
  <c r="F305" i="79"/>
  <c r="F308" i="79"/>
  <c r="I308" i="79" s="1"/>
  <c r="F306" i="79"/>
  <c r="I306" i="79" s="1"/>
  <c r="F304" i="79"/>
  <c r="F307" i="79"/>
  <c r="I307" i="79" s="1"/>
  <c r="F45" i="79"/>
  <c r="I45" i="79" s="1"/>
  <c r="F46" i="79"/>
  <c r="I46" i="79" s="1"/>
  <c r="F43" i="79"/>
  <c r="F44" i="79"/>
  <c r="F47" i="79"/>
  <c r="I47" i="79" s="1"/>
  <c r="F326" i="79"/>
  <c r="I326" i="79" s="1"/>
  <c r="F325" i="79"/>
  <c r="I325" i="79" s="1"/>
  <c r="F324" i="79"/>
  <c r="F323" i="79"/>
  <c r="F327" i="79"/>
  <c r="I327" i="79" s="1"/>
  <c r="F165" i="79"/>
  <c r="I165" i="79" s="1"/>
  <c r="F163" i="79"/>
  <c r="I163" i="79" s="1"/>
  <c r="F164" i="79"/>
  <c r="I164" i="79" s="1"/>
  <c r="F162" i="79"/>
  <c r="F161" i="79"/>
  <c r="F978" i="79"/>
  <c r="I978" i="79" s="1"/>
  <c r="F975" i="79"/>
  <c r="F977" i="79"/>
  <c r="I977" i="79" s="1"/>
  <c r="F976" i="79"/>
  <c r="I976" i="79" s="1"/>
  <c r="F974" i="79"/>
  <c r="F906" i="79"/>
  <c r="F907" i="79"/>
  <c r="I907" i="79" s="1"/>
  <c r="F908" i="79"/>
  <c r="I908" i="79" s="1"/>
  <c r="F905" i="79"/>
  <c r="F909" i="79"/>
  <c r="I909" i="79" s="1"/>
  <c r="F1059" i="79"/>
  <c r="I1059" i="79" s="1"/>
  <c r="F1056" i="79"/>
  <c r="F1058" i="79"/>
  <c r="I1058" i="79" s="1"/>
  <c r="F1060" i="79"/>
  <c r="I1060" i="79" s="1"/>
  <c r="F1055" i="79"/>
  <c r="F1057" i="79"/>
  <c r="I1057" i="79" s="1"/>
  <c r="F664" i="79"/>
  <c r="F667" i="79"/>
  <c r="I667" i="79" s="1"/>
  <c r="F666" i="79"/>
  <c r="I666" i="79" s="1"/>
  <c r="F669" i="79"/>
  <c r="I669" i="79" s="1"/>
  <c r="F668" i="79"/>
  <c r="I668" i="79" s="1"/>
  <c r="F665" i="79"/>
  <c r="F589" i="79"/>
  <c r="I589" i="79" s="1"/>
  <c r="F588" i="79"/>
  <c r="I588" i="79" s="1"/>
  <c r="F586" i="79"/>
  <c r="F587" i="79"/>
  <c r="F590" i="79"/>
  <c r="I590" i="79" s="1"/>
  <c r="F255" i="79"/>
  <c r="I255" i="79" s="1"/>
  <c r="F252" i="79"/>
  <c r="F253" i="79"/>
  <c r="I253" i="79" s="1"/>
  <c r="F254" i="79"/>
  <c r="I254" i="79" s="1"/>
  <c r="F251" i="79"/>
  <c r="F287" i="79"/>
  <c r="F288" i="79"/>
  <c r="I288" i="79" s="1"/>
  <c r="F285" i="79"/>
  <c r="F286" i="79"/>
  <c r="F289" i="79"/>
  <c r="I289" i="79" s="1"/>
  <c r="F105" i="79"/>
  <c r="I105" i="79" s="1"/>
  <c r="F103" i="79"/>
  <c r="F104" i="79"/>
  <c r="I104" i="79" s="1"/>
  <c r="F106" i="79"/>
  <c r="I106" i="79" s="1"/>
  <c r="F102" i="79"/>
  <c r="F24" i="79"/>
  <c r="F28" i="79"/>
  <c r="I28" i="79" s="1"/>
  <c r="F27" i="79"/>
  <c r="I27" i="79" s="1"/>
  <c r="F26" i="79"/>
  <c r="I26" i="79" s="1"/>
  <c r="F25" i="79"/>
  <c r="F235" i="79"/>
  <c r="I235" i="79" s="1"/>
  <c r="F236" i="79"/>
  <c r="I236" i="79" s="1"/>
  <c r="F234" i="79"/>
  <c r="I234" i="79" s="1"/>
  <c r="F232" i="79"/>
  <c r="F233" i="79"/>
  <c r="F878" i="79"/>
  <c r="I878" i="79" s="1"/>
  <c r="F1016" i="79"/>
  <c r="I1016" i="79" s="1"/>
  <c r="G344" i="79"/>
  <c r="G43" i="79"/>
  <c r="G304" i="79"/>
  <c r="G83" i="79"/>
  <c r="G664" i="79"/>
  <c r="G565" i="79"/>
  <c r="G514" i="79"/>
  <c r="G894" i="79"/>
  <c r="G874" i="79"/>
  <c r="G605" i="79"/>
  <c r="G943" i="79"/>
  <c r="G805" i="79"/>
  <c r="G455" i="79"/>
  <c r="G232" i="79"/>
  <c r="G11" i="79"/>
  <c r="G1012" i="79"/>
  <c r="G140" i="79"/>
  <c r="G121" i="79"/>
  <c r="G272" i="79"/>
  <c r="G645" i="79"/>
  <c r="G403" i="79"/>
  <c r="G493" i="79"/>
  <c r="G756" i="79"/>
  <c r="G905" i="79"/>
  <c r="G963" i="79"/>
  <c r="G474" i="79"/>
  <c r="G1032" i="79"/>
  <c r="G24" i="79"/>
  <c r="G102" i="79"/>
  <c r="G202" i="79"/>
  <c r="G993" i="79"/>
  <c r="G62" i="79"/>
  <c r="G213" i="79"/>
  <c r="G285" i="79"/>
  <c r="G363" i="79"/>
  <c r="G444" i="79"/>
  <c r="G825" i="79"/>
  <c r="G422" i="79"/>
  <c r="G546" i="79"/>
  <c r="G687" i="79"/>
  <c r="G786" i="79"/>
  <c r="G527" i="79"/>
  <c r="G924" i="79"/>
  <c r="G767" i="79"/>
  <c r="G736" i="79"/>
  <c r="G382" i="79"/>
  <c r="G180" i="79"/>
  <c r="G974" i="79"/>
  <c r="G161" i="79"/>
  <c r="G251" i="79"/>
  <c r="G586" i="79"/>
  <c r="G855" i="79"/>
  <c r="G836" i="79"/>
  <c r="G323" i="79"/>
  <c r="G624" i="79"/>
  <c r="G717" i="79"/>
  <c r="G698" i="79"/>
  <c r="G1055" i="79"/>
  <c r="F788" i="79"/>
  <c r="I788" i="79" s="1"/>
  <c r="F789" i="79"/>
  <c r="I789" i="79" s="1"/>
  <c r="F786" i="79"/>
  <c r="F787" i="79"/>
  <c r="F790" i="79"/>
  <c r="I790" i="79" s="1"/>
  <c r="F877" i="79"/>
  <c r="I877" i="79" s="1"/>
  <c r="F874" i="79"/>
  <c r="F875" i="79"/>
  <c r="F876" i="79"/>
  <c r="I876" i="79" s="1"/>
  <c r="F698" i="79"/>
  <c r="F699" i="79"/>
  <c r="F702" i="79"/>
  <c r="I702" i="79" s="1"/>
  <c r="F701" i="79"/>
  <c r="I701" i="79" s="1"/>
  <c r="F700" i="79"/>
  <c r="I700" i="79" s="1"/>
  <c r="F649" i="79"/>
  <c r="I649" i="79" s="1"/>
  <c r="F648" i="79"/>
  <c r="I648" i="79" s="1"/>
  <c r="F647" i="79"/>
  <c r="I647" i="79" s="1"/>
  <c r="F646" i="79"/>
  <c r="F645" i="79"/>
  <c r="F569" i="79"/>
  <c r="I569" i="79" s="1"/>
  <c r="F568" i="79"/>
  <c r="I568" i="79" s="1"/>
  <c r="F567" i="79"/>
  <c r="I567" i="79" s="1"/>
  <c r="F566" i="79"/>
  <c r="F565" i="79"/>
  <c r="F456" i="79"/>
  <c r="F457" i="79"/>
  <c r="I457" i="79" s="1"/>
  <c r="F459" i="79"/>
  <c r="I459" i="79" s="1"/>
  <c r="F455" i="79"/>
  <c r="I455" i="79" s="1"/>
  <c r="F458" i="79"/>
  <c r="I458" i="79" s="1"/>
  <c r="F771" i="79"/>
  <c r="I771" i="79" s="1"/>
  <c r="F769" i="79"/>
  <c r="I769" i="79" s="1"/>
  <c r="F767" i="79"/>
  <c r="F768" i="79"/>
  <c r="F770" i="79"/>
  <c r="I770" i="79" s="1"/>
  <c r="F185" i="79"/>
  <c r="I185" i="79" s="1"/>
  <c r="F180" i="79"/>
  <c r="F182" i="79"/>
  <c r="I182" i="79" s="1"/>
  <c r="F181" i="79"/>
  <c r="F183" i="79"/>
  <c r="I183" i="79" s="1"/>
  <c r="F184" i="79"/>
  <c r="I184" i="79" s="1"/>
  <c r="F64" i="79"/>
  <c r="I64" i="79" s="1"/>
  <c r="F65" i="79"/>
  <c r="I65" i="79" s="1"/>
  <c r="F62" i="79"/>
  <c r="F66" i="79"/>
  <c r="I66" i="79" s="1"/>
  <c r="F63" i="79"/>
  <c r="F1013" i="79"/>
  <c r="F1015" i="79"/>
  <c r="I1015" i="79" s="1"/>
  <c r="F1014" i="79"/>
  <c r="I1014" i="79" s="1"/>
  <c r="F1012" i="79"/>
  <c r="G14" i="32"/>
  <c r="H14" i="32" s="1"/>
  <c r="I17" i="32" s="1"/>
  <c r="I36" i="32" s="1"/>
  <c r="I38" i="32" s="1"/>
  <c r="H7" i="32" s="1"/>
  <c r="G25" i="79"/>
  <c r="G12" i="79"/>
  <c r="G181" i="79"/>
  <c r="G364" i="79"/>
  <c r="G1013" i="79"/>
  <c r="G688" i="79"/>
  <c r="G757" i="79"/>
  <c r="G625" i="79"/>
  <c r="G383" i="79"/>
  <c r="G305" i="79"/>
  <c r="G826" i="79"/>
  <c r="G1033" i="79"/>
  <c r="G141" i="79"/>
  <c r="G162" i="79"/>
  <c r="G925" i="79"/>
  <c r="G122" i="79"/>
  <c r="G233" i="79"/>
  <c r="G345" i="79"/>
  <c r="G494" i="79"/>
  <c r="G515" i="79"/>
  <c r="G528" i="79"/>
  <c r="G768" i="79"/>
  <c r="G906" i="79"/>
  <c r="G203" i="79"/>
  <c r="G787" i="79"/>
  <c r="G84" i="79"/>
  <c r="G975" i="79"/>
  <c r="G44" i="79"/>
  <c r="G273" i="79"/>
  <c r="G566" i="79"/>
  <c r="G837" i="79"/>
  <c r="G606" i="79"/>
  <c r="G699" i="79"/>
  <c r="G404" i="79"/>
  <c r="G587" i="79"/>
  <c r="G964" i="79"/>
  <c r="G856" i="79"/>
  <c r="G944" i="79"/>
  <c r="G445" i="79"/>
  <c r="G252" i="79"/>
  <c r="G423" i="79"/>
  <c r="G214" i="79"/>
  <c r="G994" i="79"/>
  <c r="G324" i="79"/>
  <c r="G103" i="79"/>
  <c r="G63" i="79"/>
  <c r="G646" i="79"/>
  <c r="G737" i="79"/>
  <c r="G806" i="79"/>
  <c r="G475" i="79"/>
  <c r="G547" i="79"/>
  <c r="G718" i="79"/>
  <c r="G456" i="79"/>
  <c r="G875" i="79"/>
  <c r="G1056" i="79"/>
  <c r="G895" i="79"/>
  <c r="G665" i="79"/>
  <c r="G286" i="79"/>
  <c r="F946" i="79"/>
  <c r="I946" i="79" s="1"/>
  <c r="F945" i="79"/>
  <c r="I945" i="79" s="1"/>
  <c r="F943" i="79"/>
  <c r="F944" i="79"/>
  <c r="I944" i="79" s="1"/>
  <c r="F947" i="79"/>
  <c r="I947" i="79" s="1"/>
  <c r="F927" i="79"/>
  <c r="I927" i="79" s="1"/>
  <c r="F926" i="79"/>
  <c r="I926" i="79" s="1"/>
  <c r="F925" i="79"/>
  <c r="F924" i="79"/>
  <c r="F928" i="79"/>
  <c r="I928" i="79" s="1"/>
  <c r="F495" i="79"/>
  <c r="I495" i="79" s="1"/>
  <c r="F494" i="79"/>
  <c r="F493" i="79"/>
  <c r="F497" i="79"/>
  <c r="I497" i="79" s="1"/>
  <c r="F496" i="79"/>
  <c r="I496" i="79" s="1"/>
  <c r="F626" i="79"/>
  <c r="I626" i="79" s="1"/>
  <c r="F624" i="79"/>
  <c r="F628" i="79"/>
  <c r="I628" i="79" s="1"/>
  <c r="F627" i="79"/>
  <c r="I627" i="79" s="1"/>
  <c r="F625" i="79"/>
  <c r="I625" i="79" s="1"/>
  <c r="F548" i="79"/>
  <c r="I548" i="79" s="1"/>
  <c r="F546" i="79"/>
  <c r="F550" i="79"/>
  <c r="I550" i="79" s="1"/>
  <c r="F549" i="79"/>
  <c r="I549" i="79" s="1"/>
  <c r="F547" i="79"/>
  <c r="I547" i="79" s="1"/>
  <c r="F474" i="79"/>
  <c r="F478" i="79"/>
  <c r="I478" i="79" s="1"/>
  <c r="F475" i="79"/>
  <c r="I475" i="79" s="1"/>
  <c r="F477" i="79"/>
  <c r="I477" i="79" s="1"/>
  <c r="F476" i="79"/>
  <c r="I476" i="79" s="1"/>
  <c r="F404" i="79"/>
  <c r="F407" i="79"/>
  <c r="I407" i="79" s="1"/>
  <c r="F405" i="79"/>
  <c r="I405" i="79" s="1"/>
  <c r="F403" i="79"/>
  <c r="I403" i="79" s="1"/>
  <c r="F406" i="79"/>
  <c r="I406" i="79" s="1"/>
  <c r="F365" i="79"/>
  <c r="I365" i="79" s="1"/>
  <c r="F364" i="79"/>
  <c r="F363" i="79"/>
  <c r="F367" i="79"/>
  <c r="I367" i="79" s="1"/>
  <c r="F366" i="79"/>
  <c r="I366" i="79" s="1"/>
  <c r="F141" i="79"/>
  <c r="F142" i="79"/>
  <c r="I142" i="79" s="1"/>
  <c r="F144" i="79"/>
  <c r="I144" i="79" s="1"/>
  <c r="F140" i="79"/>
  <c r="I140" i="79" s="1"/>
  <c r="F143" i="79"/>
  <c r="I143" i="79" s="1"/>
  <c r="F384" i="79"/>
  <c r="I384" i="79" s="1"/>
  <c r="F386" i="79"/>
  <c r="I386" i="79" s="1"/>
  <c r="F382" i="79"/>
  <c r="I382" i="79" s="1"/>
  <c r="F383" i="79"/>
  <c r="F385" i="79"/>
  <c r="I385" i="79" s="1"/>
  <c r="F426" i="79"/>
  <c r="I426" i="79" s="1"/>
  <c r="F422" i="79"/>
  <c r="F424" i="79"/>
  <c r="I424" i="79" s="1"/>
  <c r="F427" i="79"/>
  <c r="I427" i="79" s="1"/>
  <c r="F425" i="79"/>
  <c r="I425" i="79" s="1"/>
  <c r="F423" i="79"/>
  <c r="F993" i="79"/>
  <c r="F995" i="79"/>
  <c r="I995" i="79" s="1"/>
  <c r="F997" i="79"/>
  <c r="I997" i="79" s="1"/>
  <c r="F996" i="79"/>
  <c r="I996" i="79" s="1"/>
  <c r="F994" i="79"/>
  <c r="I994" i="79" l="1"/>
  <c r="I924" i="79"/>
  <c r="I925" i="79"/>
  <c r="I474" i="79"/>
  <c r="I479" i="79" s="1"/>
  <c r="I482" i="79" s="1"/>
  <c r="I473" i="79" s="1"/>
  <c r="I698" i="79"/>
  <c r="I494" i="79"/>
  <c r="I874" i="79"/>
  <c r="I181" i="79"/>
  <c r="I786" i="79"/>
  <c r="I422" i="79"/>
  <c r="I404" i="79"/>
  <c r="I408" i="79" s="1"/>
  <c r="I411" i="79" s="1"/>
  <c r="I402" i="79" s="1"/>
  <c r="I493" i="79"/>
  <c r="I1012" i="79"/>
  <c r="I645" i="79"/>
  <c r="I646" i="79"/>
  <c r="I233" i="79"/>
  <c r="I286" i="79"/>
  <c r="I251" i="79"/>
  <c r="I304" i="79"/>
  <c r="I214" i="79"/>
  <c r="I84" i="79"/>
  <c r="I718" i="79"/>
  <c r="I737" i="79"/>
  <c r="I855" i="79"/>
  <c r="I1033" i="79"/>
  <c r="I63" i="79"/>
  <c r="I905" i="79"/>
  <c r="I974" i="79"/>
  <c r="I324" i="79"/>
  <c r="I44" i="79"/>
  <c r="I805" i="79"/>
  <c r="F756" i="79"/>
  <c r="I756" i="79" s="1"/>
  <c r="F203" i="79"/>
  <c r="I203" i="79" s="1"/>
  <c r="F827" i="79"/>
  <c r="I827" i="79" s="1"/>
  <c r="F758" i="79"/>
  <c r="I758" i="79" s="1"/>
  <c r="F828" i="79"/>
  <c r="I828" i="79" s="1"/>
  <c r="F760" i="79"/>
  <c r="I760" i="79" s="1"/>
  <c r="F967" i="79"/>
  <c r="I967" i="79" s="1"/>
  <c r="F13" i="79"/>
  <c r="I13" i="79" s="1"/>
  <c r="F12" i="79"/>
  <c r="I12" i="79" s="1"/>
  <c r="F965" i="79"/>
  <c r="I965" i="79" s="1"/>
  <c r="F444" i="79"/>
  <c r="I444" i="79" s="1"/>
  <c r="F520" i="79"/>
  <c r="I520" i="79" s="1"/>
  <c r="F897" i="79"/>
  <c r="I897" i="79" s="1"/>
  <c r="F689" i="79"/>
  <c r="I689" i="79" s="1"/>
  <c r="F16" i="79"/>
  <c r="I16" i="79" s="1"/>
  <c r="F966" i="79"/>
  <c r="I966" i="79" s="1"/>
  <c r="F759" i="79"/>
  <c r="I759" i="79" s="1"/>
  <c r="F447" i="79"/>
  <c r="I447" i="79" s="1"/>
  <c r="F829" i="79"/>
  <c r="I829" i="79" s="1"/>
  <c r="I1013" i="79"/>
  <c r="F206" i="79"/>
  <c r="I206" i="79" s="1"/>
  <c r="I566" i="79"/>
  <c r="I699" i="79"/>
  <c r="F895" i="79"/>
  <c r="I895" i="79" s="1"/>
  <c r="I287" i="79"/>
  <c r="I252" i="79"/>
  <c r="I586" i="79"/>
  <c r="I664" i="79"/>
  <c r="F690" i="79"/>
  <c r="I690" i="79" s="1"/>
  <c r="I906" i="79"/>
  <c r="I975" i="79"/>
  <c r="I323" i="79"/>
  <c r="I305" i="79"/>
  <c r="I122" i="79"/>
  <c r="I83" i="79"/>
  <c r="I605" i="79"/>
  <c r="I606" i="79"/>
  <c r="F515" i="79"/>
  <c r="I515" i="79" s="1"/>
  <c r="I806" i="79"/>
  <c r="I736" i="79"/>
  <c r="I1032" i="79"/>
  <c r="F687" i="79"/>
  <c r="I687" i="79" s="1"/>
  <c r="F519" i="79"/>
  <c r="I519" i="79" s="1"/>
  <c r="F272" i="79"/>
  <c r="I272" i="79" s="1"/>
  <c r="I993" i="79"/>
  <c r="F964" i="79"/>
  <c r="I964" i="79" s="1"/>
  <c r="I363" i="79"/>
  <c r="I546" i="79"/>
  <c r="I551" i="79" s="1"/>
  <c r="I554" i="79" s="1"/>
  <c r="I545" i="79" s="1"/>
  <c r="F757" i="79"/>
  <c r="I757" i="79" s="1"/>
  <c r="F445" i="79"/>
  <c r="I445" i="79" s="1"/>
  <c r="F446" i="79"/>
  <c r="I446" i="79" s="1"/>
  <c r="F825" i="79"/>
  <c r="I825" i="79" s="1"/>
  <c r="F273" i="79"/>
  <c r="I273" i="79" s="1"/>
  <c r="F202" i="79"/>
  <c r="I202" i="79" s="1"/>
  <c r="F204" i="79"/>
  <c r="I204" i="79" s="1"/>
  <c r="I768" i="79"/>
  <c r="I456" i="79"/>
  <c r="I460" i="79" s="1"/>
  <c r="I463" i="79" s="1"/>
  <c r="I454" i="79" s="1"/>
  <c r="F894" i="79"/>
  <c r="I894" i="79" s="1"/>
  <c r="I232" i="79"/>
  <c r="I25" i="79"/>
  <c r="I24" i="79"/>
  <c r="I103" i="79"/>
  <c r="I285" i="79"/>
  <c r="F688" i="79"/>
  <c r="I688" i="79" s="1"/>
  <c r="I1056" i="79"/>
  <c r="I161" i="79"/>
  <c r="I43" i="79"/>
  <c r="F14" i="79"/>
  <c r="I14" i="79" s="1"/>
  <c r="F17" i="79"/>
  <c r="I17" i="79" s="1"/>
  <c r="I344" i="79"/>
  <c r="I717" i="79"/>
  <c r="I836" i="79"/>
  <c r="F516" i="79"/>
  <c r="I516" i="79" s="1"/>
  <c r="I856" i="79"/>
  <c r="F826" i="79"/>
  <c r="I826" i="79" s="1"/>
  <c r="F448" i="79"/>
  <c r="I448" i="79" s="1"/>
  <c r="I345" i="79"/>
  <c r="F518" i="79"/>
  <c r="I518" i="79" s="1"/>
  <c r="I423" i="79"/>
  <c r="F963" i="79"/>
  <c r="I963" i="79" s="1"/>
  <c r="I383" i="79"/>
  <c r="I387" i="79" s="1"/>
  <c r="I390" i="79" s="1"/>
  <c r="I381" i="79" s="1"/>
  <c r="I141" i="79"/>
  <c r="I145" i="79" s="1"/>
  <c r="I148" i="79" s="1"/>
  <c r="I139" i="79" s="1"/>
  <c r="I364" i="79"/>
  <c r="I624" i="79"/>
  <c r="I629" i="79" s="1"/>
  <c r="I632" i="79" s="1"/>
  <c r="I623" i="79" s="1"/>
  <c r="I943" i="79"/>
  <c r="I948" i="79" s="1"/>
  <c r="I951" i="79" s="1"/>
  <c r="I942" i="79" s="1"/>
  <c r="I62" i="79"/>
  <c r="F205" i="79"/>
  <c r="I205" i="79" s="1"/>
  <c r="I180" i="79"/>
  <c r="I767" i="79"/>
  <c r="I565" i="79"/>
  <c r="I875" i="79"/>
  <c r="I787" i="79"/>
  <c r="I791" i="79" s="1"/>
  <c r="I794" i="79" s="1"/>
  <c r="I785" i="79" s="1"/>
  <c r="F896" i="79"/>
  <c r="I896" i="79" s="1"/>
  <c r="F898" i="79"/>
  <c r="I898" i="79" s="1"/>
  <c r="I102" i="79"/>
  <c r="I587" i="79"/>
  <c r="I665" i="79"/>
  <c r="F691" i="79"/>
  <c r="I691" i="79" s="1"/>
  <c r="I1055" i="79"/>
  <c r="I162" i="79"/>
  <c r="F15" i="79"/>
  <c r="I15" i="79" s="1"/>
  <c r="F11" i="79"/>
  <c r="I11" i="79" s="1"/>
  <c r="I121" i="79"/>
  <c r="I213" i="79"/>
  <c r="I837" i="79"/>
  <c r="I527" i="79"/>
  <c r="I528" i="79"/>
  <c r="F514" i="79"/>
  <c r="I514" i="79" s="1"/>
  <c r="F517" i="79"/>
  <c r="I517" i="79" s="1"/>
  <c r="I998" i="79" l="1"/>
  <c r="I1001" i="79" s="1"/>
  <c r="I992" i="79" s="1"/>
  <c r="I186" i="79"/>
  <c r="I189" i="79" s="1"/>
  <c r="I179" i="79" s="1"/>
  <c r="I929" i="79"/>
  <c r="I932" i="79" s="1"/>
  <c r="I923" i="79" s="1"/>
  <c r="I879" i="79"/>
  <c r="I882" i="79" s="1"/>
  <c r="I873" i="79" s="1"/>
  <c r="I703" i="79"/>
  <c r="I706" i="79" s="1"/>
  <c r="I697" i="79" s="1"/>
  <c r="I498" i="79"/>
  <c r="I501" i="79" s="1"/>
  <c r="I492" i="79" s="1"/>
  <c r="K442" i="79" s="1"/>
  <c r="I428" i="79"/>
  <c r="I431" i="79" s="1"/>
  <c r="I421" i="79" s="1"/>
  <c r="I1017" i="79"/>
  <c r="I1020" i="79" s="1"/>
  <c r="I1011" i="79" s="1"/>
  <c r="I650" i="79"/>
  <c r="I653" i="79" s="1"/>
  <c r="I644" i="79" s="1"/>
  <c r="I979" i="79"/>
  <c r="I982" i="79" s="1"/>
  <c r="I973" i="79" s="1"/>
  <c r="I237" i="79"/>
  <c r="I240" i="79" s="1"/>
  <c r="I231" i="79" s="1"/>
  <c r="I722" i="79"/>
  <c r="I725" i="79" s="1"/>
  <c r="I716" i="79" s="1"/>
  <c r="I48" i="79"/>
  <c r="I51" i="79" s="1"/>
  <c r="I42" i="79" s="1"/>
  <c r="I1038" i="79"/>
  <c r="I1041" i="79" s="1"/>
  <c r="I1030" i="79" s="1"/>
  <c r="I810" i="79"/>
  <c r="I813" i="79" s="1"/>
  <c r="I804" i="79" s="1"/>
  <c r="I88" i="79"/>
  <c r="I91" i="79" s="1"/>
  <c r="I82" i="79" s="1"/>
  <c r="I309" i="79"/>
  <c r="I312" i="79" s="1"/>
  <c r="I303" i="79" s="1"/>
  <c r="I218" i="79"/>
  <c r="I221" i="79" s="1"/>
  <c r="I212" i="79" s="1"/>
  <c r="I67" i="79"/>
  <c r="I70" i="79" s="1"/>
  <c r="I61" i="79" s="1"/>
  <c r="I860" i="79"/>
  <c r="I863" i="79" s="1"/>
  <c r="I854" i="79" s="1"/>
  <c r="I256" i="79"/>
  <c r="I259" i="79" s="1"/>
  <c r="I250" i="79" s="1"/>
  <c r="I741" i="79"/>
  <c r="I744" i="79" s="1"/>
  <c r="I735" i="79" s="1"/>
  <c r="I328" i="79"/>
  <c r="I331" i="79" s="1"/>
  <c r="I322" i="79" s="1"/>
  <c r="I910" i="79"/>
  <c r="I913" i="79" s="1"/>
  <c r="I904" i="79" s="1"/>
  <c r="I772" i="79"/>
  <c r="I775" i="79" s="1"/>
  <c r="I766" i="79" s="1"/>
  <c r="I570" i="79"/>
  <c r="I573" i="79" s="1"/>
  <c r="I564" i="79" s="1"/>
  <c r="I968" i="79"/>
  <c r="I971" i="79" s="1"/>
  <c r="I961" i="79" s="1"/>
  <c r="I290" i="79"/>
  <c r="I293" i="79" s="1"/>
  <c r="I284" i="79" s="1"/>
  <c r="I1061" i="79"/>
  <c r="I1064" i="79" s="1"/>
  <c r="I1053" i="79" s="1"/>
  <c r="I761" i="79"/>
  <c r="I764" i="79" s="1"/>
  <c r="I754" i="79" s="1"/>
  <c r="I126" i="79"/>
  <c r="I129" i="79" s="1"/>
  <c r="I120" i="79" s="1"/>
  <c r="I107" i="79"/>
  <c r="I110" i="79" s="1"/>
  <c r="I101" i="79" s="1"/>
  <c r="I449" i="79"/>
  <c r="I452" i="79" s="1"/>
  <c r="I442" i="79" s="1"/>
  <c r="F276" i="79"/>
  <c r="I276" i="79" s="1"/>
  <c r="I899" i="79"/>
  <c r="I902" i="79" s="1"/>
  <c r="I892" i="79" s="1"/>
  <c r="I207" i="79"/>
  <c r="I210" i="79" s="1"/>
  <c r="I200" i="79" s="1"/>
  <c r="I368" i="79"/>
  <c r="I371" i="79" s="1"/>
  <c r="I362" i="79" s="1"/>
  <c r="I670" i="79"/>
  <c r="I673" i="79" s="1"/>
  <c r="I663" i="79" s="1"/>
  <c r="I532" i="79"/>
  <c r="I535" i="79" s="1"/>
  <c r="I526" i="79" s="1"/>
  <c r="I18" i="79"/>
  <c r="I21" i="79" s="1"/>
  <c r="I9" i="79" s="1"/>
  <c r="I349" i="79"/>
  <c r="I352" i="79" s="1"/>
  <c r="I343" i="79" s="1"/>
  <c r="I166" i="79"/>
  <c r="I169" i="79" s="1"/>
  <c r="I160" i="79" s="1"/>
  <c r="I830" i="79"/>
  <c r="I833" i="79" s="1"/>
  <c r="I823" i="79" s="1"/>
  <c r="F275" i="79"/>
  <c r="I275" i="79" s="1"/>
  <c r="I692" i="79"/>
  <c r="I695" i="79" s="1"/>
  <c r="I685" i="79" s="1"/>
  <c r="I591" i="79"/>
  <c r="I594" i="79" s="1"/>
  <c r="I585" i="79" s="1"/>
  <c r="F277" i="79"/>
  <c r="I277" i="79" s="1"/>
  <c r="F278" i="79"/>
  <c r="I278" i="79" s="1"/>
  <c r="I610" i="79"/>
  <c r="I613" i="79" s="1"/>
  <c r="I604" i="79" s="1"/>
  <c r="I521" i="79"/>
  <c r="I524" i="79" s="1"/>
  <c r="I512" i="79" s="1"/>
  <c r="I841" i="79"/>
  <c r="I844" i="79" s="1"/>
  <c r="I835" i="79" s="1"/>
  <c r="I29" i="79"/>
  <c r="I32" i="79" s="1"/>
  <c r="I23" i="79" s="1"/>
  <c r="F274" i="79"/>
  <c r="I274" i="79" s="1"/>
  <c r="K961" i="79" l="1"/>
  <c r="L961" i="79" s="1"/>
  <c r="K892" i="79"/>
  <c r="L892" i="79" s="1"/>
  <c r="K823" i="79"/>
  <c r="L823" i="79" s="1"/>
  <c r="K685" i="79"/>
  <c r="L685" i="79" s="1"/>
  <c r="K1030" i="79"/>
  <c r="L1030" i="79" s="1"/>
  <c r="K754" i="79"/>
  <c r="L754" i="79" s="1"/>
  <c r="K200" i="79"/>
  <c r="L200" i="79" s="1"/>
  <c r="K1053" i="79"/>
  <c r="L1053" i="79" s="1"/>
  <c r="L442" i="79"/>
  <c r="K9" i="79"/>
  <c r="L9" i="79" s="1"/>
  <c r="K270" i="79"/>
  <c r="I279" i="79"/>
  <c r="I282" i="79" s="1"/>
  <c r="I270" i="79" s="1"/>
  <c r="I269" i="79" s="1"/>
  <c r="I511" i="79"/>
  <c r="I8" i="79"/>
  <c r="K512" i="79"/>
  <c r="L512" i="79" s="1"/>
  <c r="M1030" i="79" l="1"/>
  <c r="I1077" i="79"/>
  <c r="L270" i="79"/>
  <c r="L511" i="79"/>
  <c r="K1076" i="79"/>
  <c r="L8" i="79"/>
  <c r="L269" i="79"/>
  <c r="L1076" i="79" l="1"/>
</calcChain>
</file>

<file path=xl/sharedStrings.xml><?xml version="1.0" encoding="utf-8"?>
<sst xmlns="http://schemas.openxmlformats.org/spreadsheetml/2006/main" count="42956" uniqueCount="26326">
  <si>
    <t>2.1</t>
  </si>
  <si>
    <t>h</t>
  </si>
  <si>
    <t>CÓDIGO</t>
  </si>
  <si>
    <t>PROFISSIONAIS</t>
  </si>
  <si>
    <t>UNID</t>
  </si>
  <si>
    <t>SINAPI</t>
  </si>
  <si>
    <t>DESCRIÇÃO DOS SERVIÇOS</t>
  </si>
  <si>
    <t>OBS.:</t>
  </si>
  <si>
    <t>m²</t>
  </si>
  <si>
    <t>und</t>
  </si>
  <si>
    <t>ITENS</t>
  </si>
  <si>
    <t>QUANT.</t>
  </si>
  <si>
    <t>UND.</t>
  </si>
  <si>
    <t>ORGÃO</t>
  </si>
  <si>
    <t>CPU</t>
  </si>
  <si>
    <t>ITEM</t>
  </si>
  <si>
    <t>UNIDADE</t>
  </si>
  <si>
    <t>COMPOSIÇÃO ANALÍTICA DE PREÇO UNITÁRIO</t>
  </si>
  <si>
    <t>DESCRIÇÃO DO SERVIÇO</t>
  </si>
  <si>
    <t>DATA BASE</t>
  </si>
  <si>
    <t>1 - MÃO DE OBRA</t>
  </si>
  <si>
    <t>COEFIC.</t>
  </si>
  <si>
    <t>TOTAL A</t>
  </si>
  <si>
    <t>UNITÁRIO</t>
  </si>
  <si>
    <t>2 - MATERIAIS</t>
  </si>
  <si>
    <t>TOTAL B</t>
  </si>
  <si>
    <t>TOTAL C</t>
  </si>
  <si>
    <t>PARCIAL</t>
  </si>
  <si>
    <t>PREÇOS</t>
  </si>
  <si>
    <t xml:space="preserve">TOTAL GERAL </t>
  </si>
  <si>
    <t>UND</t>
  </si>
  <si>
    <t>Desenhista copista</t>
  </si>
  <si>
    <t>Arquiteto Sênior</t>
  </si>
  <si>
    <t>Engenheiro Civil Sênior</t>
  </si>
  <si>
    <t>Desenhista projetista</t>
  </si>
  <si>
    <t>m</t>
  </si>
  <si>
    <t>2.1.1</t>
  </si>
  <si>
    <t>2.1.2</t>
  </si>
  <si>
    <t xml:space="preserve">PREÇO TOTAL
(R$) </t>
  </si>
  <si>
    <t xml:space="preserve"> SERVIÇOS TÉCNICOS PARA ELABORAÇÃO DE PROJETOS E PLANILHA ORÇAMENTÁRIA</t>
  </si>
  <si>
    <t>SERV. TÉC. PARA ELABORAÇÃO DE PROJ. E PLA. ORÇAM.</t>
  </si>
  <si>
    <t>ÓRGÃO</t>
  </si>
  <si>
    <t>P. UNITÁRIO
(R$)</t>
  </si>
  <si>
    <t xml:space="preserve">3 - EQUIPAMENTOS/SERVIÇOS </t>
  </si>
  <si>
    <t>3 - EQUIPAMENTOS/SERVIÇOS</t>
  </si>
  <si>
    <t>l</t>
  </si>
  <si>
    <t>HORAS</t>
  </si>
  <si>
    <t>Nivelador</t>
  </si>
  <si>
    <t>P. UNITÁRIO</t>
  </si>
  <si>
    <t>mês</t>
  </si>
  <si>
    <t>m³</t>
  </si>
  <si>
    <t>5824</t>
  </si>
  <si>
    <t>Desenhista detalhista</t>
  </si>
  <si>
    <t>92133</t>
  </si>
  <si>
    <t>92134</t>
  </si>
  <si>
    <t>92135</t>
  </si>
  <si>
    <t>92136</t>
  </si>
  <si>
    <t>92137</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</si>
  <si>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</si>
  <si>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</si>
  <si>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</si>
  <si>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</si>
  <si>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</si>
  <si>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DIAS</t>
  </si>
  <si>
    <t/>
  </si>
  <si>
    <t>LOCALIDADE: 2680 - VITORIA</t>
  </si>
  <si>
    <t xml:space="preserve">CODIGO  </t>
  </si>
  <si>
    <t>DESCRICAO DO INSUMO</t>
  </si>
  <si>
    <t>80,00</t>
  </si>
  <si>
    <t>209,97</t>
  </si>
  <si>
    <t>10,95</t>
  </si>
  <si>
    <t>0,72</t>
  </si>
  <si>
    <t>0,04</t>
  </si>
  <si>
    <t>0,11</t>
  </si>
  <si>
    <t>0,14</t>
  </si>
  <si>
    <t>0,69</t>
  </si>
  <si>
    <t>1,37</t>
  </si>
  <si>
    <t>1,39</t>
  </si>
  <si>
    <t>1,25</t>
  </si>
  <si>
    <t>1,34</t>
  </si>
  <si>
    <t>0,66</t>
  </si>
  <si>
    <t>0,68</t>
  </si>
  <si>
    <t>0,77</t>
  </si>
  <si>
    <t>0,81</t>
  </si>
  <si>
    <t>1,80</t>
  </si>
  <si>
    <t>1,99</t>
  </si>
  <si>
    <t>1,44</t>
  </si>
  <si>
    <t>1,55</t>
  </si>
  <si>
    <t>2,89</t>
  </si>
  <si>
    <t>0,70</t>
  </si>
  <si>
    <t>2,41</t>
  </si>
  <si>
    <t>2,22</t>
  </si>
  <si>
    <t>3,25</t>
  </si>
  <si>
    <t>2,86</t>
  </si>
  <si>
    <t>7,70</t>
  </si>
  <si>
    <t>0,56</t>
  </si>
  <si>
    <t>0,50</t>
  </si>
  <si>
    <t>0,29</t>
  </si>
  <si>
    <t>0,42</t>
  </si>
  <si>
    <t>1,15</t>
  </si>
  <si>
    <t>0,82</t>
  </si>
  <si>
    <t>0,31</t>
  </si>
  <si>
    <t>0,20</t>
  </si>
  <si>
    <t>2,21</t>
  </si>
  <si>
    <t>3,96</t>
  </si>
  <si>
    <t>2,14</t>
  </si>
  <si>
    <t>2,46</t>
  </si>
  <si>
    <t>17,56</t>
  </si>
  <si>
    <t>2,45</t>
  </si>
  <si>
    <t>44,66</t>
  </si>
  <si>
    <t>37,50</t>
  </si>
  <si>
    <t>3,70</t>
  </si>
  <si>
    <t>4,30</t>
  </si>
  <si>
    <t>4,08</t>
  </si>
  <si>
    <t>4,63</t>
  </si>
  <si>
    <t>5,25</t>
  </si>
  <si>
    <t>4,97</t>
  </si>
  <si>
    <t>4,44</t>
  </si>
  <si>
    <t>4,15</t>
  </si>
  <si>
    <t>4,80</t>
  </si>
  <si>
    <t>5,48</t>
  </si>
  <si>
    <t>4,89</t>
  </si>
  <si>
    <t>5,49</t>
  </si>
  <si>
    <t>5,27</t>
  </si>
  <si>
    <t>4,85</t>
  </si>
  <si>
    <t>5,21</t>
  </si>
  <si>
    <t>4,73</t>
  </si>
  <si>
    <t>5,31</t>
  </si>
  <si>
    <t>5,35</t>
  </si>
  <si>
    <t>7,27</t>
  </si>
  <si>
    <t>3,93</t>
  </si>
  <si>
    <t>16,41</t>
  </si>
  <si>
    <t>17,81</t>
  </si>
  <si>
    <t>8,30</t>
  </si>
  <si>
    <t>2,27</t>
  </si>
  <si>
    <t>4,45</t>
  </si>
  <si>
    <t>3,33</t>
  </si>
  <si>
    <t>0,64</t>
  </si>
  <si>
    <t>7,26</t>
  </si>
  <si>
    <t>9,18</t>
  </si>
  <si>
    <t>0,60</t>
  </si>
  <si>
    <t>3,18</t>
  </si>
  <si>
    <t>2,42</t>
  </si>
  <si>
    <t>5,52</t>
  </si>
  <si>
    <t>2,98</t>
  </si>
  <si>
    <t>13,11</t>
  </si>
  <si>
    <t>22,01</t>
  </si>
  <si>
    <t>25,39</t>
  </si>
  <si>
    <t>9,13</t>
  </si>
  <si>
    <t>12,25</t>
  </si>
  <si>
    <t>18,14</t>
  </si>
  <si>
    <t>13,69</t>
  </si>
  <si>
    <t>16,47</t>
  </si>
  <si>
    <t>21,76</t>
  </si>
  <si>
    <t>1,19</t>
  </si>
  <si>
    <t>3,31</t>
  </si>
  <si>
    <t>45,42</t>
  </si>
  <si>
    <t>19,79</t>
  </si>
  <si>
    <t>12,93</t>
  </si>
  <si>
    <t>23,66</t>
  </si>
  <si>
    <t>9,23</t>
  </si>
  <si>
    <t>4,61</t>
  </si>
  <si>
    <t>13,66</t>
  </si>
  <si>
    <t>5,39</t>
  </si>
  <si>
    <t>15,45</t>
  </si>
  <si>
    <t>9,77</t>
  </si>
  <si>
    <t>6,72</t>
  </si>
  <si>
    <t>5,33</t>
  </si>
  <si>
    <t>12,02</t>
  </si>
  <si>
    <t>5,16</t>
  </si>
  <si>
    <t>5,68</t>
  </si>
  <si>
    <t>0,92</t>
  </si>
  <si>
    <t>20,00</t>
  </si>
  <si>
    <t>1,83</t>
  </si>
  <si>
    <t>11,47</t>
  </si>
  <si>
    <t>12,04</t>
  </si>
  <si>
    <t>13,42</t>
  </si>
  <si>
    <t>11,87</t>
  </si>
  <si>
    <t>11,95</t>
  </si>
  <si>
    <t>12,31</t>
  </si>
  <si>
    <t>13,40</t>
  </si>
  <si>
    <t>2,20</t>
  </si>
  <si>
    <t>6,83</t>
  </si>
  <si>
    <t>4,12</t>
  </si>
  <si>
    <t>1,65</t>
  </si>
  <si>
    <t>37,21</t>
  </si>
  <si>
    <t>1,81</t>
  </si>
  <si>
    <t>1,82</t>
  </si>
  <si>
    <t>1,09</t>
  </si>
  <si>
    <t>1,13</t>
  </si>
  <si>
    <t>1,59</t>
  </si>
  <si>
    <t>2,00</t>
  </si>
  <si>
    <t>1,01</t>
  </si>
  <si>
    <t>6,50</t>
  </si>
  <si>
    <t>11,39</t>
  </si>
  <si>
    <t>2,72</t>
  </si>
  <si>
    <t>7,11</t>
  </si>
  <si>
    <t>8,54</t>
  </si>
  <si>
    <t>43,83</t>
  </si>
  <si>
    <t>5,23</t>
  </si>
  <si>
    <t>2,03</t>
  </si>
  <si>
    <t>5,43</t>
  </si>
  <si>
    <t>6,68</t>
  </si>
  <si>
    <t>1,36</t>
  </si>
  <si>
    <t>0,95</t>
  </si>
  <si>
    <t>4,90</t>
  </si>
  <si>
    <t>6,33</t>
  </si>
  <si>
    <t>0,62</t>
  </si>
  <si>
    <t>9,10</t>
  </si>
  <si>
    <t>13,75</t>
  </si>
  <si>
    <t>6,76</t>
  </si>
  <si>
    <t>20,17</t>
  </si>
  <si>
    <t>11,22</t>
  </si>
  <si>
    <t>0,54</t>
  </si>
  <si>
    <t>0,75</t>
  </si>
  <si>
    <t>10,15</t>
  </si>
  <si>
    <t>9,30</t>
  </si>
  <si>
    <t>10,51</t>
  </si>
  <si>
    <t>10,76</t>
  </si>
  <si>
    <t>14,22</t>
  </si>
  <si>
    <t>12,00</t>
  </si>
  <si>
    <t>0,52</t>
  </si>
  <si>
    <t>1,04</t>
  </si>
  <si>
    <t>1,58</t>
  </si>
  <si>
    <t>2,36</t>
  </si>
  <si>
    <t>0,46</t>
  </si>
  <si>
    <t>1,76</t>
  </si>
  <si>
    <t>2,25</t>
  </si>
  <si>
    <t>1,75</t>
  </si>
  <si>
    <t>4,13</t>
  </si>
  <si>
    <t>0,55</t>
  </si>
  <si>
    <t>0,40</t>
  </si>
  <si>
    <t>9,56</t>
  </si>
  <si>
    <t>18,60</t>
  </si>
  <si>
    <t>13,01</t>
  </si>
  <si>
    <t>21,40</t>
  </si>
  <si>
    <t>0,65</t>
  </si>
  <si>
    <t>1,18</t>
  </si>
  <si>
    <t>1,31</t>
  </si>
  <si>
    <t>2,43</t>
  </si>
  <si>
    <t>1,72</t>
  </si>
  <si>
    <t>4,43</t>
  </si>
  <si>
    <t>6,18</t>
  </si>
  <si>
    <t>0,57</t>
  </si>
  <si>
    <t>5,72</t>
  </si>
  <si>
    <t>3,53</t>
  </si>
  <si>
    <t>5,95</t>
  </si>
  <si>
    <t>6,35</t>
  </si>
  <si>
    <t>6,48</t>
  </si>
  <si>
    <t>23,88</t>
  </si>
  <si>
    <t>42,40</t>
  </si>
  <si>
    <t>14,80</t>
  </si>
  <si>
    <t>11,17</t>
  </si>
  <si>
    <t>14,19</t>
  </si>
  <si>
    <t>19,80</t>
  </si>
  <si>
    <t>13,79</t>
  </si>
  <si>
    <t>11,12</t>
  </si>
  <si>
    <t>7,77</t>
  </si>
  <si>
    <t>28,21</t>
  </si>
  <si>
    <t>107,00</t>
  </si>
  <si>
    <t>3,99</t>
  </si>
  <si>
    <t>6,28</t>
  </si>
  <si>
    <t>114,41</t>
  </si>
  <si>
    <t>21,03</t>
  </si>
  <si>
    <t>15,76</t>
  </si>
  <si>
    <t>8,44</t>
  </si>
  <si>
    <t>18,28</t>
  </si>
  <si>
    <t>0,48</t>
  </si>
  <si>
    <t>0,34</t>
  </si>
  <si>
    <t>0,71</t>
  </si>
  <si>
    <t>0,35</t>
  </si>
  <si>
    <t>0,63</t>
  </si>
  <si>
    <t>2,02</t>
  </si>
  <si>
    <t>2,28</t>
  </si>
  <si>
    <t>2,64</t>
  </si>
  <si>
    <t>1,53</t>
  </si>
  <si>
    <t>1,43</t>
  </si>
  <si>
    <t>1,60</t>
  </si>
  <si>
    <t>1,74</t>
  </si>
  <si>
    <t>2,09</t>
  </si>
  <si>
    <t>2,29</t>
  </si>
  <si>
    <t>1,79</t>
  </si>
  <si>
    <t>1,89</t>
  </si>
  <si>
    <t>2,78</t>
  </si>
  <si>
    <t>2,61</t>
  </si>
  <si>
    <t>3,09</t>
  </si>
  <si>
    <t>2,48</t>
  </si>
  <si>
    <t>1,20</t>
  </si>
  <si>
    <t>5,24</t>
  </si>
  <si>
    <t>13,04</t>
  </si>
  <si>
    <t>12,90</t>
  </si>
  <si>
    <t>1,40</t>
  </si>
  <si>
    <t>1,63</t>
  </si>
  <si>
    <t>1,95</t>
  </si>
  <si>
    <t>1,87</t>
  </si>
  <si>
    <t>1,27</t>
  </si>
  <si>
    <t>1,45</t>
  </si>
  <si>
    <t>1,88</t>
  </si>
  <si>
    <t>1,24</t>
  </si>
  <si>
    <t>39,55</t>
  </si>
  <si>
    <t>41,44</t>
  </si>
  <si>
    <t>59,58</t>
  </si>
  <si>
    <t>46,52</t>
  </si>
  <si>
    <t>34,85</t>
  </si>
  <si>
    <t>2,17</t>
  </si>
  <si>
    <t>15,22</t>
  </si>
  <si>
    <t>6,55</t>
  </si>
  <si>
    <t>5,40</t>
  </si>
  <si>
    <t>0,22</t>
  </si>
  <si>
    <t>0,03</t>
  </si>
  <si>
    <t>0,06</t>
  </si>
  <si>
    <t>0,12</t>
  </si>
  <si>
    <t>0,25</t>
  </si>
  <si>
    <t>0,17</t>
  </si>
  <si>
    <t>2,67</t>
  </si>
  <si>
    <t>4,00</t>
  </si>
  <si>
    <t>9,16</t>
  </si>
  <si>
    <t>22,04</t>
  </si>
  <si>
    <t>68,71</t>
  </si>
  <si>
    <t>9,66</t>
  </si>
  <si>
    <t>9,46</t>
  </si>
  <si>
    <t>3,41</t>
  </si>
  <si>
    <t>39,18</t>
  </si>
  <si>
    <t>38,28</t>
  </si>
  <si>
    <t>45,40</t>
  </si>
  <si>
    <t>0,33</t>
  </si>
  <si>
    <t>1,35</t>
  </si>
  <si>
    <t>2,39</t>
  </si>
  <si>
    <t>4,48</t>
  </si>
  <si>
    <t>11,06</t>
  </si>
  <si>
    <t>8,93</t>
  </si>
  <si>
    <t>2,31</t>
  </si>
  <si>
    <t>3,03</t>
  </si>
  <si>
    <t>5,67</t>
  </si>
  <si>
    <t>7,07</t>
  </si>
  <si>
    <t>7,25</t>
  </si>
  <si>
    <t>8,39</t>
  </si>
  <si>
    <t>13,73</t>
  </si>
  <si>
    <t>14,43</t>
  </si>
  <si>
    <t>15,28</t>
  </si>
  <si>
    <t>13,67</t>
  </si>
  <si>
    <t>11,24</t>
  </si>
  <si>
    <t>11,79</t>
  </si>
  <si>
    <t>4,04</t>
  </si>
  <si>
    <t>25,18</t>
  </si>
  <si>
    <t>26,95</t>
  </si>
  <si>
    <t>3,72</t>
  </si>
  <si>
    <t>1,78</t>
  </si>
  <si>
    <t>8,10</t>
  </si>
  <si>
    <t>4,01</t>
  </si>
  <si>
    <t>2,71</t>
  </si>
  <si>
    <t>2,84</t>
  </si>
  <si>
    <t>8,55</t>
  </si>
  <si>
    <t>8,92</t>
  </si>
  <si>
    <t>12,14</t>
  </si>
  <si>
    <t>16,24</t>
  </si>
  <si>
    <t>1,21</t>
  </si>
  <si>
    <t>1,94</t>
  </si>
  <si>
    <t>5,53</t>
  </si>
  <si>
    <t>0,67</t>
  </si>
  <si>
    <t>0,88</t>
  </si>
  <si>
    <t>4,06</t>
  </si>
  <si>
    <t>5,44</t>
  </si>
  <si>
    <t>7,65</t>
  </si>
  <si>
    <t>5,46</t>
  </si>
  <si>
    <t>6,40</t>
  </si>
  <si>
    <t>3,35</t>
  </si>
  <si>
    <t>21,13</t>
  </si>
  <si>
    <t>10,90</t>
  </si>
  <si>
    <t>8,03</t>
  </si>
  <si>
    <t>24,64</t>
  </si>
  <si>
    <t>4,96</t>
  </si>
  <si>
    <t>7,90</t>
  </si>
  <si>
    <t>12,20</t>
  </si>
  <si>
    <t>16,85</t>
  </si>
  <si>
    <t>33,07</t>
  </si>
  <si>
    <t>25,94</t>
  </si>
  <si>
    <t>41,23</t>
  </si>
  <si>
    <t>43,57</t>
  </si>
  <si>
    <t>53,53</t>
  </si>
  <si>
    <t>1,07</t>
  </si>
  <si>
    <t>4,66</t>
  </si>
  <si>
    <t>7,15</t>
  </si>
  <si>
    <t>1,48</t>
  </si>
  <si>
    <t>10,88</t>
  </si>
  <si>
    <t>2,13</t>
  </si>
  <si>
    <t>29,63</t>
  </si>
  <si>
    <t>0,28</t>
  </si>
  <si>
    <t>0,39</t>
  </si>
  <si>
    <t>0,47</t>
  </si>
  <si>
    <t>4,27</t>
  </si>
  <si>
    <t>6,59</t>
  </si>
  <si>
    <t>1,00</t>
  </si>
  <si>
    <t>10,57</t>
  </si>
  <si>
    <t>14,53</t>
  </si>
  <si>
    <t>21,33</t>
  </si>
  <si>
    <t>2,50</t>
  </si>
  <si>
    <t>30,00</t>
  </si>
  <si>
    <t>4,53</t>
  </si>
  <si>
    <t>7,09</t>
  </si>
  <si>
    <t>1,56</t>
  </si>
  <si>
    <t>10,84</t>
  </si>
  <si>
    <t>14,73</t>
  </si>
  <si>
    <t>2,60</t>
  </si>
  <si>
    <t>28,87</t>
  </si>
  <si>
    <t>1,12</t>
  </si>
  <si>
    <t>1,69</t>
  </si>
  <si>
    <t>2,40</t>
  </si>
  <si>
    <t>11,55</t>
  </si>
  <si>
    <t>5,15</t>
  </si>
  <si>
    <t>15,94</t>
  </si>
  <si>
    <t>10,48</t>
  </si>
  <si>
    <t>21,92</t>
  </si>
  <si>
    <t>9,44</t>
  </si>
  <si>
    <t>2,73</t>
  </si>
  <si>
    <t>14,55</t>
  </si>
  <si>
    <t>6,16</t>
  </si>
  <si>
    <t>8,77</t>
  </si>
  <si>
    <t>0,87</t>
  </si>
  <si>
    <t>1,71</t>
  </si>
  <si>
    <t>2,30</t>
  </si>
  <si>
    <t>2,65</t>
  </si>
  <si>
    <t>10,09</t>
  </si>
  <si>
    <t>24,39</t>
  </si>
  <si>
    <t>49,07</t>
  </si>
  <si>
    <t>15,96</t>
  </si>
  <si>
    <t>15,66</t>
  </si>
  <si>
    <t>12,48</t>
  </si>
  <si>
    <t>13,08</t>
  </si>
  <si>
    <t>10,83</t>
  </si>
  <si>
    <t>13,72</t>
  </si>
  <si>
    <t>56,18</t>
  </si>
  <si>
    <t>1,84</t>
  </si>
  <si>
    <t>3,66</t>
  </si>
  <si>
    <t>12,34</t>
  </si>
  <si>
    <t>3,30</t>
  </si>
  <si>
    <t>4,77</t>
  </si>
  <si>
    <t>40,00</t>
  </si>
  <si>
    <t>11,43</t>
  </si>
  <si>
    <t>11,59</t>
  </si>
  <si>
    <t>27,00</t>
  </si>
  <si>
    <t>42,00</t>
  </si>
  <si>
    <t>0,78</t>
  </si>
  <si>
    <t>20,06</t>
  </si>
  <si>
    <t>0,08</t>
  </si>
  <si>
    <t>32,96</t>
  </si>
  <si>
    <t>43,89</t>
  </si>
  <si>
    <t>21,65</t>
  </si>
  <si>
    <t>21,97</t>
  </si>
  <si>
    <t>16,48</t>
  </si>
  <si>
    <t>2,35</t>
  </si>
  <si>
    <t>1,96</t>
  </si>
  <si>
    <t>1,06</t>
  </si>
  <si>
    <t>2,58</t>
  </si>
  <si>
    <t>3,26</t>
  </si>
  <si>
    <t>3,60</t>
  </si>
  <si>
    <t>19,86</t>
  </si>
  <si>
    <t>4,19</t>
  </si>
  <si>
    <t>19,49</t>
  </si>
  <si>
    <t>7,22</t>
  </si>
  <si>
    <t>6,08</t>
  </si>
  <si>
    <t>11,41</t>
  </si>
  <si>
    <t>3,21</t>
  </si>
  <si>
    <t>3,12</t>
  </si>
  <si>
    <t>6,05</t>
  </si>
  <si>
    <t>0,93</t>
  </si>
  <si>
    <t>1,61</t>
  </si>
  <si>
    <t>6,27</t>
  </si>
  <si>
    <t>4,79</t>
  </si>
  <si>
    <t>2,56</t>
  </si>
  <si>
    <t>15,87</t>
  </si>
  <si>
    <t>8,78</t>
  </si>
  <si>
    <t>1,46</t>
  </si>
  <si>
    <t>24,58</t>
  </si>
  <si>
    <t>9,53</t>
  </si>
  <si>
    <t>6,44</t>
  </si>
  <si>
    <t>5,96</t>
  </si>
  <si>
    <t>4,51</t>
  </si>
  <si>
    <t>0,94</t>
  </si>
  <si>
    <t>1,33</t>
  </si>
  <si>
    <t>12,35</t>
  </si>
  <si>
    <t>9,50</t>
  </si>
  <si>
    <t>22,67</t>
  </si>
  <si>
    <t>13,07</t>
  </si>
  <si>
    <t>13,93</t>
  </si>
  <si>
    <t>3,44</t>
  </si>
  <si>
    <t>28,43</t>
  </si>
  <si>
    <t>12,96</t>
  </si>
  <si>
    <t>0,76</t>
  </si>
  <si>
    <t>5,30</t>
  </si>
  <si>
    <t>6,46</t>
  </si>
  <si>
    <t>5,78</t>
  </si>
  <si>
    <t>6,87</t>
  </si>
  <si>
    <t>5,94</t>
  </si>
  <si>
    <t>7,96</t>
  </si>
  <si>
    <t>8,21</t>
  </si>
  <si>
    <t>6,20</t>
  </si>
  <si>
    <t>8,22</t>
  </si>
  <si>
    <t>5,75</t>
  </si>
  <si>
    <t>5,98</t>
  </si>
  <si>
    <t>6,13</t>
  </si>
  <si>
    <t>7,16</t>
  </si>
  <si>
    <t>7,54</t>
  </si>
  <si>
    <t>15,60</t>
  </si>
  <si>
    <t>24,05</t>
  </si>
  <si>
    <t>31,71</t>
  </si>
  <si>
    <t>16,32</t>
  </si>
  <si>
    <t>23,18</t>
  </si>
  <si>
    <t>37,56</t>
  </si>
  <si>
    <t>27,70</t>
  </si>
  <si>
    <t>27,87</t>
  </si>
  <si>
    <t>21,79</t>
  </si>
  <si>
    <t>14,38</t>
  </si>
  <si>
    <t>20,68</t>
  </si>
  <si>
    <t>22,56</t>
  </si>
  <si>
    <t>28,01</t>
  </si>
  <si>
    <t>15,51</t>
  </si>
  <si>
    <t>18,97</t>
  </si>
  <si>
    <t>15,84</t>
  </si>
  <si>
    <t>20,38</t>
  </si>
  <si>
    <t>27,09</t>
  </si>
  <si>
    <t>2,97</t>
  </si>
  <si>
    <t>6,51</t>
  </si>
  <si>
    <t>4,64</t>
  </si>
  <si>
    <t>2,23</t>
  </si>
  <si>
    <t>20,45</t>
  </si>
  <si>
    <t>19,40</t>
  </si>
  <si>
    <t>18,95</t>
  </si>
  <si>
    <t>9,03</t>
  </si>
  <si>
    <t>10,21</t>
  </si>
  <si>
    <t>10,60</t>
  </si>
  <si>
    <t>12,89</t>
  </si>
  <si>
    <t>15,59</t>
  </si>
  <si>
    <t>16,17</t>
  </si>
  <si>
    <t>29,40</t>
  </si>
  <si>
    <t>24,23</t>
  </si>
  <si>
    <t>8,85</t>
  </si>
  <si>
    <t>11,50</t>
  </si>
  <si>
    <t>11,90</t>
  </si>
  <si>
    <t>15,88</t>
  </si>
  <si>
    <t>21,11</t>
  </si>
  <si>
    <t>12,95</t>
  </si>
  <si>
    <t>30,96</t>
  </si>
  <si>
    <t>7,71</t>
  </si>
  <si>
    <t>29,24</t>
  </si>
  <si>
    <t>21,98</t>
  </si>
  <si>
    <t>27,12</t>
  </si>
  <si>
    <t>11,07</t>
  </si>
  <si>
    <t>14,16</t>
  </si>
  <si>
    <t>41,89</t>
  </si>
  <si>
    <t>7,75</t>
  </si>
  <si>
    <t>8,53</t>
  </si>
  <si>
    <t>7,58</t>
  </si>
  <si>
    <t>7,40</t>
  </si>
  <si>
    <t>8,56</t>
  </si>
  <si>
    <t>6,80</t>
  </si>
  <si>
    <t>9,94</t>
  </si>
  <si>
    <t>9,12</t>
  </si>
  <si>
    <t>9,42</t>
  </si>
  <si>
    <t>10,49</t>
  </si>
  <si>
    <t>14,20</t>
  </si>
  <si>
    <t>10,14</t>
  </si>
  <si>
    <t>9,83</t>
  </si>
  <si>
    <t>15,90</t>
  </si>
  <si>
    <t>6,24</t>
  </si>
  <si>
    <t>6,32</t>
  </si>
  <si>
    <t>7,85</t>
  </si>
  <si>
    <t>10,92</t>
  </si>
  <si>
    <t>6,71</t>
  </si>
  <si>
    <t>7,30</t>
  </si>
  <si>
    <t>8,60</t>
  </si>
  <si>
    <t>9,57</t>
  </si>
  <si>
    <t>4,50</t>
  </si>
  <si>
    <t>7,37</t>
  </si>
  <si>
    <t>9,89</t>
  </si>
  <si>
    <t>2,95</t>
  </si>
  <si>
    <t>15,52</t>
  </si>
  <si>
    <t>19,27</t>
  </si>
  <si>
    <t>3,46</t>
  </si>
  <si>
    <t>3,65</t>
  </si>
  <si>
    <t>4,57</t>
  </si>
  <si>
    <t>6,41</t>
  </si>
  <si>
    <t>14,46</t>
  </si>
  <si>
    <t>3,87</t>
  </si>
  <si>
    <t>2,76</t>
  </si>
  <si>
    <t>6,70</t>
  </si>
  <si>
    <t>9,97</t>
  </si>
  <si>
    <t>12,24</t>
  </si>
  <si>
    <t>11,46</t>
  </si>
  <si>
    <t>18,73</t>
  </si>
  <si>
    <t>9,92</t>
  </si>
  <si>
    <t>14,36</t>
  </si>
  <si>
    <t>12,86</t>
  </si>
  <si>
    <t>16,93</t>
  </si>
  <si>
    <t>14,51</t>
  </si>
  <si>
    <t>17,34</t>
  </si>
  <si>
    <t>7,93</t>
  </si>
  <si>
    <t>9,75</t>
  </si>
  <si>
    <t>13,56</t>
  </si>
  <si>
    <t>6,61</t>
  </si>
  <si>
    <t>7,59</t>
  </si>
  <si>
    <t>10,31</t>
  </si>
  <si>
    <t>18,50</t>
  </si>
  <si>
    <t>5,97</t>
  </si>
  <si>
    <t>8,17</t>
  </si>
  <si>
    <t>6,06</t>
  </si>
  <si>
    <t>9,73</t>
  </si>
  <si>
    <t>12,87</t>
  </si>
  <si>
    <t>0,13</t>
  </si>
  <si>
    <t>6,57</t>
  </si>
  <si>
    <t>128,98</t>
  </si>
  <si>
    <t>144,69</t>
  </si>
  <si>
    <t>0,84</t>
  </si>
  <si>
    <t>1,30</t>
  </si>
  <si>
    <t>6,19</t>
  </si>
  <si>
    <t>9,48</t>
  </si>
  <si>
    <t>17,69</t>
  </si>
  <si>
    <t>25,23</t>
  </si>
  <si>
    <t>17,98</t>
  </si>
  <si>
    <t>10,50</t>
  </si>
  <si>
    <t>6,93</t>
  </si>
  <si>
    <t>7,35</t>
  </si>
  <si>
    <t>18,05</t>
  </si>
  <si>
    <t>19,88</t>
  </si>
  <si>
    <t>5,76</t>
  </si>
  <si>
    <t>12,37</t>
  </si>
  <si>
    <t>6,89</t>
  </si>
  <si>
    <t>29,67</t>
  </si>
  <si>
    <t>6,17</t>
  </si>
  <si>
    <t>19,25</t>
  </si>
  <si>
    <t>26,11</t>
  </si>
  <si>
    <t>2,07</t>
  </si>
  <si>
    <t>1,93</t>
  </si>
  <si>
    <t>53,51</t>
  </si>
  <si>
    <t>71,82</t>
  </si>
  <si>
    <t>24,56</t>
  </si>
  <si>
    <t>17,55</t>
  </si>
  <si>
    <t>163,53</t>
  </si>
  <si>
    <t>12,72</t>
  </si>
  <si>
    <t>5,42</t>
  </si>
  <si>
    <t>23,90</t>
  </si>
  <si>
    <t>20,46</t>
  </si>
  <si>
    <t>2,16</t>
  </si>
  <si>
    <t>3,57</t>
  </si>
  <si>
    <t>10,77</t>
  </si>
  <si>
    <t>18,24</t>
  </si>
  <si>
    <t>7,72</t>
  </si>
  <si>
    <t>26,54</t>
  </si>
  <si>
    <t>31,70</t>
  </si>
  <si>
    <t>1,57</t>
  </si>
  <si>
    <t>2,26</t>
  </si>
  <si>
    <t>8,29</t>
  </si>
  <si>
    <t>9,14</t>
  </si>
  <si>
    <t>36,48</t>
  </si>
  <si>
    <t>10,46</t>
  </si>
  <si>
    <t>51,53</t>
  </si>
  <si>
    <t>19,53</t>
  </si>
  <si>
    <t>22,00</t>
  </si>
  <si>
    <t>3,42</t>
  </si>
  <si>
    <t>20,60</t>
  </si>
  <si>
    <t>3,76</t>
  </si>
  <si>
    <t>14,57</t>
  </si>
  <si>
    <t>7,18</t>
  </si>
  <si>
    <t>19,75</t>
  </si>
  <si>
    <t>3,28</t>
  </si>
  <si>
    <t>50,62</t>
  </si>
  <si>
    <t>28,95</t>
  </si>
  <si>
    <t>52,09</t>
  </si>
  <si>
    <t>28,90</t>
  </si>
  <si>
    <t>14,11</t>
  </si>
  <si>
    <t>16,95</t>
  </si>
  <si>
    <t>21,62</t>
  </si>
  <si>
    <t>2,53</t>
  </si>
  <si>
    <t>10,75</t>
  </si>
  <si>
    <t>22,70</t>
  </si>
  <si>
    <t>8,09</t>
  </si>
  <si>
    <t>5,32</t>
  </si>
  <si>
    <t>12,94</t>
  </si>
  <si>
    <t>5,11</t>
  </si>
  <si>
    <t>21,60</t>
  </si>
  <si>
    <t>10,70</t>
  </si>
  <si>
    <t>8,89</t>
  </si>
  <si>
    <t>19,43</t>
  </si>
  <si>
    <t>16,63</t>
  </si>
  <si>
    <t>4,69</t>
  </si>
  <si>
    <t>5,28</t>
  </si>
  <si>
    <t>5,93</t>
  </si>
  <si>
    <t>47,19</t>
  </si>
  <si>
    <t>14,90</t>
  </si>
  <si>
    <t>124,61</t>
  </si>
  <si>
    <t>41,10</t>
  </si>
  <si>
    <t>9,81</t>
  </si>
  <si>
    <t>13,59</t>
  </si>
  <si>
    <t>4,42</t>
  </si>
  <si>
    <t>2,11</t>
  </si>
  <si>
    <t>3,24</t>
  </si>
  <si>
    <t>18,34</t>
  </si>
  <si>
    <t>7,19</t>
  </si>
  <si>
    <t>16,55</t>
  </si>
  <si>
    <t>6,36</t>
  </si>
  <si>
    <t>31,35</t>
  </si>
  <si>
    <t>16,61</t>
  </si>
  <si>
    <t>15,68</t>
  </si>
  <si>
    <t>8,69</t>
  </si>
  <si>
    <t>29,59</t>
  </si>
  <si>
    <t>11,26</t>
  </si>
  <si>
    <t>46,34</t>
  </si>
  <si>
    <t>24,67</t>
  </si>
  <si>
    <t>53,83</t>
  </si>
  <si>
    <t>48,76</t>
  </si>
  <si>
    <t>4,31</t>
  </si>
  <si>
    <t>7,51</t>
  </si>
  <si>
    <t>13,98</t>
  </si>
  <si>
    <t>10,94</t>
  </si>
  <si>
    <t>10,01</t>
  </si>
  <si>
    <t>3,50</t>
  </si>
  <si>
    <t>17,15</t>
  </si>
  <si>
    <t>18,01</t>
  </si>
  <si>
    <t>19,52</t>
  </si>
  <si>
    <t>2,06</t>
  </si>
  <si>
    <t>17,53</t>
  </si>
  <si>
    <t>1,50</t>
  </si>
  <si>
    <t>3,22</t>
  </si>
  <si>
    <t>4,18</t>
  </si>
  <si>
    <t>1,54</t>
  </si>
  <si>
    <t>24,04</t>
  </si>
  <si>
    <t>25,95</t>
  </si>
  <si>
    <t>13,74</t>
  </si>
  <si>
    <t>34,97</t>
  </si>
  <si>
    <t>11,21</t>
  </si>
  <si>
    <t>1,52</t>
  </si>
  <si>
    <t>2,05</t>
  </si>
  <si>
    <t>5,91</t>
  </si>
  <si>
    <t>3,84</t>
  </si>
  <si>
    <t>5,38</t>
  </si>
  <si>
    <t>2,33</t>
  </si>
  <si>
    <t>7,49</t>
  </si>
  <si>
    <t>10,98</t>
  </si>
  <si>
    <t>5,79</t>
  </si>
  <si>
    <t>0,51</t>
  </si>
  <si>
    <t>2,90</t>
  </si>
  <si>
    <t>5,45</t>
  </si>
  <si>
    <t>126,64</t>
  </si>
  <si>
    <t>29,95</t>
  </si>
  <si>
    <t>37,76</t>
  </si>
  <si>
    <t>7,45</t>
  </si>
  <si>
    <t>51,61</t>
  </si>
  <si>
    <t>0,18</t>
  </si>
  <si>
    <t>1,42</t>
  </si>
  <si>
    <t>0,89</t>
  </si>
  <si>
    <t>0,79</t>
  </si>
  <si>
    <t>11,44</t>
  </si>
  <si>
    <t>4,94</t>
  </si>
  <si>
    <t>4,24</t>
  </si>
  <si>
    <t>4,56</t>
  </si>
  <si>
    <t>10,07</t>
  </si>
  <si>
    <t>15,57</t>
  </si>
  <si>
    <t>54,39</t>
  </si>
  <si>
    <t>139,40</t>
  </si>
  <si>
    <t>12,81</t>
  </si>
  <si>
    <t>16,97</t>
  </si>
  <si>
    <t>0,37</t>
  </si>
  <si>
    <t>4,41</t>
  </si>
  <si>
    <t>2,59</t>
  </si>
  <si>
    <t>2,49</t>
  </si>
  <si>
    <t>6,21</t>
  </si>
  <si>
    <t>27,90</t>
  </si>
  <si>
    <t>14,37</t>
  </si>
  <si>
    <t>37,38</t>
  </si>
  <si>
    <t>21,73</t>
  </si>
  <si>
    <t>26,32</t>
  </si>
  <si>
    <t>8,05</t>
  </si>
  <si>
    <t>9,62</t>
  </si>
  <si>
    <t>24,27</t>
  </si>
  <si>
    <t>10,73</t>
  </si>
  <si>
    <t>2,24</t>
  </si>
  <si>
    <t>3,48</t>
  </si>
  <si>
    <t>7,69</t>
  </si>
  <si>
    <t>18,41</t>
  </si>
  <si>
    <t>19,62</t>
  </si>
  <si>
    <t>2,79</t>
  </si>
  <si>
    <t>52,36</t>
  </si>
  <si>
    <t>3,97</t>
  </si>
  <si>
    <t>1,03</t>
  </si>
  <si>
    <t>4,87</t>
  </si>
  <si>
    <t>5,64</t>
  </si>
  <si>
    <t>32,00</t>
  </si>
  <si>
    <t>0,21</t>
  </si>
  <si>
    <t>41,97</t>
  </si>
  <si>
    <t>0,07</t>
  </si>
  <si>
    <t>9,22</t>
  </si>
  <si>
    <t>1,62</t>
  </si>
  <si>
    <t>1,14</t>
  </si>
  <si>
    <t>11,28</t>
  </si>
  <si>
    <t>10,93</t>
  </si>
  <si>
    <t>14,93</t>
  </si>
  <si>
    <t>58,23</t>
  </si>
  <si>
    <t>68,13</t>
  </si>
  <si>
    <t>14,64</t>
  </si>
  <si>
    <t>10,16</t>
  </si>
  <si>
    <t>10,85</t>
  </si>
  <si>
    <t>437,61</t>
  </si>
  <si>
    <t>1,17</t>
  </si>
  <si>
    <t>8,64</t>
  </si>
  <si>
    <t>4,47</t>
  </si>
  <si>
    <t>9,91</t>
  </si>
  <si>
    <t>0,53</t>
  </si>
  <si>
    <t>12,60</t>
  </si>
  <si>
    <t>4,92</t>
  </si>
  <si>
    <t>6,90</t>
  </si>
  <si>
    <t>11,11</t>
  </si>
  <si>
    <t>12,27</t>
  </si>
  <si>
    <t>14,40</t>
  </si>
  <si>
    <t>17,58</t>
  </si>
  <si>
    <t>6,62</t>
  </si>
  <si>
    <t>0,41</t>
  </si>
  <si>
    <t>1,64</t>
  </si>
  <si>
    <t>4,35</t>
  </si>
  <si>
    <t>1,85</t>
  </si>
  <si>
    <t>13,63</t>
  </si>
  <si>
    <t>1,02</t>
  </si>
  <si>
    <t>1,47</t>
  </si>
  <si>
    <t>1,67</t>
  </si>
  <si>
    <t>39,14</t>
  </si>
  <si>
    <t>15,26</t>
  </si>
  <si>
    <t>16,26</t>
  </si>
  <si>
    <t>12,54</t>
  </si>
  <si>
    <t>17,74</t>
  </si>
  <si>
    <t>14,72</t>
  </si>
  <si>
    <t>15,72</t>
  </si>
  <si>
    <t>7,94</t>
  </si>
  <si>
    <t>7,80</t>
  </si>
  <si>
    <t>10,30</t>
  </si>
  <si>
    <t>20,07</t>
  </si>
  <si>
    <t>13,83</t>
  </si>
  <si>
    <t>17,35</t>
  </si>
  <si>
    <t>11,97</t>
  </si>
  <si>
    <t>14,32</t>
  </si>
  <si>
    <t>49,65</t>
  </si>
  <si>
    <t>64,12</t>
  </si>
  <si>
    <t>3,04</t>
  </si>
  <si>
    <t>15,92</t>
  </si>
  <si>
    <t>8,57</t>
  </si>
  <si>
    <t>2,34</t>
  </si>
  <si>
    <t>1,77</t>
  </si>
  <si>
    <t>2,12</t>
  </si>
  <si>
    <t>5,00</t>
  </si>
  <si>
    <t>7,92</t>
  </si>
  <si>
    <t>2,52</t>
  </si>
  <si>
    <t>14,89</t>
  </si>
  <si>
    <t>57,35</t>
  </si>
  <si>
    <t>1,29</t>
  </si>
  <si>
    <t>3,02</t>
  </si>
  <si>
    <t>3,52</t>
  </si>
  <si>
    <t>2,10</t>
  </si>
  <si>
    <t>4,40</t>
  </si>
  <si>
    <t>5,37</t>
  </si>
  <si>
    <t>6,07</t>
  </si>
  <si>
    <t>4,62</t>
  </si>
  <si>
    <t>0,59</t>
  </si>
  <si>
    <t>3,73</t>
  </si>
  <si>
    <t>4,14</t>
  </si>
  <si>
    <t>18,29</t>
  </si>
  <si>
    <t>6,91</t>
  </si>
  <si>
    <t>9,54</t>
  </si>
  <si>
    <t>8,37</t>
  </si>
  <si>
    <t>4,46</t>
  </si>
  <si>
    <t>10,37</t>
  </si>
  <si>
    <t>13,78</t>
  </si>
  <si>
    <t>11,14</t>
  </si>
  <si>
    <t>10,56</t>
  </si>
  <si>
    <t>16,14</t>
  </si>
  <si>
    <t>12,43</t>
  </si>
  <si>
    <t>17,72</t>
  </si>
  <si>
    <t>17,89</t>
  </si>
  <si>
    <t>10,03</t>
  </si>
  <si>
    <t>10,13</t>
  </si>
  <si>
    <t>14,98</t>
  </si>
  <si>
    <t>17,16</t>
  </si>
  <si>
    <t>11,65</t>
  </si>
  <si>
    <t>19,91</t>
  </si>
  <si>
    <t>65,31</t>
  </si>
  <si>
    <t>5,07</t>
  </si>
  <si>
    <t>12,07</t>
  </si>
  <si>
    <t>1,05</t>
  </si>
  <si>
    <t>2,80</t>
  </si>
  <si>
    <t>5,08</t>
  </si>
  <si>
    <t>44,28</t>
  </si>
  <si>
    <t>9,60</t>
  </si>
  <si>
    <t>14,28</t>
  </si>
  <si>
    <t>21,68</t>
  </si>
  <si>
    <t>27,11</t>
  </si>
  <si>
    <t>12,99</t>
  </si>
  <si>
    <t>17,18</t>
  </si>
  <si>
    <t>29,22</t>
  </si>
  <si>
    <t>21,52</t>
  </si>
  <si>
    <t>43,98</t>
  </si>
  <si>
    <t>9,47</t>
  </si>
  <si>
    <t>36,58</t>
  </si>
  <si>
    <t>23,20</t>
  </si>
  <si>
    <t>15,73</t>
  </si>
  <si>
    <t>20,81</t>
  </si>
  <si>
    <t>53,28</t>
  </si>
  <si>
    <t>58,37</t>
  </si>
  <si>
    <t>12,36</t>
  </si>
  <si>
    <t>18,71</t>
  </si>
  <si>
    <t>48,75</t>
  </si>
  <si>
    <t>57,70</t>
  </si>
  <si>
    <t>28,00</t>
  </si>
  <si>
    <t>32,01</t>
  </si>
  <si>
    <t>33,64</t>
  </si>
  <si>
    <t>20,14</t>
  </si>
  <si>
    <t>10,41</t>
  </si>
  <si>
    <t>12,74</t>
  </si>
  <si>
    <t>6,81</t>
  </si>
  <si>
    <t>6,65</t>
  </si>
  <si>
    <t>24,18</t>
  </si>
  <si>
    <t>38,91</t>
  </si>
  <si>
    <t>32,02</t>
  </si>
  <si>
    <t>43,70</t>
  </si>
  <si>
    <t>72,08</t>
  </si>
  <si>
    <t>7,36</t>
  </si>
  <si>
    <t>3,20</t>
  </si>
  <si>
    <t>10,00</t>
  </si>
  <si>
    <t>505,00</t>
  </si>
  <si>
    <t>394,53</t>
  </si>
  <si>
    <t>631,25</t>
  </si>
  <si>
    <t>573,38</t>
  </si>
  <si>
    <t>26,55</t>
  </si>
  <si>
    <t>49,78</t>
  </si>
  <si>
    <t>4,58</t>
  </si>
  <si>
    <t>6,60</t>
  </si>
  <si>
    <t>15,07</t>
  </si>
  <si>
    <t>9,74</t>
  </si>
  <si>
    <t>20,64</t>
  </si>
  <si>
    <t>35,43</t>
  </si>
  <si>
    <t>43,19</t>
  </si>
  <si>
    <t>348,84</t>
  </si>
  <si>
    <t>7,91</t>
  </si>
  <si>
    <t>27,54</t>
  </si>
  <si>
    <t>27,86</t>
  </si>
  <si>
    <t>40,24</t>
  </si>
  <si>
    <t>25,76</t>
  </si>
  <si>
    <t>15,15</t>
  </si>
  <si>
    <t>10,99</t>
  </si>
  <si>
    <t>7,78</t>
  </si>
  <si>
    <t>15,98</t>
  </si>
  <si>
    <t>21,48</t>
  </si>
  <si>
    <t>8,46</t>
  </si>
  <si>
    <t>6,34</t>
  </si>
  <si>
    <t>27,98</t>
  </si>
  <si>
    <t>15,43</t>
  </si>
  <si>
    <t>7,81</t>
  </si>
  <si>
    <t>7,97</t>
  </si>
  <si>
    <t>20,88</t>
  </si>
  <si>
    <t>0,83</t>
  </si>
  <si>
    <t>20,62</t>
  </si>
  <si>
    <t>8,01</t>
  </si>
  <si>
    <t>13,32</t>
  </si>
  <si>
    <t>11,96</t>
  </si>
  <si>
    <t>7,88</t>
  </si>
  <si>
    <t>5,69</t>
  </si>
  <si>
    <t>61,98</t>
  </si>
  <si>
    <t>9,01</t>
  </si>
  <si>
    <t>9,99</t>
  </si>
  <si>
    <t>12,26</t>
  </si>
  <si>
    <t>16,01</t>
  </si>
  <si>
    <t>24,09</t>
  </si>
  <si>
    <t>25,42</t>
  </si>
  <si>
    <t>0,99</t>
  </si>
  <si>
    <t>3,37</t>
  </si>
  <si>
    <t>76,58</t>
  </si>
  <si>
    <t>5,13</t>
  </si>
  <si>
    <t>13,89</t>
  </si>
  <si>
    <t>28,48</t>
  </si>
  <si>
    <t>18,67</t>
  </si>
  <si>
    <t>57,39</t>
  </si>
  <si>
    <t>2,01</t>
  </si>
  <si>
    <t>11,93</t>
  </si>
  <si>
    <t>20,97</t>
  </si>
  <si>
    <t>6,02</t>
  </si>
  <si>
    <t>18,65</t>
  </si>
  <si>
    <t>8,50</t>
  </si>
  <si>
    <t>18,62</t>
  </si>
  <si>
    <t>3,07</t>
  </si>
  <si>
    <t>11,04</t>
  </si>
  <si>
    <t>26,13</t>
  </si>
  <si>
    <t>4,54</t>
  </si>
  <si>
    <t>6,85</t>
  </si>
  <si>
    <t>10,20</t>
  </si>
  <si>
    <t>23,97</t>
  </si>
  <si>
    <t>38,69</t>
  </si>
  <si>
    <t>3,47</t>
  </si>
  <si>
    <t>5,77</t>
  </si>
  <si>
    <t>5,26</t>
  </si>
  <si>
    <t>11,63</t>
  </si>
  <si>
    <t>2,62</t>
  </si>
  <si>
    <t>5,10</t>
  </si>
  <si>
    <t>5,02</t>
  </si>
  <si>
    <t>12,56</t>
  </si>
  <si>
    <t>16,96</t>
  </si>
  <si>
    <t>7,79</t>
  </si>
  <si>
    <t>25,01</t>
  </si>
  <si>
    <t>3,15</t>
  </si>
  <si>
    <t>12,70</t>
  </si>
  <si>
    <t>52,38</t>
  </si>
  <si>
    <t>19,00</t>
  </si>
  <si>
    <t>7,01</t>
  </si>
  <si>
    <t>3,94</t>
  </si>
  <si>
    <t>250,00</t>
  </si>
  <si>
    <t>308,16</t>
  </si>
  <si>
    <t>383,66</t>
  </si>
  <si>
    <t>409,65</t>
  </si>
  <si>
    <t>370,04</t>
  </si>
  <si>
    <t>441,21</t>
  </si>
  <si>
    <t>445,54</t>
  </si>
  <si>
    <t>581,68</t>
  </si>
  <si>
    <t>496,28</t>
  </si>
  <si>
    <t>625,00</t>
  </si>
  <si>
    <t>759,90</t>
  </si>
  <si>
    <t>866,33</t>
  </si>
  <si>
    <t>5,71</t>
  </si>
  <si>
    <t>4,60</t>
  </si>
  <si>
    <t>17,00</t>
  </si>
  <si>
    <t>35,00</t>
  </si>
  <si>
    <t>24,70</t>
  </si>
  <si>
    <t>9,28</t>
  </si>
  <si>
    <t>12,17</t>
  </si>
  <si>
    <t>15,54</t>
  </si>
  <si>
    <t>8,90</t>
  </si>
  <si>
    <t>13,43</t>
  </si>
  <si>
    <t>14,25</t>
  </si>
  <si>
    <t>17,82</t>
  </si>
  <si>
    <t>44,45</t>
  </si>
  <si>
    <t>14,00</t>
  </si>
  <si>
    <t>28,85</t>
  </si>
  <si>
    <t>25,65</t>
  </si>
  <si>
    <t>66,51</t>
  </si>
  <si>
    <t>87,30</t>
  </si>
  <si>
    <t>5,34</t>
  </si>
  <si>
    <t>8,14</t>
  </si>
  <si>
    <t>24,11</t>
  </si>
  <si>
    <t>2,51</t>
  </si>
  <si>
    <t>0,86</t>
  </si>
  <si>
    <t>1,08</t>
  </si>
  <si>
    <t>1,11</t>
  </si>
  <si>
    <t>1,28</t>
  </si>
  <si>
    <t>0,74</t>
  </si>
  <si>
    <t>12,23</t>
  </si>
  <si>
    <t>44,37</t>
  </si>
  <si>
    <t>1,91</t>
  </si>
  <si>
    <t>10,67</t>
  </si>
  <si>
    <t>268,26</t>
  </si>
  <si>
    <t>30,16</t>
  </si>
  <si>
    <t>18,31</t>
  </si>
  <si>
    <t>25,58</t>
  </si>
  <si>
    <t>38,06</t>
  </si>
  <si>
    <t>50,28</t>
  </si>
  <si>
    <t>31,17</t>
  </si>
  <si>
    <t>120,68</t>
  </si>
  <si>
    <t>76,43</t>
  </si>
  <si>
    <t>75,43</t>
  </si>
  <si>
    <t>210,82</t>
  </si>
  <si>
    <t>257,57</t>
  </si>
  <si>
    <t>272,02</t>
  </si>
  <si>
    <t>261,82</t>
  </si>
  <si>
    <t>4,68</t>
  </si>
  <si>
    <t>3,88</t>
  </si>
  <si>
    <t>10,12</t>
  </si>
  <si>
    <t>3,36</t>
  </si>
  <si>
    <t>31,99</t>
  </si>
  <si>
    <t>13,87</t>
  </si>
  <si>
    <t>10,28</t>
  </si>
  <si>
    <t>19,93</t>
  </si>
  <si>
    <t>21,29</t>
  </si>
  <si>
    <t>20,12</t>
  </si>
  <si>
    <t>20,39</t>
  </si>
  <si>
    <t>15,35</t>
  </si>
  <si>
    <t>22,23</t>
  </si>
  <si>
    <t>6,82</t>
  </si>
  <si>
    <t>15,36</t>
  </si>
  <si>
    <t>25,17</t>
  </si>
  <si>
    <t>0,01</t>
  </si>
  <si>
    <t>0,05</t>
  </si>
  <si>
    <t>0,02</t>
  </si>
  <si>
    <t>2,87</t>
  </si>
  <si>
    <t>0,90</t>
  </si>
  <si>
    <t>3,81</t>
  </si>
  <si>
    <t>4,34</t>
  </si>
  <si>
    <t>7,31</t>
  </si>
  <si>
    <t>0,09</t>
  </si>
  <si>
    <t>0,98</t>
  </si>
  <si>
    <t>0,49</t>
  </si>
  <si>
    <t>7,57</t>
  </si>
  <si>
    <t>0,30</t>
  </si>
  <si>
    <t>12,98</t>
  </si>
  <si>
    <t>3,75</t>
  </si>
  <si>
    <t>67,39</t>
  </si>
  <si>
    <t>9,45</t>
  </si>
  <si>
    <t>13,12</t>
  </si>
  <si>
    <t>19,11</t>
  </si>
  <si>
    <t>12,53</t>
  </si>
  <si>
    <t>3,78</t>
  </si>
  <si>
    <t>4,83</t>
  </si>
  <si>
    <t>4,81</t>
  </si>
  <si>
    <t>4,86</t>
  </si>
  <si>
    <t>2,99</t>
  </si>
  <si>
    <t>8,70</t>
  </si>
  <si>
    <t>3,79</t>
  </si>
  <si>
    <t>2,66</t>
  </si>
  <si>
    <t>2,63</t>
  </si>
  <si>
    <t>7,56</t>
  </si>
  <si>
    <t>3,23</t>
  </si>
  <si>
    <t>34,07</t>
  </si>
  <si>
    <t>17,12</t>
  </si>
  <si>
    <t>16,58</t>
  </si>
  <si>
    <t>21,83</t>
  </si>
  <si>
    <t>196,07</t>
  </si>
  <si>
    <t>120,75</t>
  </si>
  <si>
    <t>106,24</t>
  </si>
  <si>
    <t>50,16</t>
  </si>
  <si>
    <t>39,37</t>
  </si>
  <si>
    <t>23,13</t>
  </si>
  <si>
    <t>6,74</t>
  </si>
  <si>
    <t>27,37</t>
  </si>
  <si>
    <t>8,38</t>
  </si>
  <si>
    <t>3,00</t>
  </si>
  <si>
    <t>0,15</t>
  </si>
  <si>
    <t>0,32</t>
  </si>
  <si>
    <t>76,46</t>
  </si>
  <si>
    <t>540,11</t>
  </si>
  <si>
    <t>752,13</t>
  </si>
  <si>
    <t>530,64</t>
  </si>
  <si>
    <t>754,43</t>
  </si>
  <si>
    <t>587,19</t>
  </si>
  <si>
    <t>960,05</t>
  </si>
  <si>
    <t>1.602,64</t>
  </si>
  <si>
    <t>750,85</t>
  </si>
  <si>
    <t>1.036,10</t>
  </si>
  <si>
    <t>805,07</t>
  </si>
  <si>
    <t>645,66</t>
  </si>
  <si>
    <t>536,00</t>
  </si>
  <si>
    <t>436,84</t>
  </si>
  <si>
    <t>575,66</t>
  </si>
  <si>
    <t>855,78</t>
  </si>
  <si>
    <t>896,19</t>
  </si>
  <si>
    <t>616,40</t>
  </si>
  <si>
    <t>1.479,36</t>
  </si>
  <si>
    <t>59,96</t>
  </si>
  <si>
    <t>14,49</t>
  </si>
  <si>
    <t>11,72</t>
  </si>
  <si>
    <t>11,58</t>
  </si>
  <si>
    <t>11,33</t>
  </si>
  <si>
    <t>10,81</t>
  </si>
  <si>
    <t>11,08</t>
  </si>
  <si>
    <t>13,94</t>
  </si>
  <si>
    <t>3,98</t>
  </si>
  <si>
    <t>19,47</t>
  </si>
  <si>
    <t>26,22</t>
  </si>
  <si>
    <t>4,76</t>
  </si>
  <si>
    <t>8,11</t>
  </si>
  <si>
    <t>9,88</t>
  </si>
  <si>
    <t>11,56</t>
  </si>
  <si>
    <t>23,81</t>
  </si>
  <si>
    <t>44,34</t>
  </si>
  <si>
    <t>60,00</t>
  </si>
  <si>
    <t>50,94</t>
  </si>
  <si>
    <t>19,26</t>
  </si>
  <si>
    <t>15,40</t>
  </si>
  <si>
    <t>8,48</t>
  </si>
  <si>
    <t>11,94</t>
  </si>
  <si>
    <t>16,21</t>
  </si>
  <si>
    <t>3,38</t>
  </si>
  <si>
    <t>3,11</t>
  </si>
  <si>
    <t>10,91</t>
  </si>
  <si>
    <t>5,17</t>
  </si>
  <si>
    <t>21,31</t>
  </si>
  <si>
    <t>22,65</t>
  </si>
  <si>
    <t>17,97</t>
  </si>
  <si>
    <t>21,84</t>
  </si>
  <si>
    <t>5,56</t>
  </si>
  <si>
    <t>52,89</t>
  </si>
  <si>
    <t>19,72</t>
  </si>
  <si>
    <t>14,76</t>
  </si>
  <si>
    <t>21,41</t>
  </si>
  <si>
    <t>1,68</t>
  </si>
  <si>
    <t>34,52</t>
  </si>
  <si>
    <t>16,56</t>
  </si>
  <si>
    <t>5,59</t>
  </si>
  <si>
    <t>24,51</t>
  </si>
  <si>
    <t>0,24</t>
  </si>
  <si>
    <t>20,03</t>
  </si>
  <si>
    <t>13,76</t>
  </si>
  <si>
    <t>6,04</t>
  </si>
  <si>
    <t>12,75</t>
  </si>
  <si>
    <t>12,69</t>
  </si>
  <si>
    <t>17,49</t>
  </si>
  <si>
    <t>8,07</t>
  </si>
  <si>
    <t>7,64</t>
  </si>
  <si>
    <t>20,16</t>
  </si>
  <si>
    <t>10,33</t>
  </si>
  <si>
    <t>28,94</t>
  </si>
  <si>
    <t>11,71</t>
  </si>
  <si>
    <t>6,45</t>
  </si>
  <si>
    <t>16,84</t>
  </si>
  <si>
    <t>18,33</t>
  </si>
  <si>
    <t>38,26</t>
  </si>
  <si>
    <t>10,68</t>
  </si>
  <si>
    <t>25,31</t>
  </si>
  <si>
    <t>6,39</t>
  </si>
  <si>
    <t>2,68</t>
  </si>
  <si>
    <t>30,13</t>
  </si>
  <si>
    <t>3,14</t>
  </si>
  <si>
    <t>4,09</t>
  </si>
  <si>
    <t>24,73</t>
  </si>
  <si>
    <t>15,08</t>
  </si>
  <si>
    <t>3,77</t>
  </si>
  <si>
    <t>6,98</t>
  </si>
  <si>
    <t>3,19</t>
  </si>
  <si>
    <t>9,67</t>
  </si>
  <si>
    <t>8,00</t>
  </si>
  <si>
    <t>51,73</t>
  </si>
  <si>
    <t>22,17</t>
  </si>
  <si>
    <t>34,01</t>
  </si>
  <si>
    <t>11,42</t>
  </si>
  <si>
    <t>13,09</t>
  </si>
  <si>
    <t>22,60</t>
  </si>
  <si>
    <t>5,06</t>
  </si>
  <si>
    <t>25,30</t>
  </si>
  <si>
    <t>32,60</t>
  </si>
  <si>
    <t>5,60</t>
  </si>
  <si>
    <t>12,84</t>
  </si>
  <si>
    <t>7,98</t>
  </si>
  <si>
    <t>29,76</t>
  </si>
  <si>
    <t>21,94</t>
  </si>
  <si>
    <t>6,29</t>
  </si>
  <si>
    <t>15,06</t>
  </si>
  <si>
    <t>13,34</t>
  </si>
  <si>
    <t>21,80</t>
  </si>
  <si>
    <t>25,91</t>
  </si>
  <si>
    <t>5,63</t>
  </si>
  <si>
    <t>80,39</t>
  </si>
  <si>
    <t>6,88</t>
  </si>
  <si>
    <t>6,92</t>
  </si>
  <si>
    <t>29,79</t>
  </si>
  <si>
    <t>216,11</t>
  </si>
  <si>
    <t>5,29</t>
  </si>
  <si>
    <t>22,79</t>
  </si>
  <si>
    <t>3,62</t>
  </si>
  <si>
    <t>7,76</t>
  </si>
  <si>
    <t>10,40</t>
  </si>
  <si>
    <t>7,43</t>
  </si>
  <si>
    <t>12,77</t>
  </si>
  <si>
    <t>2,88</t>
  </si>
  <si>
    <t>11,61</t>
  </si>
  <si>
    <t>14,42</t>
  </si>
  <si>
    <t>13,61</t>
  </si>
  <si>
    <t>11,51</t>
  </si>
  <si>
    <t>8,94</t>
  </si>
  <si>
    <t>10,10</t>
  </si>
  <si>
    <t>20,52</t>
  </si>
  <si>
    <t>16,44</t>
  </si>
  <si>
    <t>50,06</t>
  </si>
  <si>
    <t>68,03</t>
  </si>
  <si>
    <t>23,15</t>
  </si>
  <si>
    <t>9,32</t>
  </si>
  <si>
    <t>15,78</t>
  </si>
  <si>
    <t>10,27</t>
  </si>
  <si>
    <t>14,04</t>
  </si>
  <si>
    <t>21,15</t>
  </si>
  <si>
    <t>31,80</t>
  </si>
  <si>
    <t>33,76</t>
  </si>
  <si>
    <t>9,38</t>
  </si>
  <si>
    <t>10,52</t>
  </si>
  <si>
    <t>35,92</t>
  </si>
  <si>
    <t>27,50</t>
  </si>
  <si>
    <t>27,20</t>
  </si>
  <si>
    <t>31,19</t>
  </si>
  <si>
    <t>13,03</t>
  </si>
  <si>
    <t>12,38</t>
  </si>
  <si>
    <t>35,98</t>
  </si>
  <si>
    <t>79,38</t>
  </si>
  <si>
    <t>5,22</t>
  </si>
  <si>
    <t>0,45</t>
  </si>
  <si>
    <t>0,58</t>
  </si>
  <si>
    <t>3,01</t>
  </si>
  <si>
    <t>11,75</t>
  </si>
  <si>
    <t>12,49</t>
  </si>
  <si>
    <t>3,06</t>
  </si>
  <si>
    <t>10,29</t>
  </si>
  <si>
    <t>137,14</t>
  </si>
  <si>
    <t>10,44</t>
  </si>
  <si>
    <t>2,47</t>
  </si>
  <si>
    <t>3,45</t>
  </si>
  <si>
    <t>12,22</t>
  </si>
  <si>
    <t>20,50</t>
  </si>
  <si>
    <t>17,23</t>
  </si>
  <si>
    <t>21,26</t>
  </si>
  <si>
    <t>29,05</t>
  </si>
  <si>
    <t>22,34</t>
  </si>
  <si>
    <t>9,06</t>
  </si>
  <si>
    <t>16,75</t>
  </si>
  <si>
    <t>6,47</t>
  </si>
  <si>
    <t>8,27</t>
  </si>
  <si>
    <t>46,21</t>
  </si>
  <si>
    <t>12,91</t>
  </si>
  <si>
    <t>32,30</t>
  </si>
  <si>
    <t>78,19</t>
  </si>
  <si>
    <t>32,21</t>
  </si>
  <si>
    <t>12,30</t>
  </si>
  <si>
    <t>11,83</t>
  </si>
  <si>
    <t>12,92</t>
  </si>
  <si>
    <t>22,16</t>
  </si>
  <si>
    <t>25,61</t>
  </si>
  <si>
    <t>536.697,22</t>
  </si>
  <si>
    <t>2.211.003,74</t>
  </si>
  <si>
    <t>520.674,75</t>
  </si>
  <si>
    <t>675.000,00</t>
  </si>
  <si>
    <t>670.871,49</t>
  </si>
  <si>
    <t>994.376,11</t>
  </si>
  <si>
    <t>544.954,09</t>
  </si>
  <si>
    <t>111,62</t>
  </si>
  <si>
    <t>21,63</t>
  </si>
  <si>
    <t>19,65</t>
  </si>
  <si>
    <t>24,45</t>
  </si>
  <si>
    <t>50,69</t>
  </si>
  <si>
    <t>25,13</t>
  </si>
  <si>
    <t>31,66</t>
  </si>
  <si>
    <t>52,17</t>
  </si>
  <si>
    <t>24,62</t>
  </si>
  <si>
    <t>13,15</t>
  </si>
  <si>
    <t>66,16</t>
  </si>
  <si>
    <t>259,32</t>
  </si>
  <si>
    <t>122,11</t>
  </si>
  <si>
    <t>9,31</t>
  </si>
  <si>
    <t>38,64</t>
  </si>
  <si>
    <t>10,02</t>
  </si>
  <si>
    <t>83,95</t>
  </si>
  <si>
    <t>18,20</t>
  </si>
  <si>
    <t>8,72</t>
  </si>
  <si>
    <t>22,64</t>
  </si>
  <si>
    <t>25,53</t>
  </si>
  <si>
    <t>27,43</t>
  </si>
  <si>
    <t>31,92</t>
  </si>
  <si>
    <t>1,16</t>
  </si>
  <si>
    <t>39,47</t>
  </si>
  <si>
    <t>20,20</t>
  </si>
  <si>
    <t>3,54</t>
  </si>
  <si>
    <t>3,64</t>
  </si>
  <si>
    <t>11,35</t>
  </si>
  <si>
    <t>5,99</t>
  </si>
  <si>
    <t>36,80</t>
  </si>
  <si>
    <t>13,88</t>
  </si>
  <si>
    <t>12,67</t>
  </si>
  <si>
    <t>29,09</t>
  </si>
  <si>
    <t>6,67</t>
  </si>
  <si>
    <t>10,63</t>
  </si>
  <si>
    <t>59,19</t>
  </si>
  <si>
    <t>24,88</t>
  </si>
  <si>
    <t>15,03</t>
  </si>
  <si>
    <t>23,65</t>
  </si>
  <si>
    <t>37,10</t>
  </si>
  <si>
    <t>154,00</t>
  </si>
  <si>
    <t>44,51</t>
  </si>
  <si>
    <t>41,19</t>
  </si>
  <si>
    <t>19,12</t>
  </si>
  <si>
    <t>7,62</t>
  </si>
  <si>
    <t>18,64</t>
  </si>
  <si>
    <t>8,41</t>
  </si>
  <si>
    <t>7,44</t>
  </si>
  <si>
    <t>115,60</t>
  </si>
  <si>
    <t>6,01</t>
  </si>
  <si>
    <t>11,05</t>
  </si>
  <si>
    <t>16,87</t>
  </si>
  <si>
    <t>392.649,25</t>
  </si>
  <si>
    <t>527.982,35</t>
  </si>
  <si>
    <t>647.029,46</t>
  </si>
  <si>
    <t>700.000,00</t>
  </si>
  <si>
    <t>24,30</t>
  </si>
  <si>
    <t>5,55</t>
  </si>
  <si>
    <t>14,58</t>
  </si>
  <si>
    <t>0,43</t>
  </si>
  <si>
    <t>22,97</t>
  </si>
  <si>
    <t>20,35</t>
  </si>
  <si>
    <t>16,16</t>
  </si>
  <si>
    <t>36,95</t>
  </si>
  <si>
    <t>13,27</t>
  </si>
  <si>
    <t>17,93</t>
  </si>
  <si>
    <t xml:space="preserve">18l   </t>
  </si>
  <si>
    <t xml:space="preserve">200kg </t>
  </si>
  <si>
    <t xml:space="preserve">50kg  </t>
  </si>
  <si>
    <t xml:space="preserve">100m  </t>
  </si>
  <si>
    <t xml:space="preserve">310ml </t>
  </si>
  <si>
    <t xml:space="preserve">h     </t>
  </si>
  <si>
    <t xml:space="preserve">m     </t>
  </si>
  <si>
    <t xml:space="preserve">kg    </t>
  </si>
  <si>
    <t xml:space="preserve">l     </t>
  </si>
  <si>
    <t xml:space="preserve">mes   </t>
  </si>
  <si>
    <t xml:space="preserve">par   </t>
  </si>
  <si>
    <t xml:space="preserve">jg    </t>
  </si>
  <si>
    <t xml:space="preserve">mil   </t>
  </si>
  <si>
    <t xml:space="preserve">t     </t>
  </si>
  <si>
    <t xml:space="preserve">cj    </t>
  </si>
  <si>
    <t xml:space="preserve">kw/h  </t>
  </si>
  <si>
    <t xml:space="preserve">cento </t>
  </si>
  <si>
    <t xml:space="preserve">gl    </t>
  </si>
  <si>
    <t>sc25kg</t>
  </si>
  <si>
    <t xml:space="preserve">m³    </t>
  </si>
  <si>
    <t xml:space="preserve">dm³   </t>
  </si>
  <si>
    <t xml:space="preserve">m²    </t>
  </si>
  <si>
    <t>DESCRICAO DA COMPOSICAO</t>
  </si>
  <si>
    <t>97141</t>
  </si>
  <si>
    <t>97142</t>
  </si>
  <si>
    <t>97143</t>
  </si>
  <si>
    <t>9,35</t>
  </si>
  <si>
    <t>97144</t>
  </si>
  <si>
    <t>97145</t>
  </si>
  <si>
    <t>97146</t>
  </si>
  <si>
    <t>97147</t>
  </si>
  <si>
    <t>97148</t>
  </si>
  <si>
    <t>19,13</t>
  </si>
  <si>
    <t>97149</t>
  </si>
  <si>
    <t>97150</t>
  </si>
  <si>
    <t>97151</t>
  </si>
  <si>
    <t>97152</t>
  </si>
  <si>
    <t>34,28</t>
  </si>
  <si>
    <t>97153</t>
  </si>
  <si>
    <t>38,55</t>
  </si>
  <si>
    <t>97154</t>
  </si>
  <si>
    <t>42,85</t>
  </si>
  <si>
    <t>97155</t>
  </si>
  <si>
    <t>47,15</t>
  </si>
  <si>
    <t>97156</t>
  </si>
  <si>
    <t>97157</t>
  </si>
  <si>
    <t>4,02</t>
  </si>
  <si>
    <t>97158</t>
  </si>
  <si>
    <t>97159</t>
  </si>
  <si>
    <t>5,66</t>
  </si>
  <si>
    <t>97160</t>
  </si>
  <si>
    <t>97161</t>
  </si>
  <si>
    <t>8,06</t>
  </si>
  <si>
    <t>97162</t>
  </si>
  <si>
    <t>9,25</t>
  </si>
  <si>
    <t>97163</t>
  </si>
  <si>
    <t>97164</t>
  </si>
  <si>
    <t>97165</t>
  </si>
  <si>
    <t>97166</t>
  </si>
  <si>
    <t>97167</t>
  </si>
  <si>
    <t>18,38</t>
  </si>
  <si>
    <t>97168</t>
  </si>
  <si>
    <t>20,86</t>
  </si>
  <si>
    <t>97169</t>
  </si>
  <si>
    <t>23,46</t>
  </si>
  <si>
    <t>97170</t>
  </si>
  <si>
    <t>97171</t>
  </si>
  <si>
    <t>28,71</t>
  </si>
  <si>
    <t>97172</t>
  </si>
  <si>
    <t>34,25</t>
  </si>
  <si>
    <t>97173</t>
  </si>
  <si>
    <t>97174</t>
  </si>
  <si>
    <t>97175</t>
  </si>
  <si>
    <t>97176</t>
  </si>
  <si>
    <t>97177</t>
  </si>
  <si>
    <t>47,68</t>
  </si>
  <si>
    <t>97178</t>
  </si>
  <si>
    <t>97179</t>
  </si>
  <si>
    <t>97180</t>
  </si>
  <si>
    <t>97181</t>
  </si>
  <si>
    <t>97182</t>
  </si>
  <si>
    <t>97183</t>
  </si>
  <si>
    <t>97184</t>
  </si>
  <si>
    <t>25,11</t>
  </si>
  <si>
    <t>97185</t>
  </si>
  <si>
    <t>97186</t>
  </si>
  <si>
    <t>97187</t>
  </si>
  <si>
    <t>97188</t>
  </si>
  <si>
    <t>97189</t>
  </si>
  <si>
    <t>97190</t>
  </si>
  <si>
    <t>59,47</t>
  </si>
  <si>
    <t>97191</t>
  </si>
  <si>
    <t>97192</t>
  </si>
  <si>
    <t>90694</t>
  </si>
  <si>
    <t>90695</t>
  </si>
  <si>
    <t>90696</t>
  </si>
  <si>
    <t>68,36</t>
  </si>
  <si>
    <t>90697</t>
  </si>
  <si>
    <t>90698</t>
  </si>
  <si>
    <t>90699</t>
  </si>
  <si>
    <t>90700</t>
  </si>
  <si>
    <t>90701</t>
  </si>
  <si>
    <t>90702</t>
  </si>
  <si>
    <t>90703</t>
  </si>
  <si>
    <t>93,33</t>
  </si>
  <si>
    <t>90704</t>
  </si>
  <si>
    <t>90705</t>
  </si>
  <si>
    <t>90706</t>
  </si>
  <si>
    <t>90708</t>
  </si>
  <si>
    <t>90709</t>
  </si>
  <si>
    <t>90710</t>
  </si>
  <si>
    <t>46,45</t>
  </si>
  <si>
    <t>90711</t>
  </si>
  <si>
    <t>90712</t>
  </si>
  <si>
    <t>90713</t>
  </si>
  <si>
    <t>90714</t>
  </si>
  <si>
    <t>90715</t>
  </si>
  <si>
    <t>90716</t>
  </si>
  <si>
    <t>90717</t>
  </si>
  <si>
    <t>90718</t>
  </si>
  <si>
    <t>90719</t>
  </si>
  <si>
    <t>90720</t>
  </si>
  <si>
    <t>90721</t>
  </si>
  <si>
    <t>90723</t>
  </si>
  <si>
    <t>90724</t>
  </si>
  <si>
    <t>21,49</t>
  </si>
  <si>
    <t>90725</t>
  </si>
  <si>
    <t>90726</t>
  </si>
  <si>
    <t>90727</t>
  </si>
  <si>
    <t>90728</t>
  </si>
  <si>
    <t>41,40</t>
  </si>
  <si>
    <t>90729</t>
  </si>
  <si>
    <t>90730</t>
  </si>
  <si>
    <t>90731</t>
  </si>
  <si>
    <t>90732</t>
  </si>
  <si>
    <t>90733</t>
  </si>
  <si>
    <t>2,37</t>
  </si>
  <si>
    <t>90734</t>
  </si>
  <si>
    <t>90735</t>
  </si>
  <si>
    <t>90736</t>
  </si>
  <si>
    <t>90737</t>
  </si>
  <si>
    <t>90738</t>
  </si>
  <si>
    <t>5,03</t>
  </si>
  <si>
    <t>90739</t>
  </si>
  <si>
    <t>90740</t>
  </si>
  <si>
    <t>90741</t>
  </si>
  <si>
    <t>90742</t>
  </si>
  <si>
    <t>90743</t>
  </si>
  <si>
    <t>90744</t>
  </si>
  <si>
    <t>90745</t>
  </si>
  <si>
    <t>90746</t>
  </si>
  <si>
    <t>90747</t>
  </si>
  <si>
    <t>90748</t>
  </si>
  <si>
    <t>4,26</t>
  </si>
  <si>
    <t>90749</t>
  </si>
  <si>
    <t>90750</t>
  </si>
  <si>
    <t>90751</t>
  </si>
  <si>
    <t>5,85</t>
  </si>
  <si>
    <t>90752</t>
  </si>
  <si>
    <t>6,38</t>
  </si>
  <si>
    <t>90753</t>
  </si>
  <si>
    <t>90754</t>
  </si>
  <si>
    <t>90755</t>
  </si>
  <si>
    <t>90756</t>
  </si>
  <si>
    <t>90757</t>
  </si>
  <si>
    <t>90758</t>
  </si>
  <si>
    <t>8,79</t>
  </si>
  <si>
    <t>90759</t>
  </si>
  <si>
    <t>90760</t>
  </si>
  <si>
    <t>90761</t>
  </si>
  <si>
    <t>90762</t>
  </si>
  <si>
    <t>14,75</t>
  </si>
  <si>
    <t>94869</t>
  </si>
  <si>
    <t>70,52</t>
  </si>
  <si>
    <t>94870</t>
  </si>
  <si>
    <t>94871</t>
  </si>
  <si>
    <t>94872</t>
  </si>
  <si>
    <t>1,38</t>
  </si>
  <si>
    <t>94875</t>
  </si>
  <si>
    <t>94876</t>
  </si>
  <si>
    <t>18,76</t>
  </si>
  <si>
    <t>94878</t>
  </si>
  <si>
    <t>22,02</t>
  </si>
  <si>
    <t>94879</t>
  </si>
  <si>
    <t>94880</t>
  </si>
  <si>
    <t>94881</t>
  </si>
  <si>
    <t>94882</t>
  </si>
  <si>
    <t>94884</t>
  </si>
  <si>
    <t>94885</t>
  </si>
  <si>
    <t>94886</t>
  </si>
  <si>
    <t>94887</t>
  </si>
  <si>
    <t>94888</t>
  </si>
  <si>
    <t>94891</t>
  </si>
  <si>
    <t>94892</t>
  </si>
  <si>
    <t>21,78</t>
  </si>
  <si>
    <t>94894</t>
  </si>
  <si>
    <t>94895</t>
  </si>
  <si>
    <t>94896</t>
  </si>
  <si>
    <t>94897</t>
  </si>
  <si>
    <t>94898</t>
  </si>
  <si>
    <t>94900</t>
  </si>
  <si>
    <t>97121</t>
  </si>
  <si>
    <t>97122</t>
  </si>
  <si>
    <t>2,44</t>
  </si>
  <si>
    <t>97123</t>
  </si>
  <si>
    <t>97124</t>
  </si>
  <si>
    <t>97125</t>
  </si>
  <si>
    <t>97126</t>
  </si>
  <si>
    <t>92833</t>
  </si>
  <si>
    <t>92834</t>
  </si>
  <si>
    <t>92835</t>
  </si>
  <si>
    <t>92836</t>
  </si>
  <si>
    <t>92837</t>
  </si>
  <si>
    <t>92838</t>
  </si>
  <si>
    <t>92839</t>
  </si>
  <si>
    <t>92840</t>
  </si>
  <si>
    <t>92841</t>
  </si>
  <si>
    <t>92842</t>
  </si>
  <si>
    <t>92844</t>
  </si>
  <si>
    <t>92846</t>
  </si>
  <si>
    <t>92847</t>
  </si>
  <si>
    <t>92848</t>
  </si>
  <si>
    <t>92849</t>
  </si>
  <si>
    <t>92850</t>
  </si>
  <si>
    <t>92851</t>
  </si>
  <si>
    <t>92852</t>
  </si>
  <si>
    <t>16,00</t>
  </si>
  <si>
    <t>92853</t>
  </si>
  <si>
    <t>92854</t>
  </si>
  <si>
    <t>92855</t>
  </si>
  <si>
    <t>92856</t>
  </si>
  <si>
    <t>92857</t>
  </si>
  <si>
    <t>92858</t>
  </si>
  <si>
    <t>92860</t>
  </si>
  <si>
    <t>92862</t>
  </si>
  <si>
    <t>33,31</t>
  </si>
  <si>
    <t>92863</t>
  </si>
  <si>
    <t>92864</t>
  </si>
  <si>
    <t>92210</t>
  </si>
  <si>
    <t>92211</t>
  </si>
  <si>
    <t>92212</t>
  </si>
  <si>
    <t>92213</t>
  </si>
  <si>
    <t>92214</t>
  </si>
  <si>
    <t>92215</t>
  </si>
  <si>
    <t>92216</t>
  </si>
  <si>
    <t>92219</t>
  </si>
  <si>
    <t>92220</t>
  </si>
  <si>
    <t>92221</t>
  </si>
  <si>
    <t>92222</t>
  </si>
  <si>
    <t>92223</t>
  </si>
  <si>
    <t>92224</t>
  </si>
  <si>
    <t>92226</t>
  </si>
  <si>
    <t>92808</t>
  </si>
  <si>
    <t>92809</t>
  </si>
  <si>
    <t>92810</t>
  </si>
  <si>
    <t>92811</t>
  </si>
  <si>
    <t>92812</t>
  </si>
  <si>
    <t>92813</t>
  </si>
  <si>
    <t>92814</t>
  </si>
  <si>
    <t>84,00</t>
  </si>
  <si>
    <t>92815</t>
  </si>
  <si>
    <t>92816</t>
  </si>
  <si>
    <t>92817</t>
  </si>
  <si>
    <t>92818</t>
  </si>
  <si>
    <t>92819</t>
  </si>
  <si>
    <t>92820</t>
  </si>
  <si>
    <t>92821</t>
  </si>
  <si>
    <t>45,91</t>
  </si>
  <si>
    <t>92822</t>
  </si>
  <si>
    <t>92824</t>
  </si>
  <si>
    <t>92825</t>
  </si>
  <si>
    <t>92826</t>
  </si>
  <si>
    <t>92827</t>
  </si>
  <si>
    <t>92828</t>
  </si>
  <si>
    <t>92829</t>
  </si>
  <si>
    <t>92830</t>
  </si>
  <si>
    <t>92831</t>
  </si>
  <si>
    <t>92832</t>
  </si>
  <si>
    <t>95565</t>
  </si>
  <si>
    <t>95566</t>
  </si>
  <si>
    <t>95567</t>
  </si>
  <si>
    <t>95568</t>
  </si>
  <si>
    <t>95569</t>
  </si>
  <si>
    <t>95570</t>
  </si>
  <si>
    <t>95571</t>
  </si>
  <si>
    <t>95572</t>
  </si>
  <si>
    <t>73606</t>
  </si>
  <si>
    <t>73607</t>
  </si>
  <si>
    <t>83623</t>
  </si>
  <si>
    <t>83624</t>
  </si>
  <si>
    <t>83626</t>
  </si>
  <si>
    <t>83627</t>
  </si>
  <si>
    <t>83724</t>
  </si>
  <si>
    <t>83725</t>
  </si>
  <si>
    <t>0,96</t>
  </si>
  <si>
    <t>83726</t>
  </si>
  <si>
    <t>97127</t>
  </si>
  <si>
    <t>97128</t>
  </si>
  <si>
    <t>97129</t>
  </si>
  <si>
    <t>97130</t>
  </si>
  <si>
    <t>12,11</t>
  </si>
  <si>
    <t>97131</t>
  </si>
  <si>
    <t>14,02</t>
  </si>
  <si>
    <t>97132</t>
  </si>
  <si>
    <t>15,91</t>
  </si>
  <si>
    <t>97133</t>
  </si>
  <si>
    <t>97134</t>
  </si>
  <si>
    <t>97135</t>
  </si>
  <si>
    <t>97136</t>
  </si>
  <si>
    <t>97137</t>
  </si>
  <si>
    <t>97138</t>
  </si>
  <si>
    <t>97139</t>
  </si>
  <si>
    <t>97140</t>
  </si>
  <si>
    <t>83520</t>
  </si>
  <si>
    <t>83531</t>
  </si>
  <si>
    <t>83535</t>
  </si>
  <si>
    <t>35,65</t>
  </si>
  <si>
    <t>92235</t>
  </si>
  <si>
    <t>93206</t>
  </si>
  <si>
    <t>93207</t>
  </si>
  <si>
    <t>93208</t>
  </si>
  <si>
    <t>93209</t>
  </si>
  <si>
    <t>93210</t>
  </si>
  <si>
    <t>93211</t>
  </si>
  <si>
    <t>93212</t>
  </si>
  <si>
    <t>93213</t>
  </si>
  <si>
    <t>93214</t>
  </si>
  <si>
    <t>93243</t>
  </si>
  <si>
    <t>93582</t>
  </si>
  <si>
    <t>93583</t>
  </si>
  <si>
    <t>93584</t>
  </si>
  <si>
    <t>93585</t>
  </si>
  <si>
    <t>98441</t>
  </si>
  <si>
    <t>98442</t>
  </si>
  <si>
    <t>98443</t>
  </si>
  <si>
    <t>98444</t>
  </si>
  <si>
    <t>98445</t>
  </si>
  <si>
    <t>98446</t>
  </si>
  <si>
    <t>98447</t>
  </si>
  <si>
    <t>93,10</t>
  </si>
  <si>
    <t>98448</t>
  </si>
  <si>
    <t>98449</t>
  </si>
  <si>
    <t>98450</t>
  </si>
  <si>
    <t>98451</t>
  </si>
  <si>
    <t>98452</t>
  </si>
  <si>
    <t>98453</t>
  </si>
  <si>
    <t>98454</t>
  </si>
  <si>
    <t>98455</t>
  </si>
  <si>
    <t>98456</t>
  </si>
  <si>
    <t>98458</t>
  </si>
  <si>
    <t>98459</t>
  </si>
  <si>
    <t>98460</t>
  </si>
  <si>
    <t>98461</t>
  </si>
  <si>
    <t>98462</t>
  </si>
  <si>
    <t>74209/1</t>
  </si>
  <si>
    <t>5631</t>
  </si>
  <si>
    <t>5678</t>
  </si>
  <si>
    <t>98,07</t>
  </si>
  <si>
    <t>5680</t>
  </si>
  <si>
    <t>5684</t>
  </si>
  <si>
    <t>5689</t>
  </si>
  <si>
    <t>5795</t>
  </si>
  <si>
    <t>5811</t>
  </si>
  <si>
    <t>5823</t>
  </si>
  <si>
    <t>5835</t>
  </si>
  <si>
    <t>5839</t>
  </si>
  <si>
    <t>5843</t>
  </si>
  <si>
    <t>5847</t>
  </si>
  <si>
    <t>5851</t>
  </si>
  <si>
    <t>5855</t>
  </si>
  <si>
    <t>5863</t>
  </si>
  <si>
    <t>5867</t>
  </si>
  <si>
    <t>88,30</t>
  </si>
  <si>
    <t>5875</t>
  </si>
  <si>
    <t>5879</t>
  </si>
  <si>
    <t>5882</t>
  </si>
  <si>
    <t>5890</t>
  </si>
  <si>
    <t>5894</t>
  </si>
  <si>
    <t>5901</t>
  </si>
  <si>
    <t>5909</t>
  </si>
  <si>
    <t>22,09</t>
  </si>
  <si>
    <t>5921</t>
  </si>
  <si>
    <t>5928</t>
  </si>
  <si>
    <t>133,33</t>
  </si>
  <si>
    <t>5932</t>
  </si>
  <si>
    <t>5940</t>
  </si>
  <si>
    <t>5944</t>
  </si>
  <si>
    <t>5953</t>
  </si>
  <si>
    <t>6259</t>
  </si>
  <si>
    <t>6879</t>
  </si>
  <si>
    <t>7030</t>
  </si>
  <si>
    <t>7042</t>
  </si>
  <si>
    <t>7049</t>
  </si>
  <si>
    <t>67826</t>
  </si>
  <si>
    <t>73417</t>
  </si>
  <si>
    <t>73436</t>
  </si>
  <si>
    <t>73467</t>
  </si>
  <si>
    <t>73536</t>
  </si>
  <si>
    <t>83362</t>
  </si>
  <si>
    <t>83765</t>
  </si>
  <si>
    <t>87445</t>
  </si>
  <si>
    <t>88386</t>
  </si>
  <si>
    <t>88393</t>
  </si>
  <si>
    <t>88399</t>
  </si>
  <si>
    <t>88418</t>
  </si>
  <si>
    <t>88433</t>
  </si>
  <si>
    <t>88830</t>
  </si>
  <si>
    <t>88843</t>
  </si>
  <si>
    <t>88907</t>
  </si>
  <si>
    <t>89021</t>
  </si>
  <si>
    <t>89028</t>
  </si>
  <si>
    <t>89032</t>
  </si>
  <si>
    <t>89035</t>
  </si>
  <si>
    <t>78,84</t>
  </si>
  <si>
    <t>89225</t>
  </si>
  <si>
    <t>89234</t>
  </si>
  <si>
    <t>89242</t>
  </si>
  <si>
    <t>89250</t>
  </si>
  <si>
    <t>89257</t>
  </si>
  <si>
    <t>89272</t>
  </si>
  <si>
    <t>89278</t>
  </si>
  <si>
    <t>89843</t>
  </si>
  <si>
    <t>89876</t>
  </si>
  <si>
    <t>89883</t>
  </si>
  <si>
    <t>90586</t>
  </si>
  <si>
    <t>90625</t>
  </si>
  <si>
    <t>90631</t>
  </si>
  <si>
    <t>90637</t>
  </si>
  <si>
    <t>8,47</t>
  </si>
  <si>
    <t>90643</t>
  </si>
  <si>
    <t>12,68</t>
  </si>
  <si>
    <t>90650</t>
  </si>
  <si>
    <t>90656</t>
  </si>
  <si>
    <t>90662</t>
  </si>
  <si>
    <t>8,75</t>
  </si>
  <si>
    <t>90668</t>
  </si>
  <si>
    <t>90674</t>
  </si>
  <si>
    <t>90680</t>
  </si>
  <si>
    <t>90686</t>
  </si>
  <si>
    <t>90692</t>
  </si>
  <si>
    <t>90964</t>
  </si>
  <si>
    <t>90972</t>
  </si>
  <si>
    <t>90979</t>
  </si>
  <si>
    <t>90991</t>
  </si>
  <si>
    <t>90999</t>
  </si>
  <si>
    <t>91031</t>
  </si>
  <si>
    <t>91277</t>
  </si>
  <si>
    <t>4,70</t>
  </si>
  <si>
    <t>91283</t>
  </si>
  <si>
    <t>91386</t>
  </si>
  <si>
    <t>91533</t>
  </si>
  <si>
    <t>91634</t>
  </si>
  <si>
    <t>91645</t>
  </si>
  <si>
    <t>91692</t>
  </si>
  <si>
    <t>92043</t>
  </si>
  <si>
    <t>92106</t>
  </si>
  <si>
    <t>92112</t>
  </si>
  <si>
    <t>92118</t>
  </si>
  <si>
    <t>92138</t>
  </si>
  <si>
    <t>117,18</t>
  </si>
  <si>
    <t>92145</t>
  </si>
  <si>
    <t>92242</t>
  </si>
  <si>
    <t>92716</t>
  </si>
  <si>
    <t>92960</t>
  </si>
  <si>
    <t>92966</t>
  </si>
  <si>
    <t>16,81</t>
  </si>
  <si>
    <t>93224</t>
  </si>
  <si>
    <t>93233</t>
  </si>
  <si>
    <t>93272</t>
  </si>
  <si>
    <t>93281</t>
  </si>
  <si>
    <t>93287</t>
  </si>
  <si>
    <t>93402</t>
  </si>
  <si>
    <t>93408</t>
  </si>
  <si>
    <t>93415</t>
  </si>
  <si>
    <t>8,86</t>
  </si>
  <si>
    <t>93421</t>
  </si>
  <si>
    <t>93427</t>
  </si>
  <si>
    <t>93433</t>
  </si>
  <si>
    <t>93439</t>
  </si>
  <si>
    <t>95121</t>
  </si>
  <si>
    <t>95127</t>
  </si>
  <si>
    <t>95133</t>
  </si>
  <si>
    <t>95139</t>
  </si>
  <si>
    <t>95212</t>
  </si>
  <si>
    <t>95218</t>
  </si>
  <si>
    <t>22,37</t>
  </si>
  <si>
    <t>95258</t>
  </si>
  <si>
    <t>16,43</t>
  </si>
  <si>
    <t>95264</t>
  </si>
  <si>
    <t>3,69</t>
  </si>
  <si>
    <t>95270</t>
  </si>
  <si>
    <t>4,55</t>
  </si>
  <si>
    <t>95276</t>
  </si>
  <si>
    <t>95282</t>
  </si>
  <si>
    <t>95620</t>
  </si>
  <si>
    <t>95631</t>
  </si>
  <si>
    <t>95702</t>
  </si>
  <si>
    <t>95708</t>
  </si>
  <si>
    <t>95714</t>
  </si>
  <si>
    <t>95720</t>
  </si>
  <si>
    <t>95872</t>
  </si>
  <si>
    <t>96013</t>
  </si>
  <si>
    <t>96020</t>
  </si>
  <si>
    <t>96028</t>
  </si>
  <si>
    <t>96035</t>
  </si>
  <si>
    <t>96157</t>
  </si>
  <si>
    <t>96158</t>
  </si>
  <si>
    <t>96245</t>
  </si>
  <si>
    <t>96303</t>
  </si>
  <si>
    <t>96309</t>
  </si>
  <si>
    <t>96463</t>
  </si>
  <si>
    <t>98764</t>
  </si>
  <si>
    <t>5632</t>
  </si>
  <si>
    <t>5679</t>
  </si>
  <si>
    <t>41,60</t>
  </si>
  <si>
    <t>5681</t>
  </si>
  <si>
    <t>5685</t>
  </si>
  <si>
    <t>37,20</t>
  </si>
  <si>
    <t>5690</t>
  </si>
  <si>
    <t>5806</t>
  </si>
  <si>
    <t>5826</t>
  </si>
  <si>
    <t>5829</t>
  </si>
  <si>
    <t>5837</t>
  </si>
  <si>
    <t>5841</t>
  </si>
  <si>
    <t>2,18</t>
  </si>
  <si>
    <t>5845</t>
  </si>
  <si>
    <t>5849</t>
  </si>
  <si>
    <t>5853</t>
  </si>
  <si>
    <t>5857</t>
  </si>
  <si>
    <t>5865</t>
  </si>
  <si>
    <t>5869</t>
  </si>
  <si>
    <t>5877</t>
  </si>
  <si>
    <t>5881</t>
  </si>
  <si>
    <t>5884</t>
  </si>
  <si>
    <t>5892</t>
  </si>
  <si>
    <t>5896</t>
  </si>
  <si>
    <t>5903</t>
  </si>
  <si>
    <t>5911</t>
  </si>
  <si>
    <t>5923</t>
  </si>
  <si>
    <t>5930</t>
  </si>
  <si>
    <t>35,91</t>
  </si>
  <si>
    <t>5934</t>
  </si>
  <si>
    <t>5942</t>
  </si>
  <si>
    <t>5946</t>
  </si>
  <si>
    <t>5952</t>
  </si>
  <si>
    <t>5954</t>
  </si>
  <si>
    <t>5961</t>
  </si>
  <si>
    <t>6260</t>
  </si>
  <si>
    <t>6880</t>
  </si>
  <si>
    <t>7031</t>
  </si>
  <si>
    <t>7043</t>
  </si>
  <si>
    <t>0,23</t>
  </si>
  <si>
    <t>7050</t>
  </si>
  <si>
    <t>67827</t>
  </si>
  <si>
    <t>73395</t>
  </si>
  <si>
    <t>83766</t>
  </si>
  <si>
    <t>29,62</t>
  </si>
  <si>
    <t>84013</t>
  </si>
  <si>
    <t>87446</t>
  </si>
  <si>
    <t>88392</t>
  </si>
  <si>
    <t>88398</t>
  </si>
  <si>
    <t>88404</t>
  </si>
  <si>
    <t>88430</t>
  </si>
  <si>
    <t>3,63</t>
  </si>
  <si>
    <t>88438</t>
  </si>
  <si>
    <t>88831</t>
  </si>
  <si>
    <t>88844</t>
  </si>
  <si>
    <t>88908</t>
  </si>
  <si>
    <t>89022</t>
  </si>
  <si>
    <t>89027</t>
  </si>
  <si>
    <t>89031</t>
  </si>
  <si>
    <t>89036</t>
  </si>
  <si>
    <t>89218</t>
  </si>
  <si>
    <t>89226</t>
  </si>
  <si>
    <t>89235</t>
  </si>
  <si>
    <t>89243</t>
  </si>
  <si>
    <t>89251</t>
  </si>
  <si>
    <t>89258</t>
  </si>
  <si>
    <t>89273</t>
  </si>
  <si>
    <t>89279</t>
  </si>
  <si>
    <t>1,10</t>
  </si>
  <si>
    <t>89877</t>
  </si>
  <si>
    <t>89884</t>
  </si>
  <si>
    <t>90587</t>
  </si>
  <si>
    <t>90626</t>
  </si>
  <si>
    <t>90632</t>
  </si>
  <si>
    <t>90638</t>
  </si>
  <si>
    <t>90644</t>
  </si>
  <si>
    <t>90651</t>
  </si>
  <si>
    <t>90657</t>
  </si>
  <si>
    <t>90663</t>
  </si>
  <si>
    <t>90669</t>
  </si>
  <si>
    <t>90675</t>
  </si>
  <si>
    <t>90681</t>
  </si>
  <si>
    <t>90687</t>
  </si>
  <si>
    <t>90693</t>
  </si>
  <si>
    <t>90965</t>
  </si>
  <si>
    <t>90973</t>
  </si>
  <si>
    <t>90982</t>
  </si>
  <si>
    <t>8,25</t>
  </si>
  <si>
    <t>91001</t>
  </si>
  <si>
    <t>3,85</t>
  </si>
  <si>
    <t>91032</t>
  </si>
  <si>
    <t>33,99</t>
  </si>
  <si>
    <t>91278</t>
  </si>
  <si>
    <t>91285</t>
  </si>
  <si>
    <t>91387</t>
  </si>
  <si>
    <t>91395</t>
  </si>
  <si>
    <t>91486</t>
  </si>
  <si>
    <t>91534</t>
  </si>
  <si>
    <t>91635</t>
  </si>
  <si>
    <t>91646</t>
  </si>
  <si>
    <t>91693</t>
  </si>
  <si>
    <t>92044</t>
  </si>
  <si>
    <t>92107</t>
  </si>
  <si>
    <t>92113</t>
  </si>
  <si>
    <t>92119</t>
  </si>
  <si>
    <t>92139</t>
  </si>
  <si>
    <t>92146</t>
  </si>
  <si>
    <t>92243</t>
  </si>
  <si>
    <t>92717</t>
  </si>
  <si>
    <t>92961</t>
  </si>
  <si>
    <t>92967</t>
  </si>
  <si>
    <t>93225</t>
  </si>
  <si>
    <t>93234</t>
  </si>
  <si>
    <t>0,27</t>
  </si>
  <si>
    <t>93244</t>
  </si>
  <si>
    <t>93274</t>
  </si>
  <si>
    <t>93282</t>
  </si>
  <si>
    <t>93288</t>
  </si>
  <si>
    <t>93403</t>
  </si>
  <si>
    <t>93409</t>
  </si>
  <si>
    <t>93416</t>
  </si>
  <si>
    <t>93422</t>
  </si>
  <si>
    <t>93428</t>
  </si>
  <si>
    <t>93434</t>
  </si>
  <si>
    <t>93440</t>
  </si>
  <si>
    <t>95122</t>
  </si>
  <si>
    <t>95128</t>
  </si>
  <si>
    <t>38,07</t>
  </si>
  <si>
    <t>95140</t>
  </si>
  <si>
    <t>95213</t>
  </si>
  <si>
    <t>95219</t>
  </si>
  <si>
    <t>95259</t>
  </si>
  <si>
    <t>95265</t>
  </si>
  <si>
    <t>95271</t>
  </si>
  <si>
    <t>95277</t>
  </si>
  <si>
    <t>95283</t>
  </si>
  <si>
    <t>95621</t>
  </si>
  <si>
    <t>95632</t>
  </si>
  <si>
    <t>95703</t>
  </si>
  <si>
    <t>28,30</t>
  </si>
  <si>
    <t>95709</t>
  </si>
  <si>
    <t>95715</t>
  </si>
  <si>
    <t>95721</t>
  </si>
  <si>
    <t>95873</t>
  </si>
  <si>
    <t>96014</t>
  </si>
  <si>
    <t>96021</t>
  </si>
  <si>
    <t>96029</t>
  </si>
  <si>
    <t>96036</t>
  </si>
  <si>
    <t>96155</t>
  </si>
  <si>
    <t>96156</t>
  </si>
  <si>
    <t>96159</t>
  </si>
  <si>
    <t>96246</t>
  </si>
  <si>
    <t>96302</t>
  </si>
  <si>
    <t>96308</t>
  </si>
  <si>
    <t>96464</t>
  </si>
  <si>
    <t>48,85</t>
  </si>
  <si>
    <t>98765</t>
  </si>
  <si>
    <t>5089</t>
  </si>
  <si>
    <t>18,23</t>
  </si>
  <si>
    <t>5627</t>
  </si>
  <si>
    <t>5628</t>
  </si>
  <si>
    <t>5629</t>
  </si>
  <si>
    <t>5630</t>
  </si>
  <si>
    <t>5658</t>
  </si>
  <si>
    <t>5664</t>
  </si>
  <si>
    <t>5667</t>
  </si>
  <si>
    <t>5668</t>
  </si>
  <si>
    <t>5674</t>
  </si>
  <si>
    <t>5692</t>
  </si>
  <si>
    <t>5693</t>
  </si>
  <si>
    <t>5695</t>
  </si>
  <si>
    <t>5703</t>
  </si>
  <si>
    <t>5705</t>
  </si>
  <si>
    <t>11,68</t>
  </si>
  <si>
    <t>5707</t>
  </si>
  <si>
    <t>5710</t>
  </si>
  <si>
    <t>5711</t>
  </si>
  <si>
    <t>5714</t>
  </si>
  <si>
    <t>6,96</t>
  </si>
  <si>
    <t>5715</t>
  </si>
  <si>
    <t>36,93</t>
  </si>
  <si>
    <t>5718</t>
  </si>
  <si>
    <t>5721</t>
  </si>
  <si>
    <t>5722</t>
  </si>
  <si>
    <t>5724</t>
  </si>
  <si>
    <t>5727</t>
  </si>
  <si>
    <t>5729</t>
  </si>
  <si>
    <t>5730</t>
  </si>
  <si>
    <t>5735</t>
  </si>
  <si>
    <t>5736</t>
  </si>
  <si>
    <t>34,34</t>
  </si>
  <si>
    <t>5738</t>
  </si>
  <si>
    <t>5739</t>
  </si>
  <si>
    <t>23,96</t>
  </si>
  <si>
    <t>5741</t>
  </si>
  <si>
    <t>5742</t>
  </si>
  <si>
    <t>5747</t>
  </si>
  <si>
    <t>5751</t>
  </si>
  <si>
    <t>5754</t>
  </si>
  <si>
    <t>5763</t>
  </si>
  <si>
    <t>5765</t>
  </si>
  <si>
    <t>5766</t>
  </si>
  <si>
    <t>5779</t>
  </si>
  <si>
    <t>5787</t>
  </si>
  <si>
    <t>5797</t>
  </si>
  <si>
    <t>5800</t>
  </si>
  <si>
    <t>0,19</t>
  </si>
  <si>
    <t>7032</t>
  </si>
  <si>
    <t>7033</t>
  </si>
  <si>
    <t>7034</t>
  </si>
  <si>
    <t>7035</t>
  </si>
  <si>
    <t>7038</t>
  </si>
  <si>
    <t>7039</t>
  </si>
  <si>
    <t>7040</t>
  </si>
  <si>
    <t>7044</t>
  </si>
  <si>
    <t>7045</t>
  </si>
  <si>
    <t>7046</t>
  </si>
  <si>
    <t>7047</t>
  </si>
  <si>
    <t>4,29</t>
  </si>
  <si>
    <t>7051</t>
  </si>
  <si>
    <t>7052</t>
  </si>
  <si>
    <t>7053</t>
  </si>
  <si>
    <t>7054</t>
  </si>
  <si>
    <t>7058</t>
  </si>
  <si>
    <t>7059</t>
  </si>
  <si>
    <t>7060</t>
  </si>
  <si>
    <t>7061</t>
  </si>
  <si>
    <t>7063</t>
  </si>
  <si>
    <t>7064</t>
  </si>
  <si>
    <t>7065</t>
  </si>
  <si>
    <t>7066</t>
  </si>
  <si>
    <t>53786</t>
  </si>
  <si>
    <t>53788</t>
  </si>
  <si>
    <t>53792</t>
  </si>
  <si>
    <t>99,94</t>
  </si>
  <si>
    <t>53794</t>
  </si>
  <si>
    <t>53797</t>
  </si>
  <si>
    <t>53804</t>
  </si>
  <si>
    <t>53806</t>
  </si>
  <si>
    <t>37,30</t>
  </si>
  <si>
    <t>53810</t>
  </si>
  <si>
    <t>37,53</t>
  </si>
  <si>
    <t>53814</t>
  </si>
  <si>
    <t>122,93</t>
  </si>
  <si>
    <t>53817</t>
  </si>
  <si>
    <t>53818</t>
  </si>
  <si>
    <t>4,22</t>
  </si>
  <si>
    <t>53827</t>
  </si>
  <si>
    <t>53829</t>
  </si>
  <si>
    <t>53831</t>
  </si>
  <si>
    <t>53840</t>
  </si>
  <si>
    <t>53841</t>
  </si>
  <si>
    <t>53849</t>
  </si>
  <si>
    <t>53857</t>
  </si>
  <si>
    <t>53858</t>
  </si>
  <si>
    <t>53861</t>
  </si>
  <si>
    <t>53863</t>
  </si>
  <si>
    <t>53865</t>
  </si>
  <si>
    <t>53866</t>
  </si>
  <si>
    <t>0,97</t>
  </si>
  <si>
    <t>53882</t>
  </si>
  <si>
    <t>55263</t>
  </si>
  <si>
    <t>73303</t>
  </si>
  <si>
    <t>73307</t>
  </si>
  <si>
    <t>73309</t>
  </si>
  <si>
    <t>14,56</t>
  </si>
  <si>
    <t>73311</t>
  </si>
  <si>
    <t>73313</t>
  </si>
  <si>
    <t>3,82</t>
  </si>
  <si>
    <t>73315</t>
  </si>
  <si>
    <t>73335</t>
  </si>
  <si>
    <t>73340</t>
  </si>
  <si>
    <t>83361</t>
  </si>
  <si>
    <t>9,08</t>
  </si>
  <si>
    <t>83761</t>
  </si>
  <si>
    <t>83762</t>
  </si>
  <si>
    <t>8,32</t>
  </si>
  <si>
    <t>83763</t>
  </si>
  <si>
    <t>83764</t>
  </si>
  <si>
    <t>87026</t>
  </si>
  <si>
    <t>87441</t>
  </si>
  <si>
    <t>87442</t>
  </si>
  <si>
    <t>87443</t>
  </si>
  <si>
    <t>87444</t>
  </si>
  <si>
    <t>88387</t>
  </si>
  <si>
    <t>88389</t>
  </si>
  <si>
    <t>0,10</t>
  </si>
  <si>
    <t>88390</t>
  </si>
  <si>
    <t>88391</t>
  </si>
  <si>
    <t>88394</t>
  </si>
  <si>
    <t>88395</t>
  </si>
  <si>
    <t>88396</t>
  </si>
  <si>
    <t>88397</t>
  </si>
  <si>
    <t>88400</t>
  </si>
  <si>
    <t>88401</t>
  </si>
  <si>
    <t>88402</t>
  </si>
  <si>
    <t>88403</t>
  </si>
  <si>
    <t>88419</t>
  </si>
  <si>
    <t>88422</t>
  </si>
  <si>
    <t>88425</t>
  </si>
  <si>
    <t>88427</t>
  </si>
  <si>
    <t>88434</t>
  </si>
  <si>
    <t>88435</t>
  </si>
  <si>
    <t>88436</t>
  </si>
  <si>
    <t>88437</t>
  </si>
  <si>
    <t>88569</t>
  </si>
  <si>
    <t>88570</t>
  </si>
  <si>
    <t>88826</t>
  </si>
  <si>
    <t>88827</t>
  </si>
  <si>
    <t>88828</t>
  </si>
  <si>
    <t>88829</t>
  </si>
  <si>
    <t>88832</t>
  </si>
  <si>
    <t>88834</t>
  </si>
  <si>
    <t>88835</t>
  </si>
  <si>
    <t>88836</t>
  </si>
  <si>
    <t>88839</t>
  </si>
  <si>
    <t>16,94</t>
  </si>
  <si>
    <t>88840</t>
  </si>
  <si>
    <t>7,24</t>
  </si>
  <si>
    <t>88841</t>
  </si>
  <si>
    <t>30,29</t>
  </si>
  <si>
    <t>88842</t>
  </si>
  <si>
    <t>88847</t>
  </si>
  <si>
    <t>88848</t>
  </si>
  <si>
    <t>88853</t>
  </si>
  <si>
    <t>88854</t>
  </si>
  <si>
    <t>88855</t>
  </si>
  <si>
    <t>1,51</t>
  </si>
  <si>
    <t>88856</t>
  </si>
  <si>
    <t>88857</t>
  </si>
  <si>
    <t>88858</t>
  </si>
  <si>
    <t>88859</t>
  </si>
  <si>
    <t>11,36</t>
  </si>
  <si>
    <t>88860</t>
  </si>
  <si>
    <t>2,92</t>
  </si>
  <si>
    <t>88900</t>
  </si>
  <si>
    <t>27,41</t>
  </si>
  <si>
    <t>88902</t>
  </si>
  <si>
    <t>7,04</t>
  </si>
  <si>
    <t>88903</t>
  </si>
  <si>
    <t>34,26</t>
  </si>
  <si>
    <t>88904</t>
  </si>
  <si>
    <t>89009</t>
  </si>
  <si>
    <t>20,99</t>
  </si>
  <si>
    <t>89010</t>
  </si>
  <si>
    <t>8,97</t>
  </si>
  <si>
    <t>89011</t>
  </si>
  <si>
    <t>89012</t>
  </si>
  <si>
    <t>3,17</t>
  </si>
  <si>
    <t>89013</t>
  </si>
  <si>
    <t>68,76</t>
  </si>
  <si>
    <t>89014</t>
  </si>
  <si>
    <t>89015</t>
  </si>
  <si>
    <t>89016</t>
  </si>
  <si>
    <t>0,44</t>
  </si>
  <si>
    <t>89017</t>
  </si>
  <si>
    <t>89018</t>
  </si>
  <si>
    <t>89019</t>
  </si>
  <si>
    <t>89020</t>
  </si>
  <si>
    <t>89023</t>
  </si>
  <si>
    <t>89024</t>
  </si>
  <si>
    <t>89025</t>
  </si>
  <si>
    <t>89026</t>
  </si>
  <si>
    <t>89029</t>
  </si>
  <si>
    <t>16,19</t>
  </si>
  <si>
    <t>89030</t>
  </si>
  <si>
    <t>89033</t>
  </si>
  <si>
    <t>89034</t>
  </si>
  <si>
    <t>89128</t>
  </si>
  <si>
    <t>89129</t>
  </si>
  <si>
    <t>4,82</t>
  </si>
  <si>
    <t>89130</t>
  </si>
  <si>
    <t>26,01</t>
  </si>
  <si>
    <t>89131</t>
  </si>
  <si>
    <t>89210</t>
  </si>
  <si>
    <t>14,01</t>
  </si>
  <si>
    <t>89211</t>
  </si>
  <si>
    <t>89212</t>
  </si>
  <si>
    <t>89213</t>
  </si>
  <si>
    <t>89214</t>
  </si>
  <si>
    <t>89215</t>
  </si>
  <si>
    <t>89221</t>
  </si>
  <si>
    <t>89222</t>
  </si>
  <si>
    <t>0,16</t>
  </si>
  <si>
    <t>89223</t>
  </si>
  <si>
    <t>89224</t>
  </si>
  <si>
    <t>89228</t>
  </si>
  <si>
    <t>89229</t>
  </si>
  <si>
    <t>89230</t>
  </si>
  <si>
    <t>89231</t>
  </si>
  <si>
    <t>89232</t>
  </si>
  <si>
    <t>89233</t>
  </si>
  <si>
    <t>89236</t>
  </si>
  <si>
    <t>89237</t>
  </si>
  <si>
    <t>89238</t>
  </si>
  <si>
    <t>89239</t>
  </si>
  <si>
    <t>89240</t>
  </si>
  <si>
    <t>89241</t>
  </si>
  <si>
    <t>89246</t>
  </si>
  <si>
    <t>89247</t>
  </si>
  <si>
    <t>89248</t>
  </si>
  <si>
    <t>89249</t>
  </si>
  <si>
    <t>89253</t>
  </si>
  <si>
    <t>89254</t>
  </si>
  <si>
    <t>89255</t>
  </si>
  <si>
    <t>89256</t>
  </si>
  <si>
    <t>89259</t>
  </si>
  <si>
    <t>89260</t>
  </si>
  <si>
    <t>89262</t>
  </si>
  <si>
    <t>89264</t>
  </si>
  <si>
    <t>89265</t>
  </si>
  <si>
    <t>89266</t>
  </si>
  <si>
    <t>89267</t>
  </si>
  <si>
    <t>23,78</t>
  </si>
  <si>
    <t>89268</t>
  </si>
  <si>
    <t>89269</t>
  </si>
  <si>
    <t>1,66</t>
  </si>
  <si>
    <t>89270</t>
  </si>
  <si>
    <t>89271</t>
  </si>
  <si>
    <t>89274</t>
  </si>
  <si>
    <t>89275</t>
  </si>
  <si>
    <t>89276</t>
  </si>
  <si>
    <t>89277</t>
  </si>
  <si>
    <t>4,39</t>
  </si>
  <si>
    <t>89280</t>
  </si>
  <si>
    <t>17,20</t>
  </si>
  <si>
    <t>89281</t>
  </si>
  <si>
    <t>89870</t>
  </si>
  <si>
    <t>16,20</t>
  </si>
  <si>
    <t>89871</t>
  </si>
  <si>
    <t>89872</t>
  </si>
  <si>
    <t>89873</t>
  </si>
  <si>
    <t>30,39</t>
  </si>
  <si>
    <t>89874</t>
  </si>
  <si>
    <t>89878</t>
  </si>
  <si>
    <t>16,89</t>
  </si>
  <si>
    <t>89879</t>
  </si>
  <si>
    <t>5,90</t>
  </si>
  <si>
    <t>89880</t>
  </si>
  <si>
    <t>1,22</t>
  </si>
  <si>
    <t>89881</t>
  </si>
  <si>
    <t>89882</t>
  </si>
  <si>
    <t>90582</t>
  </si>
  <si>
    <t>0,26</t>
  </si>
  <si>
    <t>90583</t>
  </si>
  <si>
    <t>90584</t>
  </si>
  <si>
    <t>90585</t>
  </si>
  <si>
    <t>90621</t>
  </si>
  <si>
    <t>90622</t>
  </si>
  <si>
    <t>90623</t>
  </si>
  <si>
    <t>90624</t>
  </si>
  <si>
    <t>90627</t>
  </si>
  <si>
    <t>25,08</t>
  </si>
  <si>
    <t>90628</t>
  </si>
  <si>
    <t>6,58</t>
  </si>
  <si>
    <t>90629</t>
  </si>
  <si>
    <t>90630</t>
  </si>
  <si>
    <t>90633</t>
  </si>
  <si>
    <t>90634</t>
  </si>
  <si>
    <t>90635</t>
  </si>
  <si>
    <t>90636</t>
  </si>
  <si>
    <t>90639</t>
  </si>
  <si>
    <t>90640</t>
  </si>
  <si>
    <t>90641</t>
  </si>
  <si>
    <t>90642</t>
  </si>
  <si>
    <t>4,78</t>
  </si>
  <si>
    <t>90646</t>
  </si>
  <si>
    <t>90647</t>
  </si>
  <si>
    <t>90648</t>
  </si>
  <si>
    <t>90649</t>
  </si>
  <si>
    <t>90652</t>
  </si>
  <si>
    <t>90653</t>
  </si>
  <si>
    <t>90654</t>
  </si>
  <si>
    <t>90655</t>
  </si>
  <si>
    <t>90658</t>
  </si>
  <si>
    <t>90659</t>
  </si>
  <si>
    <t>90660</t>
  </si>
  <si>
    <t>90661</t>
  </si>
  <si>
    <t>90664</t>
  </si>
  <si>
    <t>3,10</t>
  </si>
  <si>
    <t>90665</t>
  </si>
  <si>
    <t>90666</t>
  </si>
  <si>
    <t>90667</t>
  </si>
  <si>
    <t>90670</t>
  </si>
  <si>
    <t>90671</t>
  </si>
  <si>
    <t>90672</t>
  </si>
  <si>
    <t>90673</t>
  </si>
  <si>
    <t>90676</t>
  </si>
  <si>
    <t>90677</t>
  </si>
  <si>
    <t>90678</t>
  </si>
  <si>
    <t>90679</t>
  </si>
  <si>
    <t>90682</t>
  </si>
  <si>
    <t>90683</t>
  </si>
  <si>
    <t>90684</t>
  </si>
  <si>
    <t>90685</t>
  </si>
  <si>
    <t>90688</t>
  </si>
  <si>
    <t>90689</t>
  </si>
  <si>
    <t>90690</t>
  </si>
  <si>
    <t>90691</t>
  </si>
  <si>
    <t>90957</t>
  </si>
  <si>
    <t>1,92</t>
  </si>
  <si>
    <t>90958</t>
  </si>
  <si>
    <t>90960</t>
  </si>
  <si>
    <t>90961</t>
  </si>
  <si>
    <t>90962</t>
  </si>
  <si>
    <t>90963</t>
  </si>
  <si>
    <t>90968</t>
  </si>
  <si>
    <t>2,57</t>
  </si>
  <si>
    <t>90969</t>
  </si>
  <si>
    <t>90970</t>
  </si>
  <si>
    <t>90971</t>
  </si>
  <si>
    <t>90975</t>
  </si>
  <si>
    <t>6,54</t>
  </si>
  <si>
    <t>90976</t>
  </si>
  <si>
    <t>90977</t>
  </si>
  <si>
    <t>8,18</t>
  </si>
  <si>
    <t>90978</t>
  </si>
  <si>
    <t>90992</t>
  </si>
  <si>
    <t>3,05</t>
  </si>
  <si>
    <t>90993</t>
  </si>
  <si>
    <t>0,80</t>
  </si>
  <si>
    <t>90994</t>
  </si>
  <si>
    <t>90995</t>
  </si>
  <si>
    <t>91021</t>
  </si>
  <si>
    <t>91026</t>
  </si>
  <si>
    <t>8,88</t>
  </si>
  <si>
    <t>91027</t>
  </si>
  <si>
    <t>91028</t>
  </si>
  <si>
    <t>91029</t>
  </si>
  <si>
    <t>91030</t>
  </si>
  <si>
    <t>91273</t>
  </si>
  <si>
    <t>91274</t>
  </si>
  <si>
    <t>91275</t>
  </si>
  <si>
    <t>91276</t>
  </si>
  <si>
    <t>91279</t>
  </si>
  <si>
    <t>91280</t>
  </si>
  <si>
    <t>91281</t>
  </si>
  <si>
    <t>91282</t>
  </si>
  <si>
    <t>8,67</t>
  </si>
  <si>
    <t>91354</t>
  </si>
  <si>
    <t>7,00</t>
  </si>
  <si>
    <t>91355</t>
  </si>
  <si>
    <t>91356</t>
  </si>
  <si>
    <t>91359</t>
  </si>
  <si>
    <t>91360</t>
  </si>
  <si>
    <t>3,13</t>
  </si>
  <si>
    <t>91361</t>
  </si>
  <si>
    <t>91367</t>
  </si>
  <si>
    <t>9,93</t>
  </si>
  <si>
    <t>91368</t>
  </si>
  <si>
    <t>91369</t>
  </si>
  <si>
    <t>91375</t>
  </si>
  <si>
    <t>91376</t>
  </si>
  <si>
    <t>91377</t>
  </si>
  <si>
    <t>91380</t>
  </si>
  <si>
    <t>91381</t>
  </si>
  <si>
    <t>3,90</t>
  </si>
  <si>
    <t>91382</t>
  </si>
  <si>
    <t>91383</t>
  </si>
  <si>
    <t>91384</t>
  </si>
  <si>
    <t>91390</t>
  </si>
  <si>
    <t>91391</t>
  </si>
  <si>
    <t>91392</t>
  </si>
  <si>
    <t>91396</t>
  </si>
  <si>
    <t>91397</t>
  </si>
  <si>
    <t>4,03</t>
  </si>
  <si>
    <t>91398</t>
  </si>
  <si>
    <t>91402</t>
  </si>
  <si>
    <t>91466</t>
  </si>
  <si>
    <t>91467</t>
  </si>
  <si>
    <t>91468</t>
  </si>
  <si>
    <t>91469</t>
  </si>
  <si>
    <t>91484</t>
  </si>
  <si>
    <t>91485</t>
  </si>
  <si>
    <t>91529</t>
  </si>
  <si>
    <t>91530</t>
  </si>
  <si>
    <t>91531</t>
  </si>
  <si>
    <t>91532</t>
  </si>
  <si>
    <t>91629</t>
  </si>
  <si>
    <t>91630</t>
  </si>
  <si>
    <t>91631</t>
  </si>
  <si>
    <t>0,61</t>
  </si>
  <si>
    <t>91632</t>
  </si>
  <si>
    <t>14,06</t>
  </si>
  <si>
    <t>91633</t>
  </si>
  <si>
    <t>91640</t>
  </si>
  <si>
    <t>91641</t>
  </si>
  <si>
    <t>91642</t>
  </si>
  <si>
    <t>91643</t>
  </si>
  <si>
    <t>91644</t>
  </si>
  <si>
    <t>91688</t>
  </si>
  <si>
    <t>91689</t>
  </si>
  <si>
    <t>91690</t>
  </si>
  <si>
    <t>91691</t>
  </si>
  <si>
    <t>92040</t>
  </si>
  <si>
    <t>92041</t>
  </si>
  <si>
    <t>92042</t>
  </si>
  <si>
    <t>92101</t>
  </si>
  <si>
    <t>11,10</t>
  </si>
  <si>
    <t>92102</t>
  </si>
  <si>
    <t>92103</t>
  </si>
  <si>
    <t>92104</t>
  </si>
  <si>
    <t>92105</t>
  </si>
  <si>
    <t>92108</t>
  </si>
  <si>
    <t>92109</t>
  </si>
  <si>
    <t>92110</t>
  </si>
  <si>
    <t>92111</t>
  </si>
  <si>
    <t>92114</t>
  </si>
  <si>
    <t>92115</t>
  </si>
  <si>
    <t>92116</t>
  </si>
  <si>
    <t>2,15</t>
  </si>
  <si>
    <t>92140</t>
  </si>
  <si>
    <t>92141</t>
  </si>
  <si>
    <t>92142</t>
  </si>
  <si>
    <t>92143</t>
  </si>
  <si>
    <t>92144</t>
  </si>
  <si>
    <t>92237</t>
  </si>
  <si>
    <t>92238</t>
  </si>
  <si>
    <t>92239</t>
  </si>
  <si>
    <t>92240</t>
  </si>
  <si>
    <t>92241</t>
  </si>
  <si>
    <t>92712</t>
  </si>
  <si>
    <t>92713</t>
  </si>
  <si>
    <t>92714</t>
  </si>
  <si>
    <t>92715</t>
  </si>
  <si>
    <t>92956</t>
  </si>
  <si>
    <t>92957</t>
  </si>
  <si>
    <t>92958</t>
  </si>
  <si>
    <t>92959</t>
  </si>
  <si>
    <t>92963</t>
  </si>
  <si>
    <t>92964</t>
  </si>
  <si>
    <t>92965</t>
  </si>
  <si>
    <t>93220</t>
  </si>
  <si>
    <t>93221</t>
  </si>
  <si>
    <t>93222</t>
  </si>
  <si>
    <t>93223</t>
  </si>
  <si>
    <t>93229</t>
  </si>
  <si>
    <t>93230</t>
  </si>
  <si>
    <t>93231</t>
  </si>
  <si>
    <t>93232</t>
  </si>
  <si>
    <t>93235</t>
  </si>
  <si>
    <t>93238</t>
  </si>
  <si>
    <t>93239</t>
  </si>
  <si>
    <t>93240</t>
  </si>
  <si>
    <t>93267</t>
  </si>
  <si>
    <t>93269</t>
  </si>
  <si>
    <t>93270</t>
  </si>
  <si>
    <t>23,80</t>
  </si>
  <si>
    <t>93271</t>
  </si>
  <si>
    <t>93277</t>
  </si>
  <si>
    <t>93278</t>
  </si>
  <si>
    <t>93279</t>
  </si>
  <si>
    <t>93280</t>
  </si>
  <si>
    <t>93283</t>
  </si>
  <si>
    <t>93284</t>
  </si>
  <si>
    <t>93285</t>
  </si>
  <si>
    <t>93286</t>
  </si>
  <si>
    <t>93296</t>
  </si>
  <si>
    <t>93397</t>
  </si>
  <si>
    <t>93398</t>
  </si>
  <si>
    <t>93399</t>
  </si>
  <si>
    <t>93400</t>
  </si>
  <si>
    <t>93401</t>
  </si>
  <si>
    <t>93404</t>
  </si>
  <si>
    <t>3,61</t>
  </si>
  <si>
    <t>93405</t>
  </si>
  <si>
    <t>93406</t>
  </si>
  <si>
    <t>4,52</t>
  </si>
  <si>
    <t>93407</t>
  </si>
  <si>
    <t>93411</t>
  </si>
  <si>
    <t>93412</t>
  </si>
  <si>
    <t>93413</t>
  </si>
  <si>
    <t>93414</t>
  </si>
  <si>
    <t>93417</t>
  </si>
  <si>
    <t>93418</t>
  </si>
  <si>
    <t>93419</t>
  </si>
  <si>
    <t>93420</t>
  </si>
  <si>
    <t>93423</t>
  </si>
  <si>
    <t>93424</t>
  </si>
  <si>
    <t>93425</t>
  </si>
  <si>
    <t>93426</t>
  </si>
  <si>
    <t>83,24</t>
  </si>
  <si>
    <t>93429</t>
  </si>
  <si>
    <t>93430</t>
  </si>
  <si>
    <t>22,05</t>
  </si>
  <si>
    <t>93431</t>
  </si>
  <si>
    <t>93432</t>
  </si>
  <si>
    <t>93435</t>
  </si>
  <si>
    <t>93436</t>
  </si>
  <si>
    <t>93437</t>
  </si>
  <si>
    <t>6,53</t>
  </si>
  <si>
    <t>93438</t>
  </si>
  <si>
    <t>15,44</t>
  </si>
  <si>
    <t>95114</t>
  </si>
  <si>
    <t>95115</t>
  </si>
  <si>
    <t>95116</t>
  </si>
  <si>
    <t>95117</t>
  </si>
  <si>
    <t>9,59</t>
  </si>
  <si>
    <t>95118</t>
  </si>
  <si>
    <t>33,22</t>
  </si>
  <si>
    <t>95119</t>
  </si>
  <si>
    <t>95120</t>
  </si>
  <si>
    <t>95123</t>
  </si>
  <si>
    <t>10,55</t>
  </si>
  <si>
    <t>95124</t>
  </si>
  <si>
    <t>3,16</t>
  </si>
  <si>
    <t>95125</t>
  </si>
  <si>
    <t>95126</t>
  </si>
  <si>
    <t>95129</t>
  </si>
  <si>
    <t>95130</t>
  </si>
  <si>
    <t>95131</t>
  </si>
  <si>
    <t>95132</t>
  </si>
  <si>
    <t>16,72</t>
  </si>
  <si>
    <t>95136</t>
  </si>
  <si>
    <t>95137</t>
  </si>
  <si>
    <t>95138</t>
  </si>
  <si>
    <t>95208</t>
  </si>
  <si>
    <t>95209</t>
  </si>
  <si>
    <t>5,54</t>
  </si>
  <si>
    <t>95210</t>
  </si>
  <si>
    <t>95211</t>
  </si>
  <si>
    <t>95214</t>
  </si>
  <si>
    <t>95215</t>
  </si>
  <si>
    <t>95216</t>
  </si>
  <si>
    <t>95217</t>
  </si>
  <si>
    <t>95255</t>
  </si>
  <si>
    <t>95256</t>
  </si>
  <si>
    <t>95257</t>
  </si>
  <si>
    <t>95260</t>
  </si>
  <si>
    <t>95261</t>
  </si>
  <si>
    <t>95262</t>
  </si>
  <si>
    <t>95263</t>
  </si>
  <si>
    <t>95266</t>
  </si>
  <si>
    <t>95267</t>
  </si>
  <si>
    <t>95268</t>
  </si>
  <si>
    <t>95269</t>
  </si>
  <si>
    <t>95272</t>
  </si>
  <si>
    <t>95273</t>
  </si>
  <si>
    <t>95274</t>
  </si>
  <si>
    <t>95275</t>
  </si>
  <si>
    <t>95278</t>
  </si>
  <si>
    <t>95279</t>
  </si>
  <si>
    <t>95280</t>
  </si>
  <si>
    <t>95281</t>
  </si>
  <si>
    <t>95617</t>
  </si>
  <si>
    <t>95618</t>
  </si>
  <si>
    <t>95619</t>
  </si>
  <si>
    <t>95627</t>
  </si>
  <si>
    <t>95628</t>
  </si>
  <si>
    <t>5,50</t>
  </si>
  <si>
    <t>95629</t>
  </si>
  <si>
    <t>95630</t>
  </si>
  <si>
    <t>95698</t>
  </si>
  <si>
    <t>95699</t>
  </si>
  <si>
    <t>95700</t>
  </si>
  <si>
    <t>95701</t>
  </si>
  <si>
    <t>95704</t>
  </si>
  <si>
    <t>95705</t>
  </si>
  <si>
    <t>6,31</t>
  </si>
  <si>
    <t>95706</t>
  </si>
  <si>
    <t>30,08</t>
  </si>
  <si>
    <t>95707</t>
  </si>
  <si>
    <t>95710</t>
  </si>
  <si>
    <t>28,89</t>
  </si>
  <si>
    <t>95711</t>
  </si>
  <si>
    <t>7,42</t>
  </si>
  <si>
    <t>95712</t>
  </si>
  <si>
    <t>95713</t>
  </si>
  <si>
    <t>95716</t>
  </si>
  <si>
    <t>95717</t>
  </si>
  <si>
    <t>95718</t>
  </si>
  <si>
    <t>95719</t>
  </si>
  <si>
    <t>95869</t>
  </si>
  <si>
    <t>95870</t>
  </si>
  <si>
    <t>95871</t>
  </si>
  <si>
    <t>95874</t>
  </si>
  <si>
    <t>96008</t>
  </si>
  <si>
    <t>96009</t>
  </si>
  <si>
    <t>96011</t>
  </si>
  <si>
    <t>11,31</t>
  </si>
  <si>
    <t>96012</t>
  </si>
  <si>
    <t>96015</t>
  </si>
  <si>
    <t>96016</t>
  </si>
  <si>
    <t>2,69</t>
  </si>
  <si>
    <t>96018</t>
  </si>
  <si>
    <t>96019</t>
  </si>
  <si>
    <t>96023</t>
  </si>
  <si>
    <t>96024</t>
  </si>
  <si>
    <t>2,08</t>
  </si>
  <si>
    <t>96026</t>
  </si>
  <si>
    <t>96027</t>
  </si>
  <si>
    <t>96030</t>
  </si>
  <si>
    <t>96031</t>
  </si>
  <si>
    <t>96032</t>
  </si>
  <si>
    <t>96033</t>
  </si>
  <si>
    <t>96034</t>
  </si>
  <si>
    <t>96053</t>
  </si>
  <si>
    <t>8,02</t>
  </si>
  <si>
    <t>96054</t>
  </si>
  <si>
    <t>96055</t>
  </si>
  <si>
    <t>96056</t>
  </si>
  <si>
    <t>96057</t>
  </si>
  <si>
    <t>96060</t>
  </si>
  <si>
    <t>96061</t>
  </si>
  <si>
    <t>96062</t>
  </si>
  <si>
    <t>96241</t>
  </si>
  <si>
    <t>96242</t>
  </si>
  <si>
    <t>96243</t>
  </si>
  <si>
    <t>13,81</t>
  </si>
  <si>
    <t>96244</t>
  </si>
  <si>
    <t>96298</t>
  </si>
  <si>
    <t>37,52</t>
  </si>
  <si>
    <t>96299</t>
  </si>
  <si>
    <t>96300</t>
  </si>
  <si>
    <t>96301</t>
  </si>
  <si>
    <t>96304</t>
  </si>
  <si>
    <t>96305</t>
  </si>
  <si>
    <t>96306</t>
  </si>
  <si>
    <t>96307</t>
  </si>
  <si>
    <t>96457</t>
  </si>
  <si>
    <t>96458</t>
  </si>
  <si>
    <t>96459</t>
  </si>
  <si>
    <t>6,10</t>
  </si>
  <si>
    <t>96460</t>
  </si>
  <si>
    <t>98760</t>
  </si>
  <si>
    <t>98761</t>
  </si>
  <si>
    <t>98762</t>
  </si>
  <si>
    <t>98763</t>
  </si>
  <si>
    <t>55960</t>
  </si>
  <si>
    <t>72085</t>
  </si>
  <si>
    <t>72086</t>
  </si>
  <si>
    <t>92259</t>
  </si>
  <si>
    <t>92260</t>
  </si>
  <si>
    <t>92261</t>
  </si>
  <si>
    <t>92262</t>
  </si>
  <si>
    <t>92539</t>
  </si>
  <si>
    <t>57,82</t>
  </si>
  <si>
    <t>92540</t>
  </si>
  <si>
    <t>92541</t>
  </si>
  <si>
    <t>92542</t>
  </si>
  <si>
    <t>77,04</t>
  </si>
  <si>
    <t>92543</t>
  </si>
  <si>
    <t>92544</t>
  </si>
  <si>
    <t>92545</t>
  </si>
  <si>
    <t>92546</t>
  </si>
  <si>
    <t>92547</t>
  </si>
  <si>
    <t>92548</t>
  </si>
  <si>
    <t>92549</t>
  </si>
  <si>
    <t>92550</t>
  </si>
  <si>
    <t>92551</t>
  </si>
  <si>
    <t>92552</t>
  </si>
  <si>
    <t>92553</t>
  </si>
  <si>
    <t>92554</t>
  </si>
  <si>
    <t>92555</t>
  </si>
  <si>
    <t>92556</t>
  </si>
  <si>
    <t>92557</t>
  </si>
  <si>
    <t>92558</t>
  </si>
  <si>
    <t>92559</t>
  </si>
  <si>
    <t>92560</t>
  </si>
  <si>
    <t>92561</t>
  </si>
  <si>
    <t>92562</t>
  </si>
  <si>
    <t>92563</t>
  </si>
  <si>
    <t>92564</t>
  </si>
  <si>
    <t>92565</t>
  </si>
  <si>
    <t>28,61</t>
  </si>
  <si>
    <t>92566</t>
  </si>
  <si>
    <t>17,60</t>
  </si>
  <si>
    <t>92567</t>
  </si>
  <si>
    <t>72089</t>
  </si>
  <si>
    <t>94189</t>
  </si>
  <si>
    <t>94192</t>
  </si>
  <si>
    <t>29,96</t>
  </si>
  <si>
    <t>94195</t>
  </si>
  <si>
    <t>94198</t>
  </si>
  <si>
    <t>94201</t>
  </si>
  <si>
    <t>94204</t>
  </si>
  <si>
    <t>94224</t>
  </si>
  <si>
    <t>17,85</t>
  </si>
  <si>
    <t>94225</t>
  </si>
  <si>
    <t>94226</t>
  </si>
  <si>
    <t>12,28</t>
  </si>
  <si>
    <t>94232</t>
  </si>
  <si>
    <t>94440</t>
  </si>
  <si>
    <t>30,37</t>
  </si>
  <si>
    <t>94441</t>
  </si>
  <si>
    <t>94442</t>
  </si>
  <si>
    <t>94443</t>
  </si>
  <si>
    <t>94445</t>
  </si>
  <si>
    <t>94446</t>
  </si>
  <si>
    <t>35,24</t>
  </si>
  <si>
    <t>94447</t>
  </si>
  <si>
    <t>94448</t>
  </si>
  <si>
    <t>94207</t>
  </si>
  <si>
    <t>34,67</t>
  </si>
  <si>
    <t>94210</t>
  </si>
  <si>
    <t>94218</t>
  </si>
  <si>
    <t>73866/4</t>
  </si>
  <si>
    <t>73866/5</t>
  </si>
  <si>
    <t>73866/6</t>
  </si>
  <si>
    <t>73866/7</t>
  </si>
  <si>
    <t>73866/8</t>
  </si>
  <si>
    <t>73866/9</t>
  </si>
  <si>
    <t>73867/1</t>
  </si>
  <si>
    <t>73867/2</t>
  </si>
  <si>
    <t>73867/3</t>
  </si>
  <si>
    <t>73867/4</t>
  </si>
  <si>
    <t>75220</t>
  </si>
  <si>
    <t>94213</t>
  </si>
  <si>
    <t>94216</t>
  </si>
  <si>
    <t>94219</t>
  </si>
  <si>
    <t>94220</t>
  </si>
  <si>
    <t>33,75</t>
  </si>
  <si>
    <t>94221</t>
  </si>
  <si>
    <t>94222</t>
  </si>
  <si>
    <t>28,92</t>
  </si>
  <si>
    <t>74045/2</t>
  </si>
  <si>
    <t>94223</t>
  </si>
  <si>
    <t>43,85</t>
  </si>
  <si>
    <t>94451</t>
  </si>
  <si>
    <t>94230</t>
  </si>
  <si>
    <t>94227</t>
  </si>
  <si>
    <t>94228</t>
  </si>
  <si>
    <t>94229</t>
  </si>
  <si>
    <t>94231</t>
  </si>
  <si>
    <t>94450</t>
  </si>
  <si>
    <t>94449</t>
  </si>
  <si>
    <t>73970/1</t>
  </si>
  <si>
    <t>10,23</t>
  </si>
  <si>
    <t>73970/2</t>
  </si>
  <si>
    <t>92255</t>
  </si>
  <si>
    <t>92256</t>
  </si>
  <si>
    <t>92257</t>
  </si>
  <si>
    <t>92258</t>
  </si>
  <si>
    <t>92568</t>
  </si>
  <si>
    <t>92569</t>
  </si>
  <si>
    <t>27,74</t>
  </si>
  <si>
    <t>92570</t>
  </si>
  <si>
    <t>92571</t>
  </si>
  <si>
    <t>92572</t>
  </si>
  <si>
    <t>92573</t>
  </si>
  <si>
    <t>92574</t>
  </si>
  <si>
    <t>92575</t>
  </si>
  <si>
    <t>27,79</t>
  </si>
  <si>
    <t>92576</t>
  </si>
  <si>
    <t>92577</t>
  </si>
  <si>
    <t>92578</t>
  </si>
  <si>
    <t>92579</t>
  </si>
  <si>
    <t>92580</t>
  </si>
  <si>
    <t>92581</t>
  </si>
  <si>
    <t>92582</t>
  </si>
  <si>
    <t>92584</t>
  </si>
  <si>
    <t>92586</t>
  </si>
  <si>
    <t>92588</t>
  </si>
  <si>
    <t>92590</t>
  </si>
  <si>
    <t>92592</t>
  </si>
  <si>
    <t>92593</t>
  </si>
  <si>
    <t>92594</t>
  </si>
  <si>
    <t>92596</t>
  </si>
  <si>
    <t>92598</t>
  </si>
  <si>
    <t>92600</t>
  </si>
  <si>
    <t>92602</t>
  </si>
  <si>
    <t>92604</t>
  </si>
  <si>
    <t>92606</t>
  </si>
  <si>
    <t>92608</t>
  </si>
  <si>
    <t>92610</t>
  </si>
  <si>
    <t>92612</t>
  </si>
  <si>
    <t>92614</t>
  </si>
  <si>
    <t>92616</t>
  </si>
  <si>
    <t>92618</t>
  </si>
  <si>
    <t>92620</t>
  </si>
  <si>
    <t>94444</t>
  </si>
  <si>
    <t>73891/1</t>
  </si>
  <si>
    <t>73882/1</t>
  </si>
  <si>
    <t>73882/5</t>
  </si>
  <si>
    <t>73816/1</t>
  </si>
  <si>
    <t>73816/2</t>
  </si>
  <si>
    <t>73881/1</t>
  </si>
  <si>
    <t>73881/3</t>
  </si>
  <si>
    <t>10,69</t>
  </si>
  <si>
    <t>73883/1</t>
  </si>
  <si>
    <t>73883/2</t>
  </si>
  <si>
    <t>73883/3</t>
  </si>
  <si>
    <t>73902/1</t>
  </si>
  <si>
    <t>73968/1</t>
  </si>
  <si>
    <t>73969/1</t>
  </si>
  <si>
    <t>74017/1</t>
  </si>
  <si>
    <t>74017/2</t>
  </si>
  <si>
    <t>75029/1</t>
  </si>
  <si>
    <t>83651</t>
  </si>
  <si>
    <t>32,74</t>
  </si>
  <si>
    <t>83656</t>
  </si>
  <si>
    <t>83658</t>
  </si>
  <si>
    <t>83661</t>
  </si>
  <si>
    <t>83662</t>
  </si>
  <si>
    <t>83664</t>
  </si>
  <si>
    <t>83665</t>
  </si>
  <si>
    <t>83667</t>
  </si>
  <si>
    <t>83668</t>
  </si>
  <si>
    <t>83669</t>
  </si>
  <si>
    <t>83670</t>
  </si>
  <si>
    <t>46,54</t>
  </si>
  <si>
    <t>83671</t>
  </si>
  <si>
    <t>83675</t>
  </si>
  <si>
    <t>83676</t>
  </si>
  <si>
    <t>83677</t>
  </si>
  <si>
    <t>83678</t>
  </si>
  <si>
    <t>83679</t>
  </si>
  <si>
    <t>83680</t>
  </si>
  <si>
    <t>83681</t>
  </si>
  <si>
    <t>83682</t>
  </si>
  <si>
    <t>83683</t>
  </si>
  <si>
    <t>83729</t>
  </si>
  <si>
    <t>83739</t>
  </si>
  <si>
    <t>6454</t>
  </si>
  <si>
    <t>73611</t>
  </si>
  <si>
    <t>73697</t>
  </si>
  <si>
    <t>73698</t>
  </si>
  <si>
    <t>73890/1</t>
  </si>
  <si>
    <t>73890/2</t>
  </si>
  <si>
    <t>92743</t>
  </si>
  <si>
    <t>92744</t>
  </si>
  <si>
    <t>92745</t>
  </si>
  <si>
    <t>92746</t>
  </si>
  <si>
    <t>92747</t>
  </si>
  <si>
    <t>92748</t>
  </si>
  <si>
    <t>92749</t>
  </si>
  <si>
    <t>92750</t>
  </si>
  <si>
    <t>92751</t>
  </si>
  <si>
    <t>92752</t>
  </si>
  <si>
    <t>92753</t>
  </si>
  <si>
    <t>92754</t>
  </si>
  <si>
    <t>92755</t>
  </si>
  <si>
    <t>92756</t>
  </si>
  <si>
    <t>92757</t>
  </si>
  <si>
    <t>92758</t>
  </si>
  <si>
    <t>73843/1</t>
  </si>
  <si>
    <t>73844/1</t>
  </si>
  <si>
    <t>73844/2</t>
  </si>
  <si>
    <t>73846/1</t>
  </si>
  <si>
    <t>73846/2</t>
  </si>
  <si>
    <t>91069</t>
  </si>
  <si>
    <t>91070</t>
  </si>
  <si>
    <t>91071</t>
  </si>
  <si>
    <t>91072</t>
  </si>
  <si>
    <t>91073</t>
  </si>
  <si>
    <t>91074</t>
  </si>
  <si>
    <t>91075</t>
  </si>
  <si>
    <t>91076</t>
  </si>
  <si>
    <t>91077</t>
  </si>
  <si>
    <t>91078</t>
  </si>
  <si>
    <t>91079</t>
  </si>
  <si>
    <t>91080</t>
  </si>
  <si>
    <t>91081</t>
  </si>
  <si>
    <t>91082</t>
  </si>
  <si>
    <t>91083</t>
  </si>
  <si>
    <t>91084</t>
  </si>
  <si>
    <t>91086</t>
  </si>
  <si>
    <t>80,50</t>
  </si>
  <si>
    <t>91087</t>
  </si>
  <si>
    <t>91088</t>
  </si>
  <si>
    <t>91089</t>
  </si>
  <si>
    <t>91090</t>
  </si>
  <si>
    <t>91091</t>
  </si>
  <si>
    <t>91092</t>
  </si>
  <si>
    <t>91093</t>
  </si>
  <si>
    <t>91094</t>
  </si>
  <si>
    <t>91095</t>
  </si>
  <si>
    <t>91096</t>
  </si>
  <si>
    <t>91097</t>
  </si>
  <si>
    <t>91098</t>
  </si>
  <si>
    <t>91099</t>
  </si>
  <si>
    <t>91100</t>
  </si>
  <si>
    <t>91101</t>
  </si>
  <si>
    <t>93952</t>
  </si>
  <si>
    <t>93953</t>
  </si>
  <si>
    <t>93954</t>
  </si>
  <si>
    <t>93955</t>
  </si>
  <si>
    <t>93956</t>
  </si>
  <si>
    <t>93957</t>
  </si>
  <si>
    <t>93958</t>
  </si>
  <si>
    <t>93959</t>
  </si>
  <si>
    <t>93960</t>
  </si>
  <si>
    <t>93961</t>
  </si>
  <si>
    <t>93962</t>
  </si>
  <si>
    <t>93963</t>
  </si>
  <si>
    <t>93964</t>
  </si>
  <si>
    <t>93965</t>
  </si>
  <si>
    <t>93966</t>
  </si>
  <si>
    <t>93967</t>
  </si>
  <si>
    <t>93968</t>
  </si>
  <si>
    <t>93969</t>
  </si>
  <si>
    <t>93970</t>
  </si>
  <si>
    <t>93971</t>
  </si>
  <si>
    <t>95108</t>
  </si>
  <si>
    <t>21,91</t>
  </si>
  <si>
    <t>83690</t>
  </si>
  <si>
    <t>73799/1</t>
  </si>
  <si>
    <t>73856/1</t>
  </si>
  <si>
    <t>73856/2</t>
  </si>
  <si>
    <t>73856/3</t>
  </si>
  <si>
    <t>73856/4</t>
  </si>
  <si>
    <t>73856/5</t>
  </si>
  <si>
    <t>73856/6</t>
  </si>
  <si>
    <t>73856/7</t>
  </si>
  <si>
    <t>73856/8</t>
  </si>
  <si>
    <t>73856/9</t>
  </si>
  <si>
    <t>73856/10</t>
  </si>
  <si>
    <t>73856/11</t>
  </si>
  <si>
    <t>73856/12</t>
  </si>
  <si>
    <t>73856/13</t>
  </si>
  <si>
    <t>73856/14</t>
  </si>
  <si>
    <t>73856/15</t>
  </si>
  <si>
    <t>74224/1</t>
  </si>
  <si>
    <t>83659</t>
  </si>
  <si>
    <t>83716</t>
  </si>
  <si>
    <t>97976</t>
  </si>
  <si>
    <t>97977</t>
  </si>
  <si>
    <t>97980</t>
  </si>
  <si>
    <t>97981</t>
  </si>
  <si>
    <t>97983</t>
  </si>
  <si>
    <t>97985</t>
  </si>
  <si>
    <t>97987</t>
  </si>
  <si>
    <t>97988</t>
  </si>
  <si>
    <t>97989</t>
  </si>
  <si>
    <t>97991</t>
  </si>
  <si>
    <t>97992</t>
  </si>
  <si>
    <t>97993</t>
  </si>
  <si>
    <t>97994</t>
  </si>
  <si>
    <t>97995</t>
  </si>
  <si>
    <t>97996</t>
  </si>
  <si>
    <t>97997</t>
  </si>
  <si>
    <t>97999</t>
  </si>
  <si>
    <t>98001</t>
  </si>
  <si>
    <t>98002</t>
  </si>
  <si>
    <t>98003</t>
  </si>
  <si>
    <t>98005</t>
  </si>
  <si>
    <t>98006</t>
  </si>
  <si>
    <t>98007</t>
  </si>
  <si>
    <t>98008</t>
  </si>
  <si>
    <t>98009</t>
  </si>
  <si>
    <t>98010</t>
  </si>
  <si>
    <t>98011</t>
  </si>
  <si>
    <t>98012</t>
  </si>
  <si>
    <t>98013</t>
  </si>
  <si>
    <t>98014</t>
  </si>
  <si>
    <t>98015</t>
  </si>
  <si>
    <t>98016</t>
  </si>
  <si>
    <t>98017</t>
  </si>
  <si>
    <t>98018</t>
  </si>
  <si>
    <t>98019</t>
  </si>
  <si>
    <t>98020</t>
  </si>
  <si>
    <t>98021</t>
  </si>
  <si>
    <t>98022</t>
  </si>
  <si>
    <t>98023</t>
  </si>
  <si>
    <t>98024</t>
  </si>
  <si>
    <t>98025</t>
  </si>
  <si>
    <t>98026</t>
  </si>
  <si>
    <t>98027</t>
  </si>
  <si>
    <t>98028</t>
  </si>
  <si>
    <t>98029</t>
  </si>
  <si>
    <t>98030</t>
  </si>
  <si>
    <t>98031</t>
  </si>
  <si>
    <t>98032</t>
  </si>
  <si>
    <t>98033</t>
  </si>
  <si>
    <t>98034</t>
  </si>
  <si>
    <t>98035</t>
  </si>
  <si>
    <t>98036</t>
  </si>
  <si>
    <t>98037</t>
  </si>
  <si>
    <t>98038</t>
  </si>
  <si>
    <t>98039</t>
  </si>
  <si>
    <t>98040</t>
  </si>
  <si>
    <t>98041</t>
  </si>
  <si>
    <t>98042</t>
  </si>
  <si>
    <t>98043</t>
  </si>
  <si>
    <t>98044</t>
  </si>
  <si>
    <t>98045</t>
  </si>
  <si>
    <t>98046</t>
  </si>
  <si>
    <t>98047</t>
  </si>
  <si>
    <t>98048</t>
  </si>
  <si>
    <t>98049</t>
  </si>
  <si>
    <t>98050</t>
  </si>
  <si>
    <t>98051</t>
  </si>
  <si>
    <t>98405</t>
  </si>
  <si>
    <t>98406</t>
  </si>
  <si>
    <t>98407</t>
  </si>
  <si>
    <t>98408</t>
  </si>
  <si>
    <t>98409</t>
  </si>
  <si>
    <t>98414</t>
  </si>
  <si>
    <t>98415</t>
  </si>
  <si>
    <t>98416</t>
  </si>
  <si>
    <t>98417</t>
  </si>
  <si>
    <t>98418</t>
  </si>
  <si>
    <t>98419</t>
  </si>
  <si>
    <t>98420</t>
  </si>
  <si>
    <t>98421</t>
  </si>
  <si>
    <t>98422</t>
  </si>
  <si>
    <t>98423</t>
  </si>
  <si>
    <t>98424</t>
  </si>
  <si>
    <t>98425</t>
  </si>
  <si>
    <t>98426</t>
  </si>
  <si>
    <t>98427</t>
  </si>
  <si>
    <t>98428</t>
  </si>
  <si>
    <t>98429</t>
  </si>
  <si>
    <t>98430</t>
  </si>
  <si>
    <t>98431</t>
  </si>
  <si>
    <t>98432</t>
  </si>
  <si>
    <t>98433</t>
  </si>
  <si>
    <t>98434</t>
  </si>
  <si>
    <t>94263</t>
  </si>
  <si>
    <t>94264</t>
  </si>
  <si>
    <t>94265</t>
  </si>
  <si>
    <t>94266</t>
  </si>
  <si>
    <t>94267</t>
  </si>
  <si>
    <t>31,37</t>
  </si>
  <si>
    <t>94268</t>
  </si>
  <si>
    <t>94269</t>
  </si>
  <si>
    <t>94270</t>
  </si>
  <si>
    <t>48,72</t>
  </si>
  <si>
    <t>94271</t>
  </si>
  <si>
    <t>94272</t>
  </si>
  <si>
    <t>59,97</t>
  </si>
  <si>
    <t>94273</t>
  </si>
  <si>
    <t>94274</t>
  </si>
  <si>
    <t>94275</t>
  </si>
  <si>
    <t>94276</t>
  </si>
  <si>
    <t>94281</t>
  </si>
  <si>
    <t>94282</t>
  </si>
  <si>
    <t>94283</t>
  </si>
  <si>
    <t>94284</t>
  </si>
  <si>
    <t>94285</t>
  </si>
  <si>
    <t>94286</t>
  </si>
  <si>
    <t>94287</t>
  </si>
  <si>
    <t>94288</t>
  </si>
  <si>
    <t>94289</t>
  </si>
  <si>
    <t>94290</t>
  </si>
  <si>
    <t>94291</t>
  </si>
  <si>
    <t>94292</t>
  </si>
  <si>
    <t>94293</t>
  </si>
  <si>
    <t>94294</t>
  </si>
  <si>
    <t>94037</t>
  </si>
  <si>
    <t>94038</t>
  </si>
  <si>
    <t>94039</t>
  </si>
  <si>
    <t>94040</t>
  </si>
  <si>
    <t>94041</t>
  </si>
  <si>
    <t>11,20</t>
  </si>
  <si>
    <t>94042</t>
  </si>
  <si>
    <t>94043</t>
  </si>
  <si>
    <t>17,05</t>
  </si>
  <si>
    <t>94044</t>
  </si>
  <si>
    <t>94045</t>
  </si>
  <si>
    <t>94046</t>
  </si>
  <si>
    <t>94047</t>
  </si>
  <si>
    <t>10,22</t>
  </si>
  <si>
    <t>94048</t>
  </si>
  <si>
    <t>94049</t>
  </si>
  <si>
    <t>94050</t>
  </si>
  <si>
    <t>39,61</t>
  </si>
  <si>
    <t>94051</t>
  </si>
  <si>
    <t>94052</t>
  </si>
  <si>
    <t>34,21</t>
  </si>
  <si>
    <t>94053</t>
  </si>
  <si>
    <t>94054</t>
  </si>
  <si>
    <t>94055</t>
  </si>
  <si>
    <t>94056</t>
  </si>
  <si>
    <t>94057</t>
  </si>
  <si>
    <t>24,40</t>
  </si>
  <si>
    <t>94058</t>
  </si>
  <si>
    <t>94059</t>
  </si>
  <si>
    <t>94060</t>
  </si>
  <si>
    <t>83770</t>
  </si>
  <si>
    <t>73301</t>
  </si>
  <si>
    <t>83515</t>
  </si>
  <si>
    <t>83516</t>
  </si>
  <si>
    <t>72144</t>
  </si>
  <si>
    <t>73910/8</t>
  </si>
  <si>
    <t>73910/9</t>
  </si>
  <si>
    <t>84874</t>
  </si>
  <si>
    <t>84876</t>
  </si>
  <si>
    <t>90800</t>
  </si>
  <si>
    <t>90801</t>
  </si>
  <si>
    <t>90802</t>
  </si>
  <si>
    <t>90803</t>
  </si>
  <si>
    <t>90804</t>
  </si>
  <si>
    <t>90805</t>
  </si>
  <si>
    <t>90806</t>
  </si>
  <si>
    <t>90807</t>
  </si>
  <si>
    <t>90816</t>
  </si>
  <si>
    <t>90817</t>
  </si>
  <si>
    <t>69,21</t>
  </si>
  <si>
    <t>90818</t>
  </si>
  <si>
    <t>90819</t>
  </si>
  <si>
    <t>90820</t>
  </si>
  <si>
    <t>90821</t>
  </si>
  <si>
    <t>90822</t>
  </si>
  <si>
    <t>90823</t>
  </si>
  <si>
    <t>90826</t>
  </si>
  <si>
    <t>21,57</t>
  </si>
  <si>
    <t>90827</t>
  </si>
  <si>
    <t>90828</t>
  </si>
  <si>
    <t>90829</t>
  </si>
  <si>
    <t>25,28</t>
  </si>
  <si>
    <t>90830</t>
  </si>
  <si>
    <t>90831</t>
  </si>
  <si>
    <t>90841</t>
  </si>
  <si>
    <t>90842</t>
  </si>
  <si>
    <t>90843</t>
  </si>
  <si>
    <t>90844</t>
  </si>
  <si>
    <t>90847</t>
  </si>
  <si>
    <t>90848</t>
  </si>
  <si>
    <t>90849</t>
  </si>
  <si>
    <t>90850</t>
  </si>
  <si>
    <t>91009</t>
  </si>
  <si>
    <t>91010</t>
  </si>
  <si>
    <t>91011</t>
  </si>
  <si>
    <t>91012</t>
  </si>
  <si>
    <t>91013</t>
  </si>
  <si>
    <t>91014</t>
  </si>
  <si>
    <t>91015</t>
  </si>
  <si>
    <t>91016</t>
  </si>
  <si>
    <t>91286</t>
  </si>
  <si>
    <t>91287</t>
  </si>
  <si>
    <t>91288</t>
  </si>
  <si>
    <t>91290</t>
  </si>
  <si>
    <t>91291</t>
  </si>
  <si>
    <t>91292</t>
  </si>
  <si>
    <t>91293</t>
  </si>
  <si>
    <t>91294</t>
  </si>
  <si>
    <t>91295</t>
  </si>
  <si>
    <t>91296</t>
  </si>
  <si>
    <t>91297</t>
  </si>
  <si>
    <t>91298</t>
  </si>
  <si>
    <t>91299</t>
  </si>
  <si>
    <t>91300</t>
  </si>
  <si>
    <t>91301</t>
  </si>
  <si>
    <t>91302</t>
  </si>
  <si>
    <t>20,72</t>
  </si>
  <si>
    <t>91303</t>
  </si>
  <si>
    <t>91304</t>
  </si>
  <si>
    <t>91305</t>
  </si>
  <si>
    <t>49,52</t>
  </si>
  <si>
    <t>91306</t>
  </si>
  <si>
    <t>91307</t>
  </si>
  <si>
    <t>91312</t>
  </si>
  <si>
    <t>91313</t>
  </si>
  <si>
    <t>91314</t>
  </si>
  <si>
    <t>91315</t>
  </si>
  <si>
    <t>91318</t>
  </si>
  <si>
    <t>91319</t>
  </si>
  <si>
    <t>91320</t>
  </si>
  <si>
    <t>91321</t>
  </si>
  <si>
    <t>91324</t>
  </si>
  <si>
    <t>91325</t>
  </si>
  <si>
    <t>91326</t>
  </si>
  <si>
    <t>91327</t>
  </si>
  <si>
    <t>91328</t>
  </si>
  <si>
    <t>91329</t>
  </si>
  <si>
    <t>91330</t>
  </si>
  <si>
    <t>91331</t>
  </si>
  <si>
    <t>91332</t>
  </si>
  <si>
    <t>91333</t>
  </si>
  <si>
    <t>91334</t>
  </si>
  <si>
    <t>91335</t>
  </si>
  <si>
    <t>91336</t>
  </si>
  <si>
    <t>91337</t>
  </si>
  <si>
    <t>73813/1</t>
  </si>
  <si>
    <t>84844</t>
  </si>
  <si>
    <t>84845</t>
  </si>
  <si>
    <t>84846</t>
  </si>
  <si>
    <t>84847</t>
  </si>
  <si>
    <t>84848</t>
  </si>
  <si>
    <t>84849</t>
  </si>
  <si>
    <t>73933/1</t>
  </si>
  <si>
    <t>73933/3</t>
  </si>
  <si>
    <t>73933/4</t>
  </si>
  <si>
    <t>74073/1</t>
  </si>
  <si>
    <t>74073/2</t>
  </si>
  <si>
    <t>74136/1</t>
  </si>
  <si>
    <t>74136/2</t>
  </si>
  <si>
    <t>74136/3</t>
  </si>
  <si>
    <t>84854</t>
  </si>
  <si>
    <t>33,47</t>
  </si>
  <si>
    <t>94559</t>
  </si>
  <si>
    <t>94560</t>
  </si>
  <si>
    <t>94562</t>
  </si>
  <si>
    <t>94563</t>
  </si>
  <si>
    <t>94564</t>
  </si>
  <si>
    <t>94565</t>
  </si>
  <si>
    <t>94567</t>
  </si>
  <si>
    <t>94568</t>
  </si>
  <si>
    <t>73932/1</t>
  </si>
  <si>
    <t>73631</t>
  </si>
  <si>
    <t>74195/1</t>
  </si>
  <si>
    <t>73665</t>
  </si>
  <si>
    <t>74072/2</t>
  </si>
  <si>
    <t>74072/3</t>
  </si>
  <si>
    <t>74194/1</t>
  </si>
  <si>
    <t>84862</t>
  </si>
  <si>
    <t>68050</t>
  </si>
  <si>
    <t>90838</t>
  </si>
  <si>
    <t>91338</t>
  </si>
  <si>
    <t>91341</t>
  </si>
  <si>
    <t>94805</t>
  </si>
  <si>
    <t>94806</t>
  </si>
  <si>
    <t>94807</t>
  </si>
  <si>
    <t>73737/1</t>
  </si>
  <si>
    <t>73737/2</t>
  </si>
  <si>
    <t>73737/3</t>
  </si>
  <si>
    <t>85096</t>
  </si>
  <si>
    <t>73736/1</t>
  </si>
  <si>
    <t>84885</t>
  </si>
  <si>
    <t>84886</t>
  </si>
  <si>
    <t>84889</t>
  </si>
  <si>
    <t>84891</t>
  </si>
  <si>
    <t>74046/2</t>
  </si>
  <si>
    <t>74047/2</t>
  </si>
  <si>
    <t>74084/1</t>
  </si>
  <si>
    <t>84950</t>
  </si>
  <si>
    <t>84952</t>
  </si>
  <si>
    <t>72116</t>
  </si>
  <si>
    <t>72117</t>
  </si>
  <si>
    <t>72118</t>
  </si>
  <si>
    <t>72119</t>
  </si>
  <si>
    <t>72120</t>
  </si>
  <si>
    <t>72122</t>
  </si>
  <si>
    <t>72123</t>
  </si>
  <si>
    <t>73838/1</t>
  </si>
  <si>
    <t>74125/1</t>
  </si>
  <si>
    <t>74125/2</t>
  </si>
  <si>
    <t>84957</t>
  </si>
  <si>
    <t>84959</t>
  </si>
  <si>
    <t>85001</t>
  </si>
  <si>
    <t>85002</t>
  </si>
  <si>
    <t>85004</t>
  </si>
  <si>
    <t>85005</t>
  </si>
  <si>
    <t>68054</t>
  </si>
  <si>
    <t>74100/1</t>
  </si>
  <si>
    <t>74238/2</t>
  </si>
  <si>
    <t>85188</t>
  </si>
  <si>
    <t>85189</t>
  </si>
  <si>
    <t>85010</t>
  </si>
  <si>
    <t>85014</t>
  </si>
  <si>
    <t>94569</t>
  </si>
  <si>
    <t>94570</t>
  </si>
  <si>
    <t>94572</t>
  </si>
  <si>
    <t>94573</t>
  </si>
  <si>
    <t>94574</t>
  </si>
  <si>
    <t>94575</t>
  </si>
  <si>
    <t>94576</t>
  </si>
  <si>
    <t>94578</t>
  </si>
  <si>
    <t>94579</t>
  </si>
  <si>
    <t>94580</t>
  </si>
  <si>
    <t>94581</t>
  </si>
  <si>
    <t>94582</t>
  </si>
  <si>
    <t>94584</t>
  </si>
  <si>
    <t>94585</t>
  </si>
  <si>
    <t>94586</t>
  </si>
  <si>
    <t>73908/1</t>
  </si>
  <si>
    <t>73908/2</t>
  </si>
  <si>
    <t>85015</t>
  </si>
  <si>
    <t>22,53</t>
  </si>
  <si>
    <t>85016</t>
  </si>
  <si>
    <t>97751</t>
  </si>
  <si>
    <t>97752</t>
  </si>
  <si>
    <t>97753</t>
  </si>
  <si>
    <t>97754</t>
  </si>
  <si>
    <t>97755</t>
  </si>
  <si>
    <t>97756</t>
  </si>
  <si>
    <t>97757</t>
  </si>
  <si>
    <t>97758</t>
  </si>
  <si>
    <t>97759</t>
  </si>
  <si>
    <t>97760</t>
  </si>
  <si>
    <t>97761</t>
  </si>
  <si>
    <t>97762</t>
  </si>
  <si>
    <t>97763</t>
  </si>
  <si>
    <t>97764</t>
  </si>
  <si>
    <t>97765</t>
  </si>
  <si>
    <t>97766</t>
  </si>
  <si>
    <t>97767</t>
  </si>
  <si>
    <t>97768</t>
  </si>
  <si>
    <t>97769</t>
  </si>
  <si>
    <t>97770</t>
  </si>
  <si>
    <t>97771</t>
  </si>
  <si>
    <t>97772</t>
  </si>
  <si>
    <t>97773</t>
  </si>
  <si>
    <t>97774</t>
  </si>
  <si>
    <t>97775</t>
  </si>
  <si>
    <t>97776</t>
  </si>
  <si>
    <t>97777</t>
  </si>
  <si>
    <t>97778</t>
  </si>
  <si>
    <t>97779</t>
  </si>
  <si>
    <t>97780</t>
  </si>
  <si>
    <t>97781</t>
  </si>
  <si>
    <t>97782</t>
  </si>
  <si>
    <t>97783</t>
  </si>
  <si>
    <t>97784</t>
  </si>
  <si>
    <t>97785</t>
  </si>
  <si>
    <t>97786</t>
  </si>
  <si>
    <t>97787</t>
  </si>
  <si>
    <t>97788</t>
  </si>
  <si>
    <t>97789</t>
  </si>
  <si>
    <t>97790</t>
  </si>
  <si>
    <t>97791</t>
  </si>
  <si>
    <t>97792</t>
  </si>
  <si>
    <t>97793</t>
  </si>
  <si>
    <t>97794</t>
  </si>
  <si>
    <t>97795</t>
  </si>
  <si>
    <t>97796</t>
  </si>
  <si>
    <t>97797</t>
  </si>
  <si>
    <t>97798</t>
  </si>
  <si>
    <t>97799</t>
  </si>
  <si>
    <t>97800</t>
  </si>
  <si>
    <t>89198</t>
  </si>
  <si>
    <t>89199</t>
  </si>
  <si>
    <t>89200</t>
  </si>
  <si>
    <t>89201</t>
  </si>
  <si>
    <t>89202</t>
  </si>
  <si>
    <t>89203</t>
  </si>
  <si>
    <t>89204</t>
  </si>
  <si>
    <t>89205</t>
  </si>
  <si>
    <t>89206</t>
  </si>
  <si>
    <t>90808</t>
  </si>
  <si>
    <t>90809</t>
  </si>
  <si>
    <t>90810</t>
  </si>
  <si>
    <t>90811</t>
  </si>
  <si>
    <t>90812</t>
  </si>
  <si>
    <t>90813</t>
  </si>
  <si>
    <t>90814</t>
  </si>
  <si>
    <t>90815</t>
  </si>
  <si>
    <t>90877</t>
  </si>
  <si>
    <t>90878</t>
  </si>
  <si>
    <t>90880</t>
  </si>
  <si>
    <t>90881</t>
  </si>
  <si>
    <t>46,80</t>
  </si>
  <si>
    <t>90883</t>
  </si>
  <si>
    <t>90884</t>
  </si>
  <si>
    <t>90885</t>
  </si>
  <si>
    <t>90886</t>
  </si>
  <si>
    <t>90887</t>
  </si>
  <si>
    <t>90888</t>
  </si>
  <si>
    <t>90889</t>
  </si>
  <si>
    <t>90890</t>
  </si>
  <si>
    <t>90891</t>
  </si>
  <si>
    <t>95601</t>
  </si>
  <si>
    <t>95602</t>
  </si>
  <si>
    <t>18,54</t>
  </si>
  <si>
    <t>95603</t>
  </si>
  <si>
    <t>95604</t>
  </si>
  <si>
    <t>32,03</t>
  </si>
  <si>
    <t>95605</t>
  </si>
  <si>
    <t>95607</t>
  </si>
  <si>
    <t>95608</t>
  </si>
  <si>
    <t>95609</t>
  </si>
  <si>
    <t>96160</t>
  </si>
  <si>
    <t>96161</t>
  </si>
  <si>
    <t>96162</t>
  </si>
  <si>
    <t>96163</t>
  </si>
  <si>
    <t>96164</t>
  </si>
  <si>
    <t>96165</t>
  </si>
  <si>
    <t>96166</t>
  </si>
  <si>
    <t>96167</t>
  </si>
  <si>
    <t>96168</t>
  </si>
  <si>
    <t>96169</t>
  </si>
  <si>
    <t>96170</t>
  </si>
  <si>
    <t>96171</t>
  </si>
  <si>
    <t>96172</t>
  </si>
  <si>
    <t>96173</t>
  </si>
  <si>
    <t>96174</t>
  </si>
  <si>
    <t>96175</t>
  </si>
  <si>
    <t>96176</t>
  </si>
  <si>
    <t>96177</t>
  </si>
  <si>
    <t>96178</t>
  </si>
  <si>
    <t>96179</t>
  </si>
  <si>
    <t>96180</t>
  </si>
  <si>
    <t>96181</t>
  </si>
  <si>
    <t>96182</t>
  </si>
  <si>
    <t>96183</t>
  </si>
  <si>
    <t>98228</t>
  </si>
  <si>
    <t>46,12</t>
  </si>
  <si>
    <t>98229</t>
  </si>
  <si>
    <t>98230</t>
  </si>
  <si>
    <t>83534</t>
  </si>
  <si>
    <t>95240</t>
  </si>
  <si>
    <t>95241</t>
  </si>
  <si>
    <t>96616</t>
  </si>
  <si>
    <t>96617</t>
  </si>
  <si>
    <t>96619</t>
  </si>
  <si>
    <t>19,59</t>
  </si>
  <si>
    <t>96620</t>
  </si>
  <si>
    <t>96621</t>
  </si>
  <si>
    <t>96622</t>
  </si>
  <si>
    <t>96623</t>
  </si>
  <si>
    <t>96624</t>
  </si>
  <si>
    <t>97082</t>
  </si>
  <si>
    <t>97083</t>
  </si>
  <si>
    <t>97084</t>
  </si>
  <si>
    <t>97086</t>
  </si>
  <si>
    <t>97094</t>
  </si>
  <si>
    <t>97095</t>
  </si>
  <si>
    <t>97096</t>
  </si>
  <si>
    <t>90996</t>
  </si>
  <si>
    <t>90997</t>
  </si>
  <si>
    <t>90998</t>
  </si>
  <si>
    <t>20,42</t>
  </si>
  <si>
    <t>91000</t>
  </si>
  <si>
    <t>91002</t>
  </si>
  <si>
    <t>91003</t>
  </si>
  <si>
    <t>91004</t>
  </si>
  <si>
    <t>91005</t>
  </si>
  <si>
    <t>15,48</t>
  </si>
  <si>
    <t>91006</t>
  </si>
  <si>
    <t>11,80</t>
  </si>
  <si>
    <t>91007</t>
  </si>
  <si>
    <t>10,53</t>
  </si>
  <si>
    <t>91008</t>
  </si>
  <si>
    <t>92263</t>
  </si>
  <si>
    <t>92264</t>
  </si>
  <si>
    <t>92265</t>
  </si>
  <si>
    <t>92266</t>
  </si>
  <si>
    <t>92267</t>
  </si>
  <si>
    <t>92268</t>
  </si>
  <si>
    <t>40,27</t>
  </si>
  <si>
    <t>92269</t>
  </si>
  <si>
    <t>92270</t>
  </si>
  <si>
    <t>92271</t>
  </si>
  <si>
    <t>92272</t>
  </si>
  <si>
    <t>92273</t>
  </si>
  <si>
    <t>92408</t>
  </si>
  <si>
    <t>92409</t>
  </si>
  <si>
    <t>92410</t>
  </si>
  <si>
    <t>92411</t>
  </si>
  <si>
    <t>92412</t>
  </si>
  <si>
    <t>92413</t>
  </si>
  <si>
    <t>92414</t>
  </si>
  <si>
    <t>92415</t>
  </si>
  <si>
    <t>92416</t>
  </si>
  <si>
    <t>92417</t>
  </si>
  <si>
    <t>92418</t>
  </si>
  <si>
    <t>92419</t>
  </si>
  <si>
    <t>57,43</t>
  </si>
  <si>
    <t>92420</t>
  </si>
  <si>
    <t>92421</t>
  </si>
  <si>
    <t>92422</t>
  </si>
  <si>
    <t>92423</t>
  </si>
  <si>
    <t>92424</t>
  </si>
  <si>
    <t>92425</t>
  </si>
  <si>
    <t>92426</t>
  </si>
  <si>
    <t>92427</t>
  </si>
  <si>
    <t>40,87</t>
  </si>
  <si>
    <t>92428</t>
  </si>
  <si>
    <t>92429</t>
  </si>
  <si>
    <t>92430</t>
  </si>
  <si>
    <t>92431</t>
  </si>
  <si>
    <t>92432</t>
  </si>
  <si>
    <t>51,96</t>
  </si>
  <si>
    <t>92433</t>
  </si>
  <si>
    <t>92434</t>
  </si>
  <si>
    <t>92435</t>
  </si>
  <si>
    <t>34,54</t>
  </si>
  <si>
    <t>92436</t>
  </si>
  <si>
    <t>92437</t>
  </si>
  <si>
    <t>44,63</t>
  </si>
  <si>
    <t>92438</t>
  </si>
  <si>
    <t>37,94</t>
  </si>
  <si>
    <t>92439</t>
  </si>
  <si>
    <t>92440</t>
  </si>
  <si>
    <t>92441</t>
  </si>
  <si>
    <t>92442</t>
  </si>
  <si>
    <t>34,91</t>
  </si>
  <si>
    <t>92443</t>
  </si>
  <si>
    <t>92444</t>
  </si>
  <si>
    <t>92445</t>
  </si>
  <si>
    <t>92446</t>
  </si>
  <si>
    <t>92447</t>
  </si>
  <si>
    <t>92448</t>
  </si>
  <si>
    <t>92449</t>
  </si>
  <si>
    <t>92450</t>
  </si>
  <si>
    <t>92451</t>
  </si>
  <si>
    <t>92452</t>
  </si>
  <si>
    <t>92453</t>
  </si>
  <si>
    <t>92454</t>
  </si>
  <si>
    <t>92455</t>
  </si>
  <si>
    <t>92456</t>
  </si>
  <si>
    <t>92457</t>
  </si>
  <si>
    <t>92458</t>
  </si>
  <si>
    <t>92459</t>
  </si>
  <si>
    <t>92460</t>
  </si>
  <si>
    <t>92461</t>
  </si>
  <si>
    <t>92462</t>
  </si>
  <si>
    <t>92463</t>
  </si>
  <si>
    <t>92464</t>
  </si>
  <si>
    <t>92465</t>
  </si>
  <si>
    <t>92466</t>
  </si>
  <si>
    <t>92467</t>
  </si>
  <si>
    <t>92468</t>
  </si>
  <si>
    <t>92469</t>
  </si>
  <si>
    <t>92470</t>
  </si>
  <si>
    <t>92471</t>
  </si>
  <si>
    <t>92472</t>
  </si>
  <si>
    <t>92473</t>
  </si>
  <si>
    <t>92474</t>
  </si>
  <si>
    <t>92475</t>
  </si>
  <si>
    <t>92476</t>
  </si>
  <si>
    <t>92477</t>
  </si>
  <si>
    <t>92478</t>
  </si>
  <si>
    <t>92479</t>
  </si>
  <si>
    <t>92480</t>
  </si>
  <si>
    <t>92481</t>
  </si>
  <si>
    <t>92482</t>
  </si>
  <si>
    <t>92483</t>
  </si>
  <si>
    <t>92484</t>
  </si>
  <si>
    <t>92485</t>
  </si>
  <si>
    <t>92486</t>
  </si>
  <si>
    <t>92487</t>
  </si>
  <si>
    <t>92488</t>
  </si>
  <si>
    <t>92489</t>
  </si>
  <si>
    <t>92490</t>
  </si>
  <si>
    <t>92491</t>
  </si>
  <si>
    <t>92492</t>
  </si>
  <si>
    <t>92493</t>
  </si>
  <si>
    <t>92494</t>
  </si>
  <si>
    <t>92495</t>
  </si>
  <si>
    <t>92496</t>
  </si>
  <si>
    <t>92497</t>
  </si>
  <si>
    <t>92498</t>
  </si>
  <si>
    <t>33,01</t>
  </si>
  <si>
    <t>92499</t>
  </si>
  <si>
    <t>92500</t>
  </si>
  <si>
    <t>92501</t>
  </si>
  <si>
    <t>92502</t>
  </si>
  <si>
    <t>92503</t>
  </si>
  <si>
    <t>92504</t>
  </si>
  <si>
    <t>92505</t>
  </si>
  <si>
    <t>92506</t>
  </si>
  <si>
    <t>92507</t>
  </si>
  <si>
    <t>92508</t>
  </si>
  <si>
    <t>92509</t>
  </si>
  <si>
    <t>92510</t>
  </si>
  <si>
    <t>92511</t>
  </si>
  <si>
    <t>92512</t>
  </si>
  <si>
    <t>92513</t>
  </si>
  <si>
    <t>92514</t>
  </si>
  <si>
    <t>92515</t>
  </si>
  <si>
    <t>92516</t>
  </si>
  <si>
    <t>92517</t>
  </si>
  <si>
    <t>92518</t>
  </si>
  <si>
    <t>92519</t>
  </si>
  <si>
    <t>92520</t>
  </si>
  <si>
    <t>92521</t>
  </si>
  <si>
    <t>92522</t>
  </si>
  <si>
    <t>92523</t>
  </si>
  <si>
    <t>92524</t>
  </si>
  <si>
    <t>92525</t>
  </si>
  <si>
    <t>92526</t>
  </si>
  <si>
    <t>18,52</t>
  </si>
  <si>
    <t>92527</t>
  </si>
  <si>
    <t>41,43</t>
  </si>
  <si>
    <t>92528</t>
  </si>
  <si>
    <t>92529</t>
  </si>
  <si>
    <t>92530</t>
  </si>
  <si>
    <t>17,61</t>
  </si>
  <si>
    <t>92531</t>
  </si>
  <si>
    <t>92532</t>
  </si>
  <si>
    <t>92533</t>
  </si>
  <si>
    <t>18,03</t>
  </si>
  <si>
    <t>92534</t>
  </si>
  <si>
    <t>92535</t>
  </si>
  <si>
    <t>92536</t>
  </si>
  <si>
    <t>92537</t>
  </si>
  <si>
    <t>16,69</t>
  </si>
  <si>
    <t>92538</t>
  </si>
  <si>
    <t>95934</t>
  </si>
  <si>
    <t>95935</t>
  </si>
  <si>
    <t>95936</t>
  </si>
  <si>
    <t>95937</t>
  </si>
  <si>
    <t>95938</t>
  </si>
  <si>
    <t>95939</t>
  </si>
  <si>
    <t>95940</t>
  </si>
  <si>
    <t>95941</t>
  </si>
  <si>
    <t>95942</t>
  </si>
  <si>
    <t>112,41</t>
  </si>
  <si>
    <t>96252</t>
  </si>
  <si>
    <t>96257</t>
  </si>
  <si>
    <t>96258</t>
  </si>
  <si>
    <t>96259</t>
  </si>
  <si>
    <t>96529</t>
  </si>
  <si>
    <t>96530</t>
  </si>
  <si>
    <t>96531</t>
  </si>
  <si>
    <t>96532</t>
  </si>
  <si>
    <t>96533</t>
  </si>
  <si>
    <t>96534</t>
  </si>
  <si>
    <t>66,94</t>
  </si>
  <si>
    <t>96535</t>
  </si>
  <si>
    <t>96536</t>
  </si>
  <si>
    <t>57,79</t>
  </si>
  <si>
    <t>96537</t>
  </si>
  <si>
    <t>96538</t>
  </si>
  <si>
    <t>96539</t>
  </si>
  <si>
    <t>96540</t>
  </si>
  <si>
    <t>96541</t>
  </si>
  <si>
    <t>96542</t>
  </si>
  <si>
    <t>96543</t>
  </si>
  <si>
    <t>97747</t>
  </si>
  <si>
    <t>73771/1</t>
  </si>
  <si>
    <t>21,61</t>
  </si>
  <si>
    <t>73990/1</t>
  </si>
  <si>
    <t>85662</t>
  </si>
  <si>
    <t>89996</t>
  </si>
  <si>
    <t>6,66</t>
  </si>
  <si>
    <t>89997</t>
  </si>
  <si>
    <t>89998</t>
  </si>
  <si>
    <t>89999</t>
  </si>
  <si>
    <t>90000</t>
  </si>
  <si>
    <t>91593</t>
  </si>
  <si>
    <t>91594</t>
  </si>
  <si>
    <t>6,99</t>
  </si>
  <si>
    <t>91595</t>
  </si>
  <si>
    <t>91596</t>
  </si>
  <si>
    <t>91597</t>
  </si>
  <si>
    <t>91598</t>
  </si>
  <si>
    <t>91599</t>
  </si>
  <si>
    <t>91600</t>
  </si>
  <si>
    <t>91601</t>
  </si>
  <si>
    <t>91602</t>
  </si>
  <si>
    <t>91603</t>
  </si>
  <si>
    <t>92759</t>
  </si>
  <si>
    <t>92760</t>
  </si>
  <si>
    <t>8,83</t>
  </si>
  <si>
    <t>92761</t>
  </si>
  <si>
    <t>8,66</t>
  </si>
  <si>
    <t>92762</t>
  </si>
  <si>
    <t>92763</t>
  </si>
  <si>
    <t>92764</t>
  </si>
  <si>
    <t>5,92</t>
  </si>
  <si>
    <t>92765</t>
  </si>
  <si>
    <t>92766</t>
  </si>
  <si>
    <t>92767</t>
  </si>
  <si>
    <t>92768</t>
  </si>
  <si>
    <t>92769</t>
  </si>
  <si>
    <t>92770</t>
  </si>
  <si>
    <t>92771</t>
  </si>
  <si>
    <t>92772</t>
  </si>
  <si>
    <t>92773</t>
  </si>
  <si>
    <t>92774</t>
  </si>
  <si>
    <t>92775</t>
  </si>
  <si>
    <t>92776</t>
  </si>
  <si>
    <t>10,65</t>
  </si>
  <si>
    <t>92777</t>
  </si>
  <si>
    <t>92778</t>
  </si>
  <si>
    <t>92779</t>
  </si>
  <si>
    <t>92780</t>
  </si>
  <si>
    <t>6,42</t>
  </si>
  <si>
    <t>92781</t>
  </si>
  <si>
    <t>5,81</t>
  </si>
  <si>
    <t>92782</t>
  </si>
  <si>
    <t>92783</t>
  </si>
  <si>
    <t>12,21</t>
  </si>
  <si>
    <t>92784</t>
  </si>
  <si>
    <t>92785</t>
  </si>
  <si>
    <t>92786</t>
  </si>
  <si>
    <t>92787</t>
  </si>
  <si>
    <t>92788</t>
  </si>
  <si>
    <t>92789</t>
  </si>
  <si>
    <t>92790</t>
  </si>
  <si>
    <t>92791</t>
  </si>
  <si>
    <t>92792</t>
  </si>
  <si>
    <t>92793</t>
  </si>
  <si>
    <t>92794</t>
  </si>
  <si>
    <t>92795</t>
  </si>
  <si>
    <t>92796</t>
  </si>
  <si>
    <t>4,99</t>
  </si>
  <si>
    <t>92797</t>
  </si>
  <si>
    <t>92798</t>
  </si>
  <si>
    <t>92799</t>
  </si>
  <si>
    <t>7,12</t>
  </si>
  <si>
    <t>92800</t>
  </si>
  <si>
    <t>6,30</t>
  </si>
  <si>
    <t>92801</t>
  </si>
  <si>
    <t>92802</t>
  </si>
  <si>
    <t>92803</t>
  </si>
  <si>
    <t>92804</t>
  </si>
  <si>
    <t>92805</t>
  </si>
  <si>
    <t>92806</t>
  </si>
  <si>
    <t>4,75</t>
  </si>
  <si>
    <t>92875</t>
  </si>
  <si>
    <t>92876</t>
  </si>
  <si>
    <t>5,61</t>
  </si>
  <si>
    <t>92877</t>
  </si>
  <si>
    <t>92878</t>
  </si>
  <si>
    <t>4,95</t>
  </si>
  <si>
    <t>92879</t>
  </si>
  <si>
    <t>92880</t>
  </si>
  <si>
    <t>92881</t>
  </si>
  <si>
    <t>92882</t>
  </si>
  <si>
    <t>92883</t>
  </si>
  <si>
    <t>7,66</t>
  </si>
  <si>
    <t>92884</t>
  </si>
  <si>
    <t>6,64</t>
  </si>
  <si>
    <t>92885</t>
  </si>
  <si>
    <t>92886</t>
  </si>
  <si>
    <t>5,80</t>
  </si>
  <si>
    <t>92887</t>
  </si>
  <si>
    <t>92888</t>
  </si>
  <si>
    <t>92915</t>
  </si>
  <si>
    <t>92916</t>
  </si>
  <si>
    <t>92917</t>
  </si>
  <si>
    <t>9,34</t>
  </si>
  <si>
    <t>92919</t>
  </si>
  <si>
    <t>92921</t>
  </si>
  <si>
    <t>6,69</t>
  </si>
  <si>
    <t>92922</t>
  </si>
  <si>
    <t>92923</t>
  </si>
  <si>
    <t>92924</t>
  </si>
  <si>
    <t>6,11</t>
  </si>
  <si>
    <t>95445</t>
  </si>
  <si>
    <t>95446</t>
  </si>
  <si>
    <t>95576</t>
  </si>
  <si>
    <t>8,84</t>
  </si>
  <si>
    <t>95577</t>
  </si>
  <si>
    <t>95578</t>
  </si>
  <si>
    <t>95579</t>
  </si>
  <si>
    <t>95580</t>
  </si>
  <si>
    <t>95581</t>
  </si>
  <si>
    <t>95583</t>
  </si>
  <si>
    <t>95584</t>
  </si>
  <si>
    <t>95585</t>
  </si>
  <si>
    <t>95586</t>
  </si>
  <si>
    <t>95587</t>
  </si>
  <si>
    <t>95588</t>
  </si>
  <si>
    <t>6,43</t>
  </si>
  <si>
    <t>95589</t>
  </si>
  <si>
    <t>95590</t>
  </si>
  <si>
    <t>95592</t>
  </si>
  <si>
    <t>95593</t>
  </si>
  <si>
    <t>95943</t>
  </si>
  <si>
    <t>95944</t>
  </si>
  <si>
    <t>13,35</t>
  </si>
  <si>
    <t>95945</t>
  </si>
  <si>
    <t>95946</t>
  </si>
  <si>
    <t>95947</t>
  </si>
  <si>
    <t>95948</t>
  </si>
  <si>
    <t>96544</t>
  </si>
  <si>
    <t>10,59</t>
  </si>
  <si>
    <t>96545</t>
  </si>
  <si>
    <t>96546</t>
  </si>
  <si>
    <t>96547</t>
  </si>
  <si>
    <t>96548</t>
  </si>
  <si>
    <t>96549</t>
  </si>
  <si>
    <t>96550</t>
  </si>
  <si>
    <t>40780</t>
  </si>
  <si>
    <t>74157/4</t>
  </si>
  <si>
    <t>89993</t>
  </si>
  <si>
    <t>89994</t>
  </si>
  <si>
    <t>89995</t>
  </si>
  <si>
    <t>90278</t>
  </si>
  <si>
    <t>90279</t>
  </si>
  <si>
    <t>90280</t>
  </si>
  <si>
    <t>90281</t>
  </si>
  <si>
    <t>90282</t>
  </si>
  <si>
    <t>90283</t>
  </si>
  <si>
    <t>90284</t>
  </si>
  <si>
    <t>90285</t>
  </si>
  <si>
    <t>90853</t>
  </si>
  <si>
    <t>90854</t>
  </si>
  <si>
    <t>90855</t>
  </si>
  <si>
    <t>90856</t>
  </si>
  <si>
    <t>90857</t>
  </si>
  <si>
    <t>90858</t>
  </si>
  <si>
    <t>90859</t>
  </si>
  <si>
    <t>90860</t>
  </si>
  <si>
    <t>90861</t>
  </si>
  <si>
    <t>90862</t>
  </si>
  <si>
    <t>92718</t>
  </si>
  <si>
    <t>92719</t>
  </si>
  <si>
    <t>92720</t>
  </si>
  <si>
    <t>92721</t>
  </si>
  <si>
    <t>92722</t>
  </si>
  <si>
    <t>92723</t>
  </si>
  <si>
    <t>92724</t>
  </si>
  <si>
    <t>92725</t>
  </si>
  <si>
    <t>92726</t>
  </si>
  <si>
    <t>92727</t>
  </si>
  <si>
    <t>92728</t>
  </si>
  <si>
    <t>92729</t>
  </si>
  <si>
    <t>92730</t>
  </si>
  <si>
    <t>92731</t>
  </si>
  <si>
    <t>92732</t>
  </si>
  <si>
    <t>92733</t>
  </si>
  <si>
    <t>92734</t>
  </si>
  <si>
    <t>92735</t>
  </si>
  <si>
    <t>92736</t>
  </si>
  <si>
    <t>92739</t>
  </si>
  <si>
    <t>92740</t>
  </si>
  <si>
    <t>92741</t>
  </si>
  <si>
    <t>92742</t>
  </si>
  <si>
    <t>92873</t>
  </si>
  <si>
    <t>92874</t>
  </si>
  <si>
    <t>94962</t>
  </si>
  <si>
    <t>94963</t>
  </si>
  <si>
    <t>94964</t>
  </si>
  <si>
    <t>94965</t>
  </si>
  <si>
    <t>94966</t>
  </si>
  <si>
    <t>94967</t>
  </si>
  <si>
    <t>94968</t>
  </si>
  <si>
    <t>94969</t>
  </si>
  <si>
    <t>94970</t>
  </si>
  <si>
    <t>94971</t>
  </si>
  <si>
    <t>94972</t>
  </si>
  <si>
    <t>94973</t>
  </si>
  <si>
    <t>94974</t>
  </si>
  <si>
    <t>94975</t>
  </si>
  <si>
    <t>96555</t>
  </si>
  <si>
    <t>96556</t>
  </si>
  <si>
    <t>96557</t>
  </si>
  <si>
    <t>96558</t>
  </si>
  <si>
    <t>74141/1</t>
  </si>
  <si>
    <t>76,41</t>
  </si>
  <si>
    <t>74141/2</t>
  </si>
  <si>
    <t>74141/3</t>
  </si>
  <si>
    <t>74141/4</t>
  </si>
  <si>
    <t>74202/1</t>
  </si>
  <si>
    <t>74202/2</t>
  </si>
  <si>
    <t>73817/1</t>
  </si>
  <si>
    <t>86,78</t>
  </si>
  <si>
    <t>73817/2</t>
  </si>
  <si>
    <t>74078/1</t>
  </si>
  <si>
    <t>83518</t>
  </si>
  <si>
    <t>95467</t>
  </si>
  <si>
    <t>68328</t>
  </si>
  <si>
    <t>73898/1</t>
  </si>
  <si>
    <t>79471</t>
  </si>
  <si>
    <t>98576</t>
  </si>
  <si>
    <t>93182</t>
  </si>
  <si>
    <t>93183</t>
  </si>
  <si>
    <t>93184</t>
  </si>
  <si>
    <t>93185</t>
  </si>
  <si>
    <t>93186</t>
  </si>
  <si>
    <t>93187</t>
  </si>
  <si>
    <t>93188</t>
  </si>
  <si>
    <t>93189</t>
  </si>
  <si>
    <t>93190</t>
  </si>
  <si>
    <t>93191</t>
  </si>
  <si>
    <t>28,72</t>
  </si>
  <si>
    <t>93192</t>
  </si>
  <si>
    <t>93193</t>
  </si>
  <si>
    <t>93194</t>
  </si>
  <si>
    <t>93195</t>
  </si>
  <si>
    <t>93196</t>
  </si>
  <si>
    <t>93197</t>
  </si>
  <si>
    <t>93198</t>
  </si>
  <si>
    <t>93199</t>
  </si>
  <si>
    <t>93200</t>
  </si>
  <si>
    <t>93201</t>
  </si>
  <si>
    <t>93202</t>
  </si>
  <si>
    <t>93203</t>
  </si>
  <si>
    <t>93204</t>
  </si>
  <si>
    <t>93205</t>
  </si>
  <si>
    <t>21,23</t>
  </si>
  <si>
    <t>71623</t>
  </si>
  <si>
    <t>74144/2</t>
  </si>
  <si>
    <t>25,06</t>
  </si>
  <si>
    <t>83513</t>
  </si>
  <si>
    <t>83514</t>
  </si>
  <si>
    <t>5,57</t>
  </si>
  <si>
    <t>84153</t>
  </si>
  <si>
    <t>84154</t>
  </si>
  <si>
    <t>85233</t>
  </si>
  <si>
    <t>95952</t>
  </si>
  <si>
    <t>95953</t>
  </si>
  <si>
    <t>95954</t>
  </si>
  <si>
    <t>95955</t>
  </si>
  <si>
    <t>95956</t>
  </si>
  <si>
    <t>95957</t>
  </si>
  <si>
    <t>95969</t>
  </si>
  <si>
    <t>97733</t>
  </si>
  <si>
    <t>97734</t>
  </si>
  <si>
    <t>97735</t>
  </si>
  <si>
    <t>97736</t>
  </si>
  <si>
    <t>97737</t>
  </si>
  <si>
    <t>97738</t>
  </si>
  <si>
    <t>97739</t>
  </si>
  <si>
    <t>97740</t>
  </si>
  <si>
    <t>98615</t>
  </si>
  <si>
    <t>98616</t>
  </si>
  <si>
    <t>98617</t>
  </si>
  <si>
    <t>98618</t>
  </si>
  <si>
    <t>76,49</t>
  </si>
  <si>
    <t>98619</t>
  </si>
  <si>
    <t>98620</t>
  </si>
  <si>
    <t>98621</t>
  </si>
  <si>
    <t>98622</t>
  </si>
  <si>
    <t>98623</t>
  </si>
  <si>
    <t>98624</t>
  </si>
  <si>
    <t>98625</t>
  </si>
  <si>
    <t>98626</t>
  </si>
  <si>
    <t>98655</t>
  </si>
  <si>
    <t>98656</t>
  </si>
  <si>
    <t>98657</t>
  </si>
  <si>
    <t>98658</t>
  </si>
  <si>
    <t>98659</t>
  </si>
  <si>
    <t>98746</t>
  </si>
  <si>
    <t>98749</t>
  </si>
  <si>
    <t>98750</t>
  </si>
  <si>
    <t>62,92</t>
  </si>
  <si>
    <t>98751</t>
  </si>
  <si>
    <t>98752</t>
  </si>
  <si>
    <t>98753</t>
  </si>
  <si>
    <t>98560</t>
  </si>
  <si>
    <t>98561</t>
  </si>
  <si>
    <t>98562</t>
  </si>
  <si>
    <t>29,82</t>
  </si>
  <si>
    <t>83735</t>
  </si>
  <si>
    <t>98555</t>
  </si>
  <si>
    <t>98556</t>
  </si>
  <si>
    <t>98558</t>
  </si>
  <si>
    <t>98559</t>
  </si>
  <si>
    <t>68053</t>
  </si>
  <si>
    <t>5,04</t>
  </si>
  <si>
    <t>74033/1</t>
  </si>
  <si>
    <t>44,82</t>
  </si>
  <si>
    <t>98546</t>
  </si>
  <si>
    <t>98547</t>
  </si>
  <si>
    <t>129,57</t>
  </si>
  <si>
    <t>73762/4</t>
  </si>
  <si>
    <t>74066/2</t>
  </si>
  <si>
    <t>74106/1</t>
  </si>
  <si>
    <t>98557</t>
  </si>
  <si>
    <t>73872/1</t>
  </si>
  <si>
    <t>73872/2</t>
  </si>
  <si>
    <t>72124</t>
  </si>
  <si>
    <t>74025/1</t>
  </si>
  <si>
    <t>40,72</t>
  </si>
  <si>
    <t>74190/1</t>
  </si>
  <si>
    <t>98563</t>
  </si>
  <si>
    <t>22,38</t>
  </si>
  <si>
    <t>98564</t>
  </si>
  <si>
    <t>98565</t>
  </si>
  <si>
    <t>98566</t>
  </si>
  <si>
    <t>98567</t>
  </si>
  <si>
    <t>42,25</t>
  </si>
  <si>
    <t>98568</t>
  </si>
  <si>
    <t>98569</t>
  </si>
  <si>
    <t>98570</t>
  </si>
  <si>
    <t>61,99</t>
  </si>
  <si>
    <t>98571</t>
  </si>
  <si>
    <t>27,32</t>
  </si>
  <si>
    <t>98572</t>
  </si>
  <si>
    <t>98573</t>
  </si>
  <si>
    <t>73798/1</t>
  </si>
  <si>
    <t>73798/3</t>
  </si>
  <si>
    <t>91831</t>
  </si>
  <si>
    <t>91834</t>
  </si>
  <si>
    <t>91836</t>
  </si>
  <si>
    <t>8,04</t>
  </si>
  <si>
    <t>91842</t>
  </si>
  <si>
    <t>91844</t>
  </si>
  <si>
    <t>4,88</t>
  </si>
  <si>
    <t>91846</t>
  </si>
  <si>
    <t>91852</t>
  </si>
  <si>
    <t>91854</t>
  </si>
  <si>
    <t>91856</t>
  </si>
  <si>
    <t>91862</t>
  </si>
  <si>
    <t>91863</t>
  </si>
  <si>
    <t>91864</t>
  </si>
  <si>
    <t>91865</t>
  </si>
  <si>
    <t>91866</t>
  </si>
  <si>
    <t>5,41</t>
  </si>
  <si>
    <t>91867</t>
  </si>
  <si>
    <t>91868</t>
  </si>
  <si>
    <t>91869</t>
  </si>
  <si>
    <t>91870</t>
  </si>
  <si>
    <t>91871</t>
  </si>
  <si>
    <t>91872</t>
  </si>
  <si>
    <t>91873</t>
  </si>
  <si>
    <t>93008</t>
  </si>
  <si>
    <t>93009</t>
  </si>
  <si>
    <t>15,55</t>
  </si>
  <si>
    <t>93010</t>
  </si>
  <si>
    <t>93011</t>
  </si>
  <si>
    <t>93012</t>
  </si>
  <si>
    <t>95726</t>
  </si>
  <si>
    <t>95727</t>
  </si>
  <si>
    <t>5,09</t>
  </si>
  <si>
    <t>95728</t>
  </si>
  <si>
    <t>95729</t>
  </si>
  <si>
    <t>95730</t>
  </si>
  <si>
    <t>95731</t>
  </si>
  <si>
    <t>95732</t>
  </si>
  <si>
    <t>95745</t>
  </si>
  <si>
    <t>95746</t>
  </si>
  <si>
    <t>95747</t>
  </si>
  <si>
    <t>95748</t>
  </si>
  <si>
    <t>95749</t>
  </si>
  <si>
    <t>95750</t>
  </si>
  <si>
    <t>95751</t>
  </si>
  <si>
    <t>95752</t>
  </si>
  <si>
    <t>14,12</t>
  </si>
  <si>
    <t>14,81</t>
  </si>
  <si>
    <t>72263</t>
  </si>
  <si>
    <t>31,26</t>
  </si>
  <si>
    <t>44,17</t>
  </si>
  <si>
    <t>72271</t>
  </si>
  <si>
    <t>72272</t>
  </si>
  <si>
    <t>73782/2</t>
  </si>
  <si>
    <t>73782/3</t>
  </si>
  <si>
    <t>73782/4</t>
  </si>
  <si>
    <t>73782/5</t>
  </si>
  <si>
    <t>20,98</t>
  </si>
  <si>
    <t>83377</t>
  </si>
  <si>
    <t>91874</t>
  </si>
  <si>
    <t>91875</t>
  </si>
  <si>
    <t>91876</t>
  </si>
  <si>
    <t>91877</t>
  </si>
  <si>
    <t>91878</t>
  </si>
  <si>
    <t>91879</t>
  </si>
  <si>
    <t>91880</t>
  </si>
  <si>
    <t>91881</t>
  </si>
  <si>
    <t>91882</t>
  </si>
  <si>
    <t>91884</t>
  </si>
  <si>
    <t>91885</t>
  </si>
  <si>
    <t>91886</t>
  </si>
  <si>
    <t>91887</t>
  </si>
  <si>
    <t>91889</t>
  </si>
  <si>
    <t>6,75</t>
  </si>
  <si>
    <t>91890</t>
  </si>
  <si>
    <t>91892</t>
  </si>
  <si>
    <t>9,90</t>
  </si>
  <si>
    <t>91893</t>
  </si>
  <si>
    <t>91896</t>
  </si>
  <si>
    <t>91898</t>
  </si>
  <si>
    <t>91899</t>
  </si>
  <si>
    <t>91901</t>
  </si>
  <si>
    <t>91902</t>
  </si>
  <si>
    <t>91904</t>
  </si>
  <si>
    <t>91905</t>
  </si>
  <si>
    <t>13,02</t>
  </si>
  <si>
    <t>91908</t>
  </si>
  <si>
    <t>91910</t>
  </si>
  <si>
    <t>91911</t>
  </si>
  <si>
    <t>91913</t>
  </si>
  <si>
    <t>91914</t>
  </si>
  <si>
    <t>91916</t>
  </si>
  <si>
    <t>91917</t>
  </si>
  <si>
    <t>91920</t>
  </si>
  <si>
    <t>15,82</t>
  </si>
  <si>
    <t>91922</t>
  </si>
  <si>
    <t>93013</t>
  </si>
  <si>
    <t>93014</t>
  </si>
  <si>
    <t>93015</t>
  </si>
  <si>
    <t>93016</t>
  </si>
  <si>
    <t>93017</t>
  </si>
  <si>
    <t>37,59</t>
  </si>
  <si>
    <t>93018</t>
  </si>
  <si>
    <t>93020</t>
  </si>
  <si>
    <t>93022</t>
  </si>
  <si>
    <t>93024</t>
  </si>
  <si>
    <t>38,39</t>
  </si>
  <si>
    <t>93026</t>
  </si>
  <si>
    <t>95733</t>
  </si>
  <si>
    <t>95734</t>
  </si>
  <si>
    <t>95735</t>
  </si>
  <si>
    <t>95736</t>
  </si>
  <si>
    <t>95738</t>
  </si>
  <si>
    <t>95753</t>
  </si>
  <si>
    <t>95754</t>
  </si>
  <si>
    <t>95755</t>
  </si>
  <si>
    <t>95756</t>
  </si>
  <si>
    <t>95757</t>
  </si>
  <si>
    <t>95758</t>
  </si>
  <si>
    <t>95759</t>
  </si>
  <si>
    <t>95760</t>
  </si>
  <si>
    <t>16,36</t>
  </si>
  <si>
    <t>80,18</t>
  </si>
  <si>
    <t>91924</t>
  </si>
  <si>
    <t>91925</t>
  </si>
  <si>
    <t>91926</t>
  </si>
  <si>
    <t>2,38</t>
  </si>
  <si>
    <t>91927</t>
  </si>
  <si>
    <t>91928</t>
  </si>
  <si>
    <t>91929</t>
  </si>
  <si>
    <t>4,11</t>
  </si>
  <si>
    <t>91930</t>
  </si>
  <si>
    <t>91931</t>
  </si>
  <si>
    <t>91932</t>
  </si>
  <si>
    <t>91933</t>
  </si>
  <si>
    <t>91934</t>
  </si>
  <si>
    <t>91935</t>
  </si>
  <si>
    <t>92979</t>
  </si>
  <si>
    <t>92980</t>
  </si>
  <si>
    <t>92981</t>
  </si>
  <si>
    <t>92982</t>
  </si>
  <si>
    <t>92983</t>
  </si>
  <si>
    <t>13,24</t>
  </si>
  <si>
    <t>92984</t>
  </si>
  <si>
    <t>92985</t>
  </si>
  <si>
    <t>92986</t>
  </si>
  <si>
    <t>18,09</t>
  </si>
  <si>
    <t>92987</t>
  </si>
  <si>
    <t>92988</t>
  </si>
  <si>
    <t>92989</t>
  </si>
  <si>
    <t>92990</t>
  </si>
  <si>
    <t>92991</t>
  </si>
  <si>
    <t>92992</t>
  </si>
  <si>
    <t>44,97</t>
  </si>
  <si>
    <t>92993</t>
  </si>
  <si>
    <t>92994</t>
  </si>
  <si>
    <t>92995</t>
  </si>
  <si>
    <t>92996</t>
  </si>
  <si>
    <t>92997</t>
  </si>
  <si>
    <t>92998</t>
  </si>
  <si>
    <t>92999</t>
  </si>
  <si>
    <t>93000</t>
  </si>
  <si>
    <t>93001</t>
  </si>
  <si>
    <t>93002</t>
  </si>
  <si>
    <t>142,32</t>
  </si>
  <si>
    <t>83446</t>
  </si>
  <si>
    <t>91936</t>
  </si>
  <si>
    <t>10,34</t>
  </si>
  <si>
    <t>91937</t>
  </si>
  <si>
    <t>91939</t>
  </si>
  <si>
    <t>22,39</t>
  </si>
  <si>
    <t>91940</t>
  </si>
  <si>
    <t>11,78</t>
  </si>
  <si>
    <t>91941</t>
  </si>
  <si>
    <t>91942</t>
  </si>
  <si>
    <t>91943</t>
  </si>
  <si>
    <t>91944</t>
  </si>
  <si>
    <t>92865</t>
  </si>
  <si>
    <t>92866</t>
  </si>
  <si>
    <t>92867</t>
  </si>
  <si>
    <t>21,17</t>
  </si>
  <si>
    <t>92868</t>
  </si>
  <si>
    <t>92869</t>
  </si>
  <si>
    <t>92870</t>
  </si>
  <si>
    <t>92871</t>
  </si>
  <si>
    <t>92872</t>
  </si>
  <si>
    <t>8,19</t>
  </si>
  <si>
    <t>95777</t>
  </si>
  <si>
    <t>22,62</t>
  </si>
  <si>
    <t>95778</t>
  </si>
  <si>
    <t>95779</t>
  </si>
  <si>
    <t>95780</t>
  </si>
  <si>
    <t>95781</t>
  </si>
  <si>
    <t>95782</t>
  </si>
  <si>
    <t>95785</t>
  </si>
  <si>
    <t>95787</t>
  </si>
  <si>
    <t>95789</t>
  </si>
  <si>
    <t>95791</t>
  </si>
  <si>
    <t>95795</t>
  </si>
  <si>
    <t>95796</t>
  </si>
  <si>
    <t>95797</t>
  </si>
  <si>
    <t>42,20</t>
  </si>
  <si>
    <t>95801</t>
  </si>
  <si>
    <t>95802</t>
  </si>
  <si>
    <t>35,41</t>
  </si>
  <si>
    <t>95803</t>
  </si>
  <si>
    <t>46,79</t>
  </si>
  <si>
    <t>95804</t>
  </si>
  <si>
    <t>95805</t>
  </si>
  <si>
    <t>95806</t>
  </si>
  <si>
    <t>95807</t>
  </si>
  <si>
    <t>95808</t>
  </si>
  <si>
    <t>95809</t>
  </si>
  <si>
    <t>95810</t>
  </si>
  <si>
    <t>95811</t>
  </si>
  <si>
    <t>95812</t>
  </si>
  <si>
    <t>95813</t>
  </si>
  <si>
    <t>95814</t>
  </si>
  <si>
    <t>95815</t>
  </si>
  <si>
    <t>95816</t>
  </si>
  <si>
    <t>95817</t>
  </si>
  <si>
    <t>95818</t>
  </si>
  <si>
    <t>97886</t>
  </si>
  <si>
    <t>97887</t>
  </si>
  <si>
    <t>97888</t>
  </si>
  <si>
    <t>97889</t>
  </si>
  <si>
    <t>97890</t>
  </si>
  <si>
    <t>97891</t>
  </si>
  <si>
    <t>97892</t>
  </si>
  <si>
    <t>97893</t>
  </si>
  <si>
    <t>97894</t>
  </si>
  <si>
    <t>68066</t>
  </si>
  <si>
    <t>72319</t>
  </si>
  <si>
    <t>72341</t>
  </si>
  <si>
    <t>72343</t>
  </si>
  <si>
    <t>72344</t>
  </si>
  <si>
    <t>72345</t>
  </si>
  <si>
    <t>74130/1</t>
  </si>
  <si>
    <t>74130/2</t>
  </si>
  <si>
    <t>74130/3</t>
  </si>
  <si>
    <t>74130/4</t>
  </si>
  <si>
    <t>74130/5</t>
  </si>
  <si>
    <t>74130/6</t>
  </si>
  <si>
    <t>74130/7</t>
  </si>
  <si>
    <t>74130/8</t>
  </si>
  <si>
    <t>74130/9</t>
  </si>
  <si>
    <t>74130/10</t>
  </si>
  <si>
    <t>74131/1</t>
  </si>
  <si>
    <t>74131/4</t>
  </si>
  <si>
    <t>74131/5</t>
  </si>
  <si>
    <t>74131/6</t>
  </si>
  <si>
    <t>74131/7</t>
  </si>
  <si>
    <t>74131/8</t>
  </si>
  <si>
    <t>83463</t>
  </si>
  <si>
    <t>84402</t>
  </si>
  <si>
    <t>93653</t>
  </si>
  <si>
    <t>93654</t>
  </si>
  <si>
    <t>93655</t>
  </si>
  <si>
    <t>11,84</t>
  </si>
  <si>
    <t>93656</t>
  </si>
  <si>
    <t>93657</t>
  </si>
  <si>
    <t>93658</t>
  </si>
  <si>
    <t>18,91</t>
  </si>
  <si>
    <t>93659</t>
  </si>
  <si>
    <t>93660</t>
  </si>
  <si>
    <t>93661</t>
  </si>
  <si>
    <t>93662</t>
  </si>
  <si>
    <t>93663</t>
  </si>
  <si>
    <t>93664</t>
  </si>
  <si>
    <t>93665</t>
  </si>
  <si>
    <t>93666</t>
  </si>
  <si>
    <t>93667</t>
  </si>
  <si>
    <t>93668</t>
  </si>
  <si>
    <t>67,98</t>
  </si>
  <si>
    <t>93669</t>
  </si>
  <si>
    <t>93670</t>
  </si>
  <si>
    <t>93671</t>
  </si>
  <si>
    <t>93672</t>
  </si>
  <si>
    <t>93673</t>
  </si>
  <si>
    <t>85,90</t>
  </si>
  <si>
    <t>72339</t>
  </si>
  <si>
    <t>83403</t>
  </si>
  <si>
    <t>16,67</t>
  </si>
  <si>
    <t>83465</t>
  </si>
  <si>
    <t>91945</t>
  </si>
  <si>
    <t>91946</t>
  </si>
  <si>
    <t>91947</t>
  </si>
  <si>
    <t>91949</t>
  </si>
  <si>
    <t>91950</t>
  </si>
  <si>
    <t>91951</t>
  </si>
  <si>
    <t>91952</t>
  </si>
  <si>
    <t>91953</t>
  </si>
  <si>
    <t>91954</t>
  </si>
  <si>
    <t>91955</t>
  </si>
  <si>
    <t>91956</t>
  </si>
  <si>
    <t>91957</t>
  </si>
  <si>
    <t>91958</t>
  </si>
  <si>
    <t>26,57</t>
  </si>
  <si>
    <t>91959</t>
  </si>
  <si>
    <t>91960</t>
  </si>
  <si>
    <t>91961</t>
  </si>
  <si>
    <t>42,86</t>
  </si>
  <si>
    <t>91962</t>
  </si>
  <si>
    <t>91963</t>
  </si>
  <si>
    <t>91964</t>
  </si>
  <si>
    <t>91965</t>
  </si>
  <si>
    <t>91966</t>
  </si>
  <si>
    <t>91967</t>
  </si>
  <si>
    <t>91968</t>
  </si>
  <si>
    <t>91969</t>
  </si>
  <si>
    <t>59,90</t>
  </si>
  <si>
    <t>91970</t>
  </si>
  <si>
    <t>91971</t>
  </si>
  <si>
    <t>91972</t>
  </si>
  <si>
    <t>91973</t>
  </si>
  <si>
    <t>91974</t>
  </si>
  <si>
    <t>91975</t>
  </si>
  <si>
    <t>91976</t>
  </si>
  <si>
    <t>91977</t>
  </si>
  <si>
    <t>91978</t>
  </si>
  <si>
    <t>91979</t>
  </si>
  <si>
    <t>91980</t>
  </si>
  <si>
    <t>29,93</t>
  </si>
  <si>
    <t>91981</t>
  </si>
  <si>
    <t>91982</t>
  </si>
  <si>
    <t>91983</t>
  </si>
  <si>
    <t>91984</t>
  </si>
  <si>
    <t>91985</t>
  </si>
  <si>
    <t>19,94</t>
  </si>
  <si>
    <t>91986</t>
  </si>
  <si>
    <t>91987</t>
  </si>
  <si>
    <t>91988</t>
  </si>
  <si>
    <t>91989</t>
  </si>
  <si>
    <t>91990</t>
  </si>
  <si>
    <t>91991</t>
  </si>
  <si>
    <t>91992</t>
  </si>
  <si>
    <t>91993</t>
  </si>
  <si>
    <t>91994</t>
  </si>
  <si>
    <t>91995</t>
  </si>
  <si>
    <t>91996</t>
  </si>
  <si>
    <t>91997</t>
  </si>
  <si>
    <t>26,69</t>
  </si>
  <si>
    <t>91998</t>
  </si>
  <si>
    <t>91999</t>
  </si>
  <si>
    <t>92000</t>
  </si>
  <si>
    <t>22,03</t>
  </si>
  <si>
    <t>92001</t>
  </si>
  <si>
    <t>92002</t>
  </si>
  <si>
    <t>92003</t>
  </si>
  <si>
    <t>92004</t>
  </si>
  <si>
    <t>92005</t>
  </si>
  <si>
    <t>92006</t>
  </si>
  <si>
    <t>92007</t>
  </si>
  <si>
    <t>92008</t>
  </si>
  <si>
    <t>92009</t>
  </si>
  <si>
    <t>92010</t>
  </si>
  <si>
    <t>92011</t>
  </si>
  <si>
    <t>92012</t>
  </si>
  <si>
    <t>92013</t>
  </si>
  <si>
    <t>92014</t>
  </si>
  <si>
    <t>42,16</t>
  </si>
  <si>
    <t>92015</t>
  </si>
  <si>
    <t>92016</t>
  </si>
  <si>
    <t>92017</t>
  </si>
  <si>
    <t>92018</t>
  </si>
  <si>
    <t>92019</t>
  </si>
  <si>
    <t>92020</t>
  </si>
  <si>
    <t>92021</t>
  </si>
  <si>
    <t>92022</t>
  </si>
  <si>
    <t>92023</t>
  </si>
  <si>
    <t>92024</t>
  </si>
  <si>
    <t>92025</t>
  </si>
  <si>
    <t>92026</t>
  </si>
  <si>
    <t>92027</t>
  </si>
  <si>
    <t>92028</t>
  </si>
  <si>
    <t>92029</t>
  </si>
  <si>
    <t>92030</t>
  </si>
  <si>
    <t>92031</t>
  </si>
  <si>
    <t>92032</t>
  </si>
  <si>
    <t>52,57</t>
  </si>
  <si>
    <t>92033</t>
  </si>
  <si>
    <t>92034</t>
  </si>
  <si>
    <t>92035</t>
  </si>
  <si>
    <t>72278</t>
  </si>
  <si>
    <t>72280</t>
  </si>
  <si>
    <t>73953/4</t>
  </si>
  <si>
    <t>73953/8</t>
  </si>
  <si>
    <t>73953/9</t>
  </si>
  <si>
    <t>83391</t>
  </si>
  <si>
    <t>83392</t>
  </si>
  <si>
    <t>83393</t>
  </si>
  <si>
    <t>83470</t>
  </si>
  <si>
    <t>93040</t>
  </si>
  <si>
    <t>93041</t>
  </si>
  <si>
    <t>93042</t>
  </si>
  <si>
    <t>93043</t>
  </si>
  <si>
    <t>93044</t>
  </si>
  <si>
    <t>93045</t>
  </si>
  <si>
    <t>44,68</t>
  </si>
  <si>
    <t>97583</t>
  </si>
  <si>
    <t>97584</t>
  </si>
  <si>
    <t>53,47</t>
  </si>
  <si>
    <t>97585</t>
  </si>
  <si>
    <t>97586</t>
  </si>
  <si>
    <t>97587</t>
  </si>
  <si>
    <t>97589</t>
  </si>
  <si>
    <t>97590</t>
  </si>
  <si>
    <t>52,54</t>
  </si>
  <si>
    <t>97591</t>
  </si>
  <si>
    <t>97592</t>
  </si>
  <si>
    <t>97593</t>
  </si>
  <si>
    <t>97594</t>
  </si>
  <si>
    <t>97595</t>
  </si>
  <si>
    <t>97596</t>
  </si>
  <si>
    <t>97597</t>
  </si>
  <si>
    <t>97598</t>
  </si>
  <si>
    <t>97599</t>
  </si>
  <si>
    <t>97609</t>
  </si>
  <si>
    <t>31,06</t>
  </si>
  <si>
    <t>97610</t>
  </si>
  <si>
    <t>97611</t>
  </si>
  <si>
    <t>97612</t>
  </si>
  <si>
    <t>97613</t>
  </si>
  <si>
    <t>24,84</t>
  </si>
  <si>
    <t>97614</t>
  </si>
  <si>
    <t>97615</t>
  </si>
  <si>
    <t>97616</t>
  </si>
  <si>
    <t>97617</t>
  </si>
  <si>
    <t>97618</t>
  </si>
  <si>
    <t>32,15</t>
  </si>
  <si>
    <t>41598</t>
  </si>
  <si>
    <t>72941</t>
  </si>
  <si>
    <t>73624</t>
  </si>
  <si>
    <t>73767/1</t>
  </si>
  <si>
    <t>73767/2</t>
  </si>
  <si>
    <t>73767/3</t>
  </si>
  <si>
    <t>73767/4</t>
  </si>
  <si>
    <t>73767/5</t>
  </si>
  <si>
    <t>73781/1</t>
  </si>
  <si>
    <t>73781/2</t>
  </si>
  <si>
    <t>73781/3</t>
  </si>
  <si>
    <t>88543</t>
  </si>
  <si>
    <t>88544</t>
  </si>
  <si>
    <t>88545</t>
  </si>
  <si>
    <t>83397</t>
  </si>
  <si>
    <t>73769/1</t>
  </si>
  <si>
    <t>73769/2</t>
  </si>
  <si>
    <t>73769/3</t>
  </si>
  <si>
    <t>73769/4</t>
  </si>
  <si>
    <t>73855/1</t>
  </si>
  <si>
    <t>72281</t>
  </si>
  <si>
    <t>72282</t>
  </si>
  <si>
    <t>73831/2</t>
  </si>
  <si>
    <t>73831/3</t>
  </si>
  <si>
    <t>73831/4</t>
  </si>
  <si>
    <t>73831/5</t>
  </si>
  <si>
    <t>30,40</t>
  </si>
  <si>
    <t>73831/6</t>
  </si>
  <si>
    <t>73831/7</t>
  </si>
  <si>
    <t>73831/8</t>
  </si>
  <si>
    <t>73831/9</t>
  </si>
  <si>
    <t>74231/1</t>
  </si>
  <si>
    <t>74246/1</t>
  </si>
  <si>
    <t>83399</t>
  </si>
  <si>
    <t>27,75</t>
  </si>
  <si>
    <t>83400</t>
  </si>
  <si>
    <t>83401</t>
  </si>
  <si>
    <t>83402</t>
  </si>
  <si>
    <t>83475</t>
  </si>
  <si>
    <t>83478</t>
  </si>
  <si>
    <t>83479</t>
  </si>
  <si>
    <t>97,32</t>
  </si>
  <si>
    <t>83480</t>
  </si>
  <si>
    <t>83481</t>
  </si>
  <si>
    <t>97600</t>
  </si>
  <si>
    <t>97601</t>
  </si>
  <si>
    <t>97605</t>
  </si>
  <si>
    <t>97606</t>
  </si>
  <si>
    <t>97607</t>
  </si>
  <si>
    <t>97608</t>
  </si>
  <si>
    <t>73857/1</t>
  </si>
  <si>
    <t>73857/2</t>
  </si>
  <si>
    <t>73857/3</t>
  </si>
  <si>
    <t>73857/4</t>
  </si>
  <si>
    <t>73857/5</t>
  </si>
  <si>
    <t>73857/6</t>
  </si>
  <si>
    <t>73857/7</t>
  </si>
  <si>
    <t>73857/8</t>
  </si>
  <si>
    <t>73857/9</t>
  </si>
  <si>
    <t>73857/10</t>
  </si>
  <si>
    <t>93128</t>
  </si>
  <si>
    <t>93137</t>
  </si>
  <si>
    <t>93138</t>
  </si>
  <si>
    <t>93139</t>
  </si>
  <si>
    <t>93140</t>
  </si>
  <si>
    <t>93141</t>
  </si>
  <si>
    <t>93142</t>
  </si>
  <si>
    <t>93143</t>
  </si>
  <si>
    <t>93144</t>
  </si>
  <si>
    <t>93145</t>
  </si>
  <si>
    <t>93146</t>
  </si>
  <si>
    <t>93147</t>
  </si>
  <si>
    <t>8260</t>
  </si>
  <si>
    <t>72315</t>
  </si>
  <si>
    <t>96971</t>
  </si>
  <si>
    <t>20,70</t>
  </si>
  <si>
    <t>96972</t>
  </si>
  <si>
    <t>28,73</t>
  </si>
  <si>
    <t>96973</t>
  </si>
  <si>
    <t>36,26</t>
  </si>
  <si>
    <t>96974</t>
  </si>
  <si>
    <t>96975</t>
  </si>
  <si>
    <t>96976</t>
  </si>
  <si>
    <t>96977</t>
  </si>
  <si>
    <t>96978</t>
  </si>
  <si>
    <t>96979</t>
  </si>
  <si>
    <t>96984</t>
  </si>
  <si>
    <t>96985</t>
  </si>
  <si>
    <t>96986</t>
  </si>
  <si>
    <t>96987</t>
  </si>
  <si>
    <t>96988</t>
  </si>
  <si>
    <t>96989</t>
  </si>
  <si>
    <t>98463</t>
  </si>
  <si>
    <t>9535</t>
  </si>
  <si>
    <t>72327</t>
  </si>
  <si>
    <t>72328</t>
  </si>
  <si>
    <t>72330</t>
  </si>
  <si>
    <t>73780/2</t>
  </si>
  <si>
    <t>73780/3</t>
  </si>
  <si>
    <t>73780/4</t>
  </si>
  <si>
    <t>83482</t>
  </si>
  <si>
    <t>83487</t>
  </si>
  <si>
    <t>83490</t>
  </si>
  <si>
    <t>83491</t>
  </si>
  <si>
    <t>83492</t>
  </si>
  <si>
    <t>83493</t>
  </si>
  <si>
    <t>85195</t>
  </si>
  <si>
    <t>88547</t>
  </si>
  <si>
    <t>72283</t>
  </si>
  <si>
    <t>72287</t>
  </si>
  <si>
    <t>72288</t>
  </si>
  <si>
    <t>72553</t>
  </si>
  <si>
    <t>72554</t>
  </si>
  <si>
    <t>73775/1</t>
  </si>
  <si>
    <t>73775/2</t>
  </si>
  <si>
    <t>83633</t>
  </si>
  <si>
    <t>83634</t>
  </si>
  <si>
    <t>83635</t>
  </si>
  <si>
    <t>96765</t>
  </si>
  <si>
    <t>72337</t>
  </si>
  <si>
    <t>73749/1</t>
  </si>
  <si>
    <t>73749/2</t>
  </si>
  <si>
    <t>73749/3</t>
  </si>
  <si>
    <t>73768/1</t>
  </si>
  <si>
    <t>1,73</t>
  </si>
  <si>
    <t>83366</t>
  </si>
  <si>
    <t>83367</t>
  </si>
  <si>
    <t>83368</t>
  </si>
  <si>
    <t>83369</t>
  </si>
  <si>
    <t>83370</t>
  </si>
  <si>
    <t>83371</t>
  </si>
  <si>
    <t>83639</t>
  </si>
  <si>
    <t>84676</t>
  </si>
  <si>
    <t>84796</t>
  </si>
  <si>
    <t>84798</t>
  </si>
  <si>
    <t>98261</t>
  </si>
  <si>
    <t>98262</t>
  </si>
  <si>
    <t>3,40</t>
  </si>
  <si>
    <t>98263</t>
  </si>
  <si>
    <t>98264</t>
  </si>
  <si>
    <t>98265</t>
  </si>
  <si>
    <t>5,14</t>
  </si>
  <si>
    <t>98266</t>
  </si>
  <si>
    <t>98267</t>
  </si>
  <si>
    <t>98268</t>
  </si>
  <si>
    <t>98269</t>
  </si>
  <si>
    <t>18,87</t>
  </si>
  <si>
    <t>98270</t>
  </si>
  <si>
    <t>30,53</t>
  </si>
  <si>
    <t>98271</t>
  </si>
  <si>
    <t>98272</t>
  </si>
  <si>
    <t>98273</t>
  </si>
  <si>
    <t>98274</t>
  </si>
  <si>
    <t>98275</t>
  </si>
  <si>
    <t>98276</t>
  </si>
  <si>
    <t>98277</t>
  </si>
  <si>
    <t>98278</t>
  </si>
  <si>
    <t>98279</t>
  </si>
  <si>
    <t>98280</t>
  </si>
  <si>
    <t>98281</t>
  </si>
  <si>
    <t>98282</t>
  </si>
  <si>
    <t>7,02</t>
  </si>
  <si>
    <t>98283</t>
  </si>
  <si>
    <t>98284</t>
  </si>
  <si>
    <t>98285</t>
  </si>
  <si>
    <t>98286</t>
  </si>
  <si>
    <t>98287</t>
  </si>
  <si>
    <t>98288</t>
  </si>
  <si>
    <t>98289</t>
  </si>
  <si>
    <t>98290</t>
  </si>
  <si>
    <t>98291</t>
  </si>
  <si>
    <t>98292</t>
  </si>
  <si>
    <t>98293</t>
  </si>
  <si>
    <t>98400</t>
  </si>
  <si>
    <t>98401</t>
  </si>
  <si>
    <t>98402</t>
  </si>
  <si>
    <t>98397</t>
  </si>
  <si>
    <t>8,42</t>
  </si>
  <si>
    <t>74003/1</t>
  </si>
  <si>
    <t>85120</t>
  </si>
  <si>
    <t>83486</t>
  </si>
  <si>
    <t>83643</t>
  </si>
  <si>
    <t>83644</t>
  </si>
  <si>
    <t>83645</t>
  </si>
  <si>
    <t>83646</t>
  </si>
  <si>
    <t>83647</t>
  </si>
  <si>
    <t>83648</t>
  </si>
  <si>
    <t>83649</t>
  </si>
  <si>
    <t>83650</t>
  </si>
  <si>
    <t>98294</t>
  </si>
  <si>
    <t>98295</t>
  </si>
  <si>
    <t>98296</t>
  </si>
  <si>
    <t>98297</t>
  </si>
  <si>
    <t>98301</t>
  </si>
  <si>
    <t>98302</t>
  </si>
  <si>
    <t>98304</t>
  </si>
  <si>
    <t>98307</t>
  </si>
  <si>
    <t>98308</t>
  </si>
  <si>
    <t>98593</t>
  </si>
  <si>
    <t>89355</t>
  </si>
  <si>
    <t>89356</t>
  </si>
  <si>
    <t>16,50</t>
  </si>
  <si>
    <t>89357</t>
  </si>
  <si>
    <t>22,51</t>
  </si>
  <si>
    <t>89401</t>
  </si>
  <si>
    <t>89402</t>
  </si>
  <si>
    <t>7,10</t>
  </si>
  <si>
    <t>89403</t>
  </si>
  <si>
    <t>89446</t>
  </si>
  <si>
    <t>89447</t>
  </si>
  <si>
    <t>89448</t>
  </si>
  <si>
    <t>89449</t>
  </si>
  <si>
    <t>12,51</t>
  </si>
  <si>
    <t>89450</t>
  </si>
  <si>
    <t>89451</t>
  </si>
  <si>
    <t>89452</t>
  </si>
  <si>
    <t>89508</t>
  </si>
  <si>
    <t>13,37</t>
  </si>
  <si>
    <t>89509</t>
  </si>
  <si>
    <t>89511</t>
  </si>
  <si>
    <t>89512</t>
  </si>
  <si>
    <t>89576</t>
  </si>
  <si>
    <t>89578</t>
  </si>
  <si>
    <t>89580</t>
  </si>
  <si>
    <t>89633</t>
  </si>
  <si>
    <t>89634</t>
  </si>
  <si>
    <t>89635</t>
  </si>
  <si>
    <t>89636</t>
  </si>
  <si>
    <t>89711</t>
  </si>
  <si>
    <t>89712</t>
  </si>
  <si>
    <t>89713</t>
  </si>
  <si>
    <t>89714</t>
  </si>
  <si>
    <t>89716</t>
  </si>
  <si>
    <t>89717</t>
  </si>
  <si>
    <t>20,27</t>
  </si>
  <si>
    <t>89770</t>
  </si>
  <si>
    <t>89771</t>
  </si>
  <si>
    <t>89773</t>
  </si>
  <si>
    <t>89775</t>
  </si>
  <si>
    <t>89798</t>
  </si>
  <si>
    <t>9,20</t>
  </si>
  <si>
    <t>89799</t>
  </si>
  <si>
    <t>89800</t>
  </si>
  <si>
    <t>89848</t>
  </si>
  <si>
    <t>89849</t>
  </si>
  <si>
    <t>41,12</t>
  </si>
  <si>
    <t>89865</t>
  </si>
  <si>
    <t>91784</t>
  </si>
  <si>
    <t>91785</t>
  </si>
  <si>
    <t>32,56</t>
  </si>
  <si>
    <t>91786</t>
  </si>
  <si>
    <t>91787</t>
  </si>
  <si>
    <t>91788</t>
  </si>
  <si>
    <t>91789</t>
  </si>
  <si>
    <t>91790</t>
  </si>
  <si>
    <t>42,51</t>
  </si>
  <si>
    <t>91791</t>
  </si>
  <si>
    <t>91792</t>
  </si>
  <si>
    <t>91793</t>
  </si>
  <si>
    <t>91794</t>
  </si>
  <si>
    <t>91795</t>
  </si>
  <si>
    <t>91796</t>
  </si>
  <si>
    <t>92275</t>
  </si>
  <si>
    <t>92276</t>
  </si>
  <si>
    <t>92277</t>
  </si>
  <si>
    <t>92278</t>
  </si>
  <si>
    <t>92279</t>
  </si>
  <si>
    <t>92280</t>
  </si>
  <si>
    <t>92281</t>
  </si>
  <si>
    <t>92282</t>
  </si>
  <si>
    <t>92283</t>
  </si>
  <si>
    <t>92284</t>
  </si>
  <si>
    <t>92285</t>
  </si>
  <si>
    <t>92286</t>
  </si>
  <si>
    <t>92305</t>
  </si>
  <si>
    <t>92306</t>
  </si>
  <si>
    <t>92307</t>
  </si>
  <si>
    <t>36,60</t>
  </si>
  <si>
    <t>92308</t>
  </si>
  <si>
    <t>92309</t>
  </si>
  <si>
    <t>92310</t>
  </si>
  <si>
    <t>92320</t>
  </si>
  <si>
    <t>92321</t>
  </si>
  <si>
    <t>42,77</t>
  </si>
  <si>
    <t>92322</t>
  </si>
  <si>
    <t>92323</t>
  </si>
  <si>
    <t>92324</t>
  </si>
  <si>
    <t>92325</t>
  </si>
  <si>
    <t>92335</t>
  </si>
  <si>
    <t>92336</t>
  </si>
  <si>
    <t>92337</t>
  </si>
  <si>
    <t>92338</t>
  </si>
  <si>
    <t>92339</t>
  </si>
  <si>
    <t>92341</t>
  </si>
  <si>
    <t>92342</t>
  </si>
  <si>
    <t>92343</t>
  </si>
  <si>
    <t>92361</t>
  </si>
  <si>
    <t>92362</t>
  </si>
  <si>
    <t>92364</t>
  </si>
  <si>
    <t>92365</t>
  </si>
  <si>
    <t>92366</t>
  </si>
  <si>
    <t>92367</t>
  </si>
  <si>
    <t>92368</t>
  </si>
  <si>
    <t>92648</t>
  </si>
  <si>
    <t>50,41</t>
  </si>
  <si>
    <t>92649</t>
  </si>
  <si>
    <t>92650</t>
  </si>
  <si>
    <t>92652</t>
  </si>
  <si>
    <t>92653</t>
  </si>
  <si>
    <t>92654</t>
  </si>
  <si>
    <t>92655</t>
  </si>
  <si>
    <t>92656</t>
  </si>
  <si>
    <t>92687</t>
  </si>
  <si>
    <t>17,07</t>
  </si>
  <si>
    <t>92688</t>
  </si>
  <si>
    <t>92689</t>
  </si>
  <si>
    <t>92690</t>
  </si>
  <si>
    <t>94462</t>
  </si>
  <si>
    <t>94463</t>
  </si>
  <si>
    <t>70,07</t>
  </si>
  <si>
    <t>94464</t>
  </si>
  <si>
    <t>97,85</t>
  </si>
  <si>
    <t>94602</t>
  </si>
  <si>
    <t>94603</t>
  </si>
  <si>
    <t>94604</t>
  </si>
  <si>
    <t>94605</t>
  </si>
  <si>
    <t>94648</t>
  </si>
  <si>
    <t>94649</t>
  </si>
  <si>
    <t>94650</t>
  </si>
  <si>
    <t>94651</t>
  </si>
  <si>
    <t>94652</t>
  </si>
  <si>
    <t>94653</t>
  </si>
  <si>
    <t>34,58</t>
  </si>
  <si>
    <t>94654</t>
  </si>
  <si>
    <t>94655</t>
  </si>
  <si>
    <t>94716</t>
  </si>
  <si>
    <t>94717</t>
  </si>
  <si>
    <t>94718</t>
  </si>
  <si>
    <t>94719</t>
  </si>
  <si>
    <t>31,61</t>
  </si>
  <si>
    <t>94720</t>
  </si>
  <si>
    <t>94721</t>
  </si>
  <si>
    <t>94722</t>
  </si>
  <si>
    <t>95697</t>
  </si>
  <si>
    <t>96635</t>
  </si>
  <si>
    <t>21,10</t>
  </si>
  <si>
    <t>96636</t>
  </si>
  <si>
    <t>96644</t>
  </si>
  <si>
    <t>96645</t>
  </si>
  <si>
    <t>17,01</t>
  </si>
  <si>
    <t>96646</t>
  </si>
  <si>
    <t>96647</t>
  </si>
  <si>
    <t>11,62</t>
  </si>
  <si>
    <t>96648</t>
  </si>
  <si>
    <t>96649</t>
  </si>
  <si>
    <t>96668</t>
  </si>
  <si>
    <t>96669</t>
  </si>
  <si>
    <t>96670</t>
  </si>
  <si>
    <t>14,09</t>
  </si>
  <si>
    <t>96671</t>
  </si>
  <si>
    <t>96672</t>
  </si>
  <si>
    <t>96673</t>
  </si>
  <si>
    <t>96674</t>
  </si>
  <si>
    <t>96675</t>
  </si>
  <si>
    <t>96676</t>
  </si>
  <si>
    <t>96677</t>
  </si>
  <si>
    <t>96678</t>
  </si>
  <si>
    <t>96679</t>
  </si>
  <si>
    <t>96680</t>
  </si>
  <si>
    <t>96681</t>
  </si>
  <si>
    <t>96682</t>
  </si>
  <si>
    <t>96683</t>
  </si>
  <si>
    <t>96718</t>
  </si>
  <si>
    <t>96719</t>
  </si>
  <si>
    <t>96720</t>
  </si>
  <si>
    <t>13,19</t>
  </si>
  <si>
    <t>96721</t>
  </si>
  <si>
    <t>96722</t>
  </si>
  <si>
    <t>96723</t>
  </si>
  <si>
    <t>96724</t>
  </si>
  <si>
    <t>96725</t>
  </si>
  <si>
    <t>96726</t>
  </si>
  <si>
    <t>96727</t>
  </si>
  <si>
    <t>96728</t>
  </si>
  <si>
    <t>96729</t>
  </si>
  <si>
    <t>16,83</t>
  </si>
  <si>
    <t>96730</t>
  </si>
  <si>
    <t>96731</t>
  </si>
  <si>
    <t>96732</t>
  </si>
  <si>
    <t>96733</t>
  </si>
  <si>
    <t>96734</t>
  </si>
  <si>
    <t>96735</t>
  </si>
  <si>
    <t>96794</t>
  </si>
  <si>
    <t>96795</t>
  </si>
  <si>
    <t>7,67</t>
  </si>
  <si>
    <t>96796</t>
  </si>
  <si>
    <t>96797</t>
  </si>
  <si>
    <t>96798</t>
  </si>
  <si>
    <t>96799</t>
  </si>
  <si>
    <t>96800</t>
  </si>
  <si>
    <t>96801</t>
  </si>
  <si>
    <t>18,10</t>
  </si>
  <si>
    <t>97327</t>
  </si>
  <si>
    <t>14,84</t>
  </si>
  <si>
    <t>97328</t>
  </si>
  <si>
    <t>25,99</t>
  </si>
  <si>
    <t>97329</t>
  </si>
  <si>
    <t>97330</t>
  </si>
  <si>
    <t>41,99</t>
  </si>
  <si>
    <t>97331</t>
  </si>
  <si>
    <t>97332</t>
  </si>
  <si>
    <t>97333</t>
  </si>
  <si>
    <t>32,39</t>
  </si>
  <si>
    <t>97334</t>
  </si>
  <si>
    <t>97335</t>
  </si>
  <si>
    <t>37,05</t>
  </si>
  <si>
    <t>97336</t>
  </si>
  <si>
    <t>97337</t>
  </si>
  <si>
    <t>97338</t>
  </si>
  <si>
    <t>97339</t>
  </si>
  <si>
    <t>97340</t>
  </si>
  <si>
    <t>97341</t>
  </si>
  <si>
    <t>97342</t>
  </si>
  <si>
    <t>97343</t>
  </si>
  <si>
    <t>97344</t>
  </si>
  <si>
    <t>97345</t>
  </si>
  <si>
    <t>97346</t>
  </si>
  <si>
    <t>97347</t>
  </si>
  <si>
    <t>97348</t>
  </si>
  <si>
    <t>97349</t>
  </si>
  <si>
    <t>97350</t>
  </si>
  <si>
    <t>97351</t>
  </si>
  <si>
    <t>97352</t>
  </si>
  <si>
    <t>97353</t>
  </si>
  <si>
    <t>97354</t>
  </si>
  <si>
    <t>97355</t>
  </si>
  <si>
    <t>65,06</t>
  </si>
  <si>
    <t>97356</t>
  </si>
  <si>
    <t>97357</t>
  </si>
  <si>
    <t>97358</t>
  </si>
  <si>
    <t>97498</t>
  </si>
  <si>
    <t>26,18</t>
  </si>
  <si>
    <t>97535</t>
  </si>
  <si>
    <t>97536</t>
  </si>
  <si>
    <t>72293</t>
  </si>
  <si>
    <t>72294</t>
  </si>
  <si>
    <t>72295</t>
  </si>
  <si>
    <t>72306</t>
  </si>
  <si>
    <t>72307</t>
  </si>
  <si>
    <t>72313</t>
  </si>
  <si>
    <t>72482</t>
  </si>
  <si>
    <t>72619</t>
  </si>
  <si>
    <t>72620</t>
  </si>
  <si>
    <t>72621</t>
  </si>
  <si>
    <t>72667</t>
  </si>
  <si>
    <t>72668</t>
  </si>
  <si>
    <t>72669</t>
  </si>
  <si>
    <t>72681</t>
  </si>
  <si>
    <t>72682</t>
  </si>
  <si>
    <t>72683</t>
  </si>
  <si>
    <t>72719</t>
  </si>
  <si>
    <t>72720</t>
  </si>
  <si>
    <t>72721</t>
  </si>
  <si>
    <t>89358</t>
  </si>
  <si>
    <t>89359</t>
  </si>
  <si>
    <t>5,87</t>
  </si>
  <si>
    <t>89360</t>
  </si>
  <si>
    <t>6,84</t>
  </si>
  <si>
    <t>89361</t>
  </si>
  <si>
    <t>89362</t>
  </si>
  <si>
    <t>89363</t>
  </si>
  <si>
    <t>89364</t>
  </si>
  <si>
    <t>89365</t>
  </si>
  <si>
    <t>89366</t>
  </si>
  <si>
    <t>89367</t>
  </si>
  <si>
    <t>89368</t>
  </si>
  <si>
    <t>10,26</t>
  </si>
  <si>
    <t>89369</t>
  </si>
  <si>
    <t>89370</t>
  </si>
  <si>
    <t>10,39</t>
  </si>
  <si>
    <t>89371</t>
  </si>
  <si>
    <t>89372</t>
  </si>
  <si>
    <t>89373</t>
  </si>
  <si>
    <t>89374</t>
  </si>
  <si>
    <t>89375</t>
  </si>
  <si>
    <t>8,96</t>
  </si>
  <si>
    <t>89376</t>
  </si>
  <si>
    <t>89377</t>
  </si>
  <si>
    <t>89378</t>
  </si>
  <si>
    <t>4,98</t>
  </si>
  <si>
    <t>89379</t>
  </si>
  <si>
    <t>13,77</t>
  </si>
  <si>
    <t>89380</t>
  </si>
  <si>
    <t>89381</t>
  </si>
  <si>
    <t>9,79</t>
  </si>
  <si>
    <t>89382</t>
  </si>
  <si>
    <t>89383</t>
  </si>
  <si>
    <t>89384</t>
  </si>
  <si>
    <t>89385</t>
  </si>
  <si>
    <t>89386</t>
  </si>
  <si>
    <t>89387</t>
  </si>
  <si>
    <t>89388</t>
  </si>
  <si>
    <t>89389</t>
  </si>
  <si>
    <t>89390</t>
  </si>
  <si>
    <t>89391</t>
  </si>
  <si>
    <t>89392</t>
  </si>
  <si>
    <t>16,45</t>
  </si>
  <si>
    <t>89393</t>
  </si>
  <si>
    <t>89394</t>
  </si>
  <si>
    <t>89395</t>
  </si>
  <si>
    <t>9,36</t>
  </si>
  <si>
    <t>89396</t>
  </si>
  <si>
    <t>89397</t>
  </si>
  <si>
    <t>89398</t>
  </si>
  <si>
    <t>12,59</t>
  </si>
  <si>
    <t>89399</t>
  </si>
  <si>
    <t>89400</t>
  </si>
  <si>
    <t>14,70</t>
  </si>
  <si>
    <t>89404</t>
  </si>
  <si>
    <t>3,74</t>
  </si>
  <si>
    <t>89405</t>
  </si>
  <si>
    <t>89406</t>
  </si>
  <si>
    <t>89407</t>
  </si>
  <si>
    <t>4,84</t>
  </si>
  <si>
    <t>89408</t>
  </si>
  <si>
    <t>89409</t>
  </si>
  <si>
    <t>89410</t>
  </si>
  <si>
    <t>89411</t>
  </si>
  <si>
    <t>89412</t>
  </si>
  <si>
    <t>89413</t>
  </si>
  <si>
    <t>89414</t>
  </si>
  <si>
    <t>89415</t>
  </si>
  <si>
    <t>89416</t>
  </si>
  <si>
    <t>7,74</t>
  </si>
  <si>
    <t>89417</t>
  </si>
  <si>
    <t>89418</t>
  </si>
  <si>
    <t>89419</t>
  </si>
  <si>
    <t>89420</t>
  </si>
  <si>
    <t>89421</t>
  </si>
  <si>
    <t>89422</t>
  </si>
  <si>
    <t>89423</t>
  </si>
  <si>
    <t>89424</t>
  </si>
  <si>
    <t>89425</t>
  </si>
  <si>
    <t>89426</t>
  </si>
  <si>
    <t>89427</t>
  </si>
  <si>
    <t>89428</t>
  </si>
  <si>
    <t>89429</t>
  </si>
  <si>
    <t>3,55</t>
  </si>
  <si>
    <t>89430</t>
  </si>
  <si>
    <t>89431</t>
  </si>
  <si>
    <t>89432</t>
  </si>
  <si>
    <t>89433</t>
  </si>
  <si>
    <t>89434</t>
  </si>
  <si>
    <t>89435</t>
  </si>
  <si>
    <t>13,96</t>
  </si>
  <si>
    <t>89436</t>
  </si>
  <si>
    <t>89437</t>
  </si>
  <si>
    <t>89438</t>
  </si>
  <si>
    <t>89439</t>
  </si>
  <si>
    <t>89440</t>
  </si>
  <si>
    <t>89441</t>
  </si>
  <si>
    <t>89442</t>
  </si>
  <si>
    <t>89443</t>
  </si>
  <si>
    <t>9,09</t>
  </si>
  <si>
    <t>89444</t>
  </si>
  <si>
    <t>89445</t>
  </si>
  <si>
    <t>89481</t>
  </si>
  <si>
    <t>89485</t>
  </si>
  <si>
    <t>3,89</t>
  </si>
  <si>
    <t>89489</t>
  </si>
  <si>
    <t>89490</t>
  </si>
  <si>
    <t>89492</t>
  </si>
  <si>
    <t>89493</t>
  </si>
  <si>
    <t>89494</t>
  </si>
  <si>
    <t>89496</t>
  </si>
  <si>
    <t>89497</t>
  </si>
  <si>
    <t>89498</t>
  </si>
  <si>
    <t>89499</t>
  </si>
  <si>
    <t>89500</t>
  </si>
  <si>
    <t>8,13</t>
  </si>
  <si>
    <t>89501</t>
  </si>
  <si>
    <t>89502</t>
  </si>
  <si>
    <t>10,82</t>
  </si>
  <si>
    <t>89503</t>
  </si>
  <si>
    <t>14,88</t>
  </si>
  <si>
    <t>89504</t>
  </si>
  <si>
    <t>89505</t>
  </si>
  <si>
    <t>89506</t>
  </si>
  <si>
    <t>89507</t>
  </si>
  <si>
    <t>89510</t>
  </si>
  <si>
    <t>89513</t>
  </si>
  <si>
    <t>89514</t>
  </si>
  <si>
    <t>89515</t>
  </si>
  <si>
    <t>89516</t>
  </si>
  <si>
    <t>89517</t>
  </si>
  <si>
    <t>89518</t>
  </si>
  <si>
    <t>89519</t>
  </si>
  <si>
    <t>89520</t>
  </si>
  <si>
    <t>89521</t>
  </si>
  <si>
    <t>89522</t>
  </si>
  <si>
    <t>89523</t>
  </si>
  <si>
    <t>89524</t>
  </si>
  <si>
    <t>17,62</t>
  </si>
  <si>
    <t>89525</t>
  </si>
  <si>
    <t>89526</t>
  </si>
  <si>
    <t>89527</t>
  </si>
  <si>
    <t>89528</t>
  </si>
  <si>
    <t>89529</t>
  </si>
  <si>
    <t>89530</t>
  </si>
  <si>
    <t>89531</t>
  </si>
  <si>
    <t>89532</t>
  </si>
  <si>
    <t>89533</t>
  </si>
  <si>
    <t>89534</t>
  </si>
  <si>
    <t>89535</t>
  </si>
  <si>
    <t>89536</t>
  </si>
  <si>
    <t>89538</t>
  </si>
  <si>
    <t>89540</t>
  </si>
  <si>
    <t>89541</t>
  </si>
  <si>
    <t>89542</t>
  </si>
  <si>
    <t>89544</t>
  </si>
  <si>
    <t>89545</t>
  </si>
  <si>
    <t>89546</t>
  </si>
  <si>
    <t>89547</t>
  </si>
  <si>
    <t>89548</t>
  </si>
  <si>
    <t>89549</t>
  </si>
  <si>
    <t>89550</t>
  </si>
  <si>
    <t>26,82</t>
  </si>
  <si>
    <t>89551</t>
  </si>
  <si>
    <t>89552</t>
  </si>
  <si>
    <t>13,14</t>
  </si>
  <si>
    <t>89553</t>
  </si>
  <si>
    <t>89554</t>
  </si>
  <si>
    <t>89555</t>
  </si>
  <si>
    <t>89556</t>
  </si>
  <si>
    <t>89557</t>
  </si>
  <si>
    <t>89558</t>
  </si>
  <si>
    <t>89559</t>
  </si>
  <si>
    <t>89561</t>
  </si>
  <si>
    <t>10,32</t>
  </si>
  <si>
    <t>89562</t>
  </si>
  <si>
    <t>6,26</t>
  </si>
  <si>
    <t>89563</t>
  </si>
  <si>
    <t>15,12</t>
  </si>
  <si>
    <t>89564</t>
  </si>
  <si>
    <t>89565</t>
  </si>
  <si>
    <t>89566</t>
  </si>
  <si>
    <t>89567</t>
  </si>
  <si>
    <t>89568</t>
  </si>
  <si>
    <t>89569</t>
  </si>
  <si>
    <t>89570</t>
  </si>
  <si>
    <t>89571</t>
  </si>
  <si>
    <t>89572</t>
  </si>
  <si>
    <t>5,74</t>
  </si>
  <si>
    <t>89573</t>
  </si>
  <si>
    <t>89574</t>
  </si>
  <si>
    <t>89575</t>
  </si>
  <si>
    <t>89577</t>
  </si>
  <si>
    <t>89579</t>
  </si>
  <si>
    <t>89581</t>
  </si>
  <si>
    <t>89582</t>
  </si>
  <si>
    <t>89583</t>
  </si>
  <si>
    <t>89584</t>
  </si>
  <si>
    <t>89585</t>
  </si>
  <si>
    <t>89586</t>
  </si>
  <si>
    <t>89587</t>
  </si>
  <si>
    <t>89590</t>
  </si>
  <si>
    <t>89591</t>
  </si>
  <si>
    <t>89592</t>
  </si>
  <si>
    <t>89593</t>
  </si>
  <si>
    <t>89594</t>
  </si>
  <si>
    <t>89595</t>
  </si>
  <si>
    <t>9,95</t>
  </si>
  <si>
    <t>89596</t>
  </si>
  <si>
    <t>7,41</t>
  </si>
  <si>
    <t>89597</t>
  </si>
  <si>
    <t>89598</t>
  </si>
  <si>
    <t>89599</t>
  </si>
  <si>
    <t>89600</t>
  </si>
  <si>
    <t>89605</t>
  </si>
  <si>
    <t>89609</t>
  </si>
  <si>
    <t>89610</t>
  </si>
  <si>
    <t>89611</t>
  </si>
  <si>
    <t>89612</t>
  </si>
  <si>
    <t>89613</t>
  </si>
  <si>
    <t>89614</t>
  </si>
  <si>
    <t>89615</t>
  </si>
  <si>
    <t>89616</t>
  </si>
  <si>
    <t>89617</t>
  </si>
  <si>
    <t>89618</t>
  </si>
  <si>
    <t>89619</t>
  </si>
  <si>
    <t>89620</t>
  </si>
  <si>
    <t>89621</t>
  </si>
  <si>
    <t>89622</t>
  </si>
  <si>
    <t>89623</t>
  </si>
  <si>
    <t>89624</t>
  </si>
  <si>
    <t>89625</t>
  </si>
  <si>
    <t>15,05</t>
  </si>
  <si>
    <t>89626</t>
  </si>
  <si>
    <t>89627</t>
  </si>
  <si>
    <t>89628</t>
  </si>
  <si>
    <t>30,33</t>
  </si>
  <si>
    <t>89629</t>
  </si>
  <si>
    <t>89630</t>
  </si>
  <si>
    <t>89631</t>
  </si>
  <si>
    <t>89632</t>
  </si>
  <si>
    <t>89637</t>
  </si>
  <si>
    <t>6,15</t>
  </si>
  <si>
    <t>89638</t>
  </si>
  <si>
    <t>89639</t>
  </si>
  <si>
    <t>89641</t>
  </si>
  <si>
    <t>89642</t>
  </si>
  <si>
    <t>89643</t>
  </si>
  <si>
    <t>89645</t>
  </si>
  <si>
    <t>89646</t>
  </si>
  <si>
    <t>89647</t>
  </si>
  <si>
    <t>89648</t>
  </si>
  <si>
    <t>13,05</t>
  </si>
  <si>
    <t>89649</t>
  </si>
  <si>
    <t>17,31</t>
  </si>
  <si>
    <t>89650</t>
  </si>
  <si>
    <t>89651</t>
  </si>
  <si>
    <t>89652</t>
  </si>
  <si>
    <t>89653</t>
  </si>
  <si>
    <t>89654</t>
  </si>
  <si>
    <t>89655</t>
  </si>
  <si>
    <t>89656</t>
  </si>
  <si>
    <t>89657</t>
  </si>
  <si>
    <t>6,78</t>
  </si>
  <si>
    <t>89658</t>
  </si>
  <si>
    <t>89659</t>
  </si>
  <si>
    <t>8,95</t>
  </si>
  <si>
    <t>89660</t>
  </si>
  <si>
    <t>89661</t>
  </si>
  <si>
    <t>89662</t>
  </si>
  <si>
    <t>89663</t>
  </si>
  <si>
    <t>89664</t>
  </si>
  <si>
    <t>89665</t>
  </si>
  <si>
    <t>89666</t>
  </si>
  <si>
    <t>89667</t>
  </si>
  <si>
    <t>89668</t>
  </si>
  <si>
    <t>89669</t>
  </si>
  <si>
    <t>89670</t>
  </si>
  <si>
    <t>89671</t>
  </si>
  <si>
    <t>20,32</t>
  </si>
  <si>
    <t>89672</t>
  </si>
  <si>
    <t>89673</t>
  </si>
  <si>
    <t>16,25</t>
  </si>
  <si>
    <t>89674</t>
  </si>
  <si>
    <t>16,42</t>
  </si>
  <si>
    <t>89675</t>
  </si>
  <si>
    <t>89676</t>
  </si>
  <si>
    <t>89677</t>
  </si>
  <si>
    <t>89678</t>
  </si>
  <si>
    <t>89679</t>
  </si>
  <si>
    <t>89680</t>
  </si>
  <si>
    <t>11,85</t>
  </si>
  <si>
    <t>89681</t>
  </si>
  <si>
    <t>89682</t>
  </si>
  <si>
    <t>17,36</t>
  </si>
  <si>
    <t>89684</t>
  </si>
  <si>
    <t>89685</t>
  </si>
  <si>
    <t>89686</t>
  </si>
  <si>
    <t>89687</t>
  </si>
  <si>
    <t>25,63</t>
  </si>
  <si>
    <t>89689</t>
  </si>
  <si>
    <t>89690</t>
  </si>
  <si>
    <t>89691</t>
  </si>
  <si>
    <t>89692</t>
  </si>
  <si>
    <t>89693</t>
  </si>
  <si>
    <t>89694</t>
  </si>
  <si>
    <t>89695</t>
  </si>
  <si>
    <t>89696</t>
  </si>
  <si>
    <t>89697</t>
  </si>
  <si>
    <t>89698</t>
  </si>
  <si>
    <t>89699</t>
  </si>
  <si>
    <t>89700</t>
  </si>
  <si>
    <t>12,62</t>
  </si>
  <si>
    <t>89701</t>
  </si>
  <si>
    <t>89702</t>
  </si>
  <si>
    <t>89703</t>
  </si>
  <si>
    <t>89704</t>
  </si>
  <si>
    <t>89705</t>
  </si>
  <si>
    <t>89706</t>
  </si>
  <si>
    <t>89718</t>
  </si>
  <si>
    <t>89719</t>
  </si>
  <si>
    <t>89720</t>
  </si>
  <si>
    <t>89721</t>
  </si>
  <si>
    <t>89723</t>
  </si>
  <si>
    <t>89724</t>
  </si>
  <si>
    <t>89725</t>
  </si>
  <si>
    <t>9,70</t>
  </si>
  <si>
    <t>89726</t>
  </si>
  <si>
    <t>89727</t>
  </si>
  <si>
    <t>89728</t>
  </si>
  <si>
    <t>89729</t>
  </si>
  <si>
    <t>89730</t>
  </si>
  <si>
    <t>89731</t>
  </si>
  <si>
    <t>89732</t>
  </si>
  <si>
    <t>89733</t>
  </si>
  <si>
    <t>13,41</t>
  </si>
  <si>
    <t>89734</t>
  </si>
  <si>
    <t>89735</t>
  </si>
  <si>
    <t>89736</t>
  </si>
  <si>
    <t>4,38</t>
  </si>
  <si>
    <t>89737</t>
  </si>
  <si>
    <t>89738</t>
  </si>
  <si>
    <t>89739</t>
  </si>
  <si>
    <t>89740</t>
  </si>
  <si>
    <t>89741</t>
  </si>
  <si>
    <t>89742</t>
  </si>
  <si>
    <t>89743</t>
  </si>
  <si>
    <t>89744</t>
  </si>
  <si>
    <t>89745</t>
  </si>
  <si>
    <t>15,32</t>
  </si>
  <si>
    <t>89746</t>
  </si>
  <si>
    <t>89747</t>
  </si>
  <si>
    <t>89748</t>
  </si>
  <si>
    <t>27,34</t>
  </si>
  <si>
    <t>89749</t>
  </si>
  <si>
    <t>89750</t>
  </si>
  <si>
    <t>89751</t>
  </si>
  <si>
    <t>89752</t>
  </si>
  <si>
    <t>89753</t>
  </si>
  <si>
    <t>89754</t>
  </si>
  <si>
    <t>89755</t>
  </si>
  <si>
    <t>89756</t>
  </si>
  <si>
    <t>89757</t>
  </si>
  <si>
    <t>14,86</t>
  </si>
  <si>
    <t>89758</t>
  </si>
  <si>
    <t>89759</t>
  </si>
  <si>
    <t>89760</t>
  </si>
  <si>
    <t>89761</t>
  </si>
  <si>
    <t>89762</t>
  </si>
  <si>
    <t>89763</t>
  </si>
  <si>
    <t>89764</t>
  </si>
  <si>
    <t>89765</t>
  </si>
  <si>
    <t>8,36</t>
  </si>
  <si>
    <t>89766</t>
  </si>
  <si>
    <t>89767</t>
  </si>
  <si>
    <t>89768</t>
  </si>
  <si>
    <t>11,92</t>
  </si>
  <si>
    <t>89769</t>
  </si>
  <si>
    <t>89772</t>
  </si>
  <si>
    <t>89774</t>
  </si>
  <si>
    <t>89776</t>
  </si>
  <si>
    <t>89777</t>
  </si>
  <si>
    <t>89778</t>
  </si>
  <si>
    <t>89779</t>
  </si>
  <si>
    <t>89780</t>
  </si>
  <si>
    <t>89781</t>
  </si>
  <si>
    <t>19,29</t>
  </si>
  <si>
    <t>89782</t>
  </si>
  <si>
    <t>89783</t>
  </si>
  <si>
    <t>89784</t>
  </si>
  <si>
    <t>89785</t>
  </si>
  <si>
    <t>89786</t>
  </si>
  <si>
    <t>23,41</t>
  </si>
  <si>
    <t>89787</t>
  </si>
  <si>
    <t>89788</t>
  </si>
  <si>
    <t>36,53</t>
  </si>
  <si>
    <t>89789</t>
  </si>
  <si>
    <t>89790</t>
  </si>
  <si>
    <t>89791</t>
  </si>
  <si>
    <t>89792</t>
  </si>
  <si>
    <t>89793</t>
  </si>
  <si>
    <t>89794</t>
  </si>
  <si>
    <t>89795</t>
  </si>
  <si>
    <t>89796</t>
  </si>
  <si>
    <t>29,11</t>
  </si>
  <si>
    <t>89797</t>
  </si>
  <si>
    <t>33,56</t>
  </si>
  <si>
    <t>89801</t>
  </si>
  <si>
    <t>89802</t>
  </si>
  <si>
    <t>89803</t>
  </si>
  <si>
    <t>89804</t>
  </si>
  <si>
    <t>89805</t>
  </si>
  <si>
    <t>89806</t>
  </si>
  <si>
    <t>10,43</t>
  </si>
  <si>
    <t>89807</t>
  </si>
  <si>
    <t>89808</t>
  </si>
  <si>
    <t>89809</t>
  </si>
  <si>
    <t>89810</t>
  </si>
  <si>
    <t>89811</t>
  </si>
  <si>
    <t>22,61</t>
  </si>
  <si>
    <t>89812</t>
  </si>
  <si>
    <t>89813</t>
  </si>
  <si>
    <t>89814</t>
  </si>
  <si>
    <t>89815</t>
  </si>
  <si>
    <t>89816</t>
  </si>
  <si>
    <t>20,59</t>
  </si>
  <si>
    <t>89817</t>
  </si>
  <si>
    <t>8,59</t>
  </si>
  <si>
    <t>89818</t>
  </si>
  <si>
    <t>89819</t>
  </si>
  <si>
    <t>12,09</t>
  </si>
  <si>
    <t>89820</t>
  </si>
  <si>
    <t>15,86</t>
  </si>
  <si>
    <t>89821</t>
  </si>
  <si>
    <t>89822</t>
  </si>
  <si>
    <t>89823</t>
  </si>
  <si>
    <t>17,71</t>
  </si>
  <si>
    <t>89824</t>
  </si>
  <si>
    <t>89825</t>
  </si>
  <si>
    <t>89826</t>
  </si>
  <si>
    <t>81,00</t>
  </si>
  <si>
    <t>89827</t>
  </si>
  <si>
    <t>89828</t>
  </si>
  <si>
    <t>89829</t>
  </si>
  <si>
    <t>89830</t>
  </si>
  <si>
    <t>19,51</t>
  </si>
  <si>
    <t>89831</t>
  </si>
  <si>
    <t>89832</t>
  </si>
  <si>
    <t>89833</t>
  </si>
  <si>
    <t>22,94</t>
  </si>
  <si>
    <t>89834</t>
  </si>
  <si>
    <t>89835</t>
  </si>
  <si>
    <t>89836</t>
  </si>
  <si>
    <t>89837</t>
  </si>
  <si>
    <t>89838</t>
  </si>
  <si>
    <t>89839</t>
  </si>
  <si>
    <t>89840</t>
  </si>
  <si>
    <t>83,46</t>
  </si>
  <si>
    <t>89841</t>
  </si>
  <si>
    <t>89842</t>
  </si>
  <si>
    <t>89844</t>
  </si>
  <si>
    <t>89845</t>
  </si>
  <si>
    <t>89846</t>
  </si>
  <si>
    <t>89847</t>
  </si>
  <si>
    <t>89850</t>
  </si>
  <si>
    <t>89851</t>
  </si>
  <si>
    <t>17,64</t>
  </si>
  <si>
    <t>89852</t>
  </si>
  <si>
    <t>89853</t>
  </si>
  <si>
    <t>89854</t>
  </si>
  <si>
    <t>89855</t>
  </si>
  <si>
    <t>89856</t>
  </si>
  <si>
    <t>89857</t>
  </si>
  <si>
    <t>89859</t>
  </si>
  <si>
    <t>89860</t>
  </si>
  <si>
    <t>89861</t>
  </si>
  <si>
    <t>33,20</t>
  </si>
  <si>
    <t>89862</t>
  </si>
  <si>
    <t>89863</t>
  </si>
  <si>
    <t>89866</t>
  </si>
  <si>
    <t>89867</t>
  </si>
  <si>
    <t>89868</t>
  </si>
  <si>
    <t>89869</t>
  </si>
  <si>
    <t>89979</t>
  </si>
  <si>
    <t>17,84</t>
  </si>
  <si>
    <t>89980</t>
  </si>
  <si>
    <t>89981</t>
  </si>
  <si>
    <t>90373</t>
  </si>
  <si>
    <t>90374</t>
  </si>
  <si>
    <t>16,03</t>
  </si>
  <si>
    <t>90375</t>
  </si>
  <si>
    <t>6,63</t>
  </si>
  <si>
    <t>92287</t>
  </si>
  <si>
    <t>92288</t>
  </si>
  <si>
    <t>92289</t>
  </si>
  <si>
    <t>92290</t>
  </si>
  <si>
    <t>35,68</t>
  </si>
  <si>
    <t>92291</t>
  </si>
  <si>
    <t>92292</t>
  </si>
  <si>
    <t>92293</t>
  </si>
  <si>
    <t>92294</t>
  </si>
  <si>
    <t>8,80</t>
  </si>
  <si>
    <t>92295</t>
  </si>
  <si>
    <t>92296</t>
  </si>
  <si>
    <t>20,57</t>
  </si>
  <si>
    <t>92297</t>
  </si>
  <si>
    <t>92298</t>
  </si>
  <si>
    <t>92299</t>
  </si>
  <si>
    <t>92300</t>
  </si>
  <si>
    <t>18,22</t>
  </si>
  <si>
    <t>92301</t>
  </si>
  <si>
    <t>92302</t>
  </si>
  <si>
    <t>92303</t>
  </si>
  <si>
    <t>92304</t>
  </si>
  <si>
    <t>92311</t>
  </si>
  <si>
    <t>92312</t>
  </si>
  <si>
    <t>92313</t>
  </si>
  <si>
    <t>92314</t>
  </si>
  <si>
    <t>92315</t>
  </si>
  <si>
    <t>92316</t>
  </si>
  <si>
    <t>92317</t>
  </si>
  <si>
    <t>92318</t>
  </si>
  <si>
    <t>92319</t>
  </si>
  <si>
    <t>92326</t>
  </si>
  <si>
    <t>92327</t>
  </si>
  <si>
    <t>13,90</t>
  </si>
  <si>
    <t>92328</t>
  </si>
  <si>
    <t>92329</t>
  </si>
  <si>
    <t>92330</t>
  </si>
  <si>
    <t>8,52</t>
  </si>
  <si>
    <t>92331</t>
  </si>
  <si>
    <t>92332</t>
  </si>
  <si>
    <t>92333</t>
  </si>
  <si>
    <t>92334</t>
  </si>
  <si>
    <t>92344</t>
  </si>
  <si>
    <t>92345</t>
  </si>
  <si>
    <t>92346</t>
  </si>
  <si>
    <t>92347</t>
  </si>
  <si>
    <t>92348</t>
  </si>
  <si>
    <t>92349</t>
  </si>
  <si>
    <t>92350</t>
  </si>
  <si>
    <t>92351</t>
  </si>
  <si>
    <t>92352</t>
  </si>
  <si>
    <t>92353</t>
  </si>
  <si>
    <t>92354</t>
  </si>
  <si>
    <t>92355</t>
  </si>
  <si>
    <t>92356</t>
  </si>
  <si>
    <t>92357</t>
  </si>
  <si>
    <t>92358</t>
  </si>
  <si>
    <t>92369</t>
  </si>
  <si>
    <t>24,82</t>
  </si>
  <si>
    <t>92370</t>
  </si>
  <si>
    <t>92371</t>
  </si>
  <si>
    <t>92372</t>
  </si>
  <si>
    <t>92373</t>
  </si>
  <si>
    <t>92374</t>
  </si>
  <si>
    <t>92375</t>
  </si>
  <si>
    <t>92376</t>
  </si>
  <si>
    <t>92377</t>
  </si>
  <si>
    <t>92378</t>
  </si>
  <si>
    <t>92379</t>
  </si>
  <si>
    <t>92380</t>
  </si>
  <si>
    <t>92381</t>
  </si>
  <si>
    <t>92382</t>
  </si>
  <si>
    <t>36,10</t>
  </si>
  <si>
    <t>92383</t>
  </si>
  <si>
    <t>92384</t>
  </si>
  <si>
    <t>92385</t>
  </si>
  <si>
    <t>92386</t>
  </si>
  <si>
    <t>51,24</t>
  </si>
  <si>
    <t>92387</t>
  </si>
  <si>
    <t>92388</t>
  </si>
  <si>
    <t>92389</t>
  </si>
  <si>
    <t>92390</t>
  </si>
  <si>
    <t>92635</t>
  </si>
  <si>
    <t>92636</t>
  </si>
  <si>
    <t>92637</t>
  </si>
  <si>
    <t>92638</t>
  </si>
  <si>
    <t>92639</t>
  </si>
  <si>
    <t>92640</t>
  </si>
  <si>
    <t>92642</t>
  </si>
  <si>
    <t>92644</t>
  </si>
  <si>
    <t>92657</t>
  </si>
  <si>
    <t>92658</t>
  </si>
  <si>
    <t>92659</t>
  </si>
  <si>
    <t>92660</t>
  </si>
  <si>
    <t>92661</t>
  </si>
  <si>
    <t>92662</t>
  </si>
  <si>
    <t>92663</t>
  </si>
  <si>
    <t>92664</t>
  </si>
  <si>
    <t>92665</t>
  </si>
  <si>
    <t>92666</t>
  </si>
  <si>
    <t>92667</t>
  </si>
  <si>
    <t>92668</t>
  </si>
  <si>
    <t>92669</t>
  </si>
  <si>
    <t>92670</t>
  </si>
  <si>
    <t>25,79</t>
  </si>
  <si>
    <t>92671</t>
  </si>
  <si>
    <t>92672</t>
  </si>
  <si>
    <t>92673</t>
  </si>
  <si>
    <t>92674</t>
  </si>
  <si>
    <t>37,92</t>
  </si>
  <si>
    <t>92675</t>
  </si>
  <si>
    <t>92676</t>
  </si>
  <si>
    <t>92677</t>
  </si>
  <si>
    <t>92678</t>
  </si>
  <si>
    <t>92679</t>
  </si>
  <si>
    <t>92680</t>
  </si>
  <si>
    <t>92681</t>
  </si>
  <si>
    <t>34,92</t>
  </si>
  <si>
    <t>92682</t>
  </si>
  <si>
    <t>92683</t>
  </si>
  <si>
    <t>92684</t>
  </si>
  <si>
    <t>92685</t>
  </si>
  <si>
    <t>92686</t>
  </si>
  <si>
    <t>92692</t>
  </si>
  <si>
    <t>92693</t>
  </si>
  <si>
    <t>9,98</t>
  </si>
  <si>
    <t>92694</t>
  </si>
  <si>
    <t>92695</t>
  </si>
  <si>
    <t>92696</t>
  </si>
  <si>
    <t>92697</t>
  </si>
  <si>
    <t>92698</t>
  </si>
  <si>
    <t>92699</t>
  </si>
  <si>
    <t>13,62</t>
  </si>
  <si>
    <t>92700</t>
  </si>
  <si>
    <t>92701</t>
  </si>
  <si>
    <t>92702</t>
  </si>
  <si>
    <t>92703</t>
  </si>
  <si>
    <t>92704</t>
  </si>
  <si>
    <t>92705</t>
  </si>
  <si>
    <t>92706</t>
  </si>
  <si>
    <t>92889</t>
  </si>
  <si>
    <t>92890</t>
  </si>
  <si>
    <t>92891</t>
  </si>
  <si>
    <t>92892</t>
  </si>
  <si>
    <t>92893</t>
  </si>
  <si>
    <t>92894</t>
  </si>
  <si>
    <t>62,57</t>
  </si>
  <si>
    <t>92895</t>
  </si>
  <si>
    <t>92896</t>
  </si>
  <si>
    <t>92897</t>
  </si>
  <si>
    <t>92898</t>
  </si>
  <si>
    <t>92899</t>
  </si>
  <si>
    <t>92900</t>
  </si>
  <si>
    <t>53,69</t>
  </si>
  <si>
    <t>92901</t>
  </si>
  <si>
    <t>92902</t>
  </si>
  <si>
    <t>92903</t>
  </si>
  <si>
    <t>92904</t>
  </si>
  <si>
    <t>92905</t>
  </si>
  <si>
    <t>92906</t>
  </si>
  <si>
    <t>92907</t>
  </si>
  <si>
    <t>92908</t>
  </si>
  <si>
    <t>92909</t>
  </si>
  <si>
    <t>92910</t>
  </si>
  <si>
    <t>92911</t>
  </si>
  <si>
    <t>92912</t>
  </si>
  <si>
    <t>92913</t>
  </si>
  <si>
    <t>92914</t>
  </si>
  <si>
    <t>92918</t>
  </si>
  <si>
    <t>92920</t>
  </si>
  <si>
    <t>92925</t>
  </si>
  <si>
    <t>31,53</t>
  </si>
  <si>
    <t>92926</t>
  </si>
  <si>
    <t>31,52</t>
  </si>
  <si>
    <t>92927</t>
  </si>
  <si>
    <t>92928</t>
  </si>
  <si>
    <t>92929</t>
  </si>
  <si>
    <t>92930</t>
  </si>
  <si>
    <t>92931</t>
  </si>
  <si>
    <t>92932</t>
  </si>
  <si>
    <t>92933</t>
  </si>
  <si>
    <t>92934</t>
  </si>
  <si>
    <t>92935</t>
  </si>
  <si>
    <t>92936</t>
  </si>
  <si>
    <t>92937</t>
  </si>
  <si>
    <t>92938</t>
  </si>
  <si>
    <t>92939</t>
  </si>
  <si>
    <t>92940</t>
  </si>
  <si>
    <t>23,73</t>
  </si>
  <si>
    <t>92941</t>
  </si>
  <si>
    <t>92942</t>
  </si>
  <si>
    <t>92943</t>
  </si>
  <si>
    <t>92944</t>
  </si>
  <si>
    <t>92945</t>
  </si>
  <si>
    <t>92946</t>
  </si>
  <si>
    <t>92947</t>
  </si>
  <si>
    <t>92948</t>
  </si>
  <si>
    <t>92949</t>
  </si>
  <si>
    <t>92950</t>
  </si>
  <si>
    <t>92951</t>
  </si>
  <si>
    <t>92952</t>
  </si>
  <si>
    <t>92953</t>
  </si>
  <si>
    <t>16,62</t>
  </si>
  <si>
    <t>93050</t>
  </si>
  <si>
    <t>93051</t>
  </si>
  <si>
    <t>93052</t>
  </si>
  <si>
    <t>93054</t>
  </si>
  <si>
    <t>93055</t>
  </si>
  <si>
    <t>93056</t>
  </si>
  <si>
    <t>93057</t>
  </si>
  <si>
    <t>93058</t>
  </si>
  <si>
    <t>93059</t>
  </si>
  <si>
    <t>93060</t>
  </si>
  <si>
    <t>36,70</t>
  </si>
  <si>
    <t>93061</t>
  </si>
  <si>
    <t>93062</t>
  </si>
  <si>
    <t>93063</t>
  </si>
  <si>
    <t>93064</t>
  </si>
  <si>
    <t>93065</t>
  </si>
  <si>
    <t>22,27</t>
  </si>
  <si>
    <t>93066</t>
  </si>
  <si>
    <t>93067</t>
  </si>
  <si>
    <t>93068</t>
  </si>
  <si>
    <t>30,62</t>
  </si>
  <si>
    <t>93069</t>
  </si>
  <si>
    <t>93070</t>
  </si>
  <si>
    <t>93071</t>
  </si>
  <si>
    <t>93072</t>
  </si>
  <si>
    <t>93073</t>
  </si>
  <si>
    <t>39,28</t>
  </si>
  <si>
    <t>93074</t>
  </si>
  <si>
    <t>93075</t>
  </si>
  <si>
    <t>11,66</t>
  </si>
  <si>
    <t>93076</t>
  </si>
  <si>
    <t>93077</t>
  </si>
  <si>
    <t>16,04</t>
  </si>
  <si>
    <t>93078</t>
  </si>
  <si>
    <t>93079</t>
  </si>
  <si>
    <t>93080</t>
  </si>
  <si>
    <t>93081</t>
  </si>
  <si>
    <t>93082</t>
  </si>
  <si>
    <t>93083</t>
  </si>
  <si>
    <t>93084</t>
  </si>
  <si>
    <t>93085</t>
  </si>
  <si>
    <t>93086</t>
  </si>
  <si>
    <t>93087</t>
  </si>
  <si>
    <t>11,00</t>
  </si>
  <si>
    <t>93088</t>
  </si>
  <si>
    <t>93089</t>
  </si>
  <si>
    <t>93090</t>
  </si>
  <si>
    <t>93091</t>
  </si>
  <si>
    <t>93092</t>
  </si>
  <si>
    <t>93093</t>
  </si>
  <si>
    <t>93094</t>
  </si>
  <si>
    <t>93095</t>
  </si>
  <si>
    <t>93096</t>
  </si>
  <si>
    <t>93097</t>
  </si>
  <si>
    <t>7,95</t>
  </si>
  <si>
    <t>93098</t>
  </si>
  <si>
    <t>93099</t>
  </si>
  <si>
    <t>93100</t>
  </si>
  <si>
    <t>93101</t>
  </si>
  <si>
    <t>19,28</t>
  </si>
  <si>
    <t>93102</t>
  </si>
  <si>
    <t>17,57</t>
  </si>
  <si>
    <t>93103</t>
  </si>
  <si>
    <t>93104</t>
  </si>
  <si>
    <t>10,19</t>
  </si>
  <si>
    <t>93105</t>
  </si>
  <si>
    <t>93106</t>
  </si>
  <si>
    <t>93107</t>
  </si>
  <si>
    <t>9,11</t>
  </si>
  <si>
    <t>93108</t>
  </si>
  <si>
    <t>8,71</t>
  </si>
  <si>
    <t>93109</t>
  </si>
  <si>
    <t>93110</t>
  </si>
  <si>
    <t>93111</t>
  </si>
  <si>
    <t>93112</t>
  </si>
  <si>
    <t>93113</t>
  </si>
  <si>
    <t>93114</t>
  </si>
  <si>
    <t>93115</t>
  </si>
  <si>
    <t>93116</t>
  </si>
  <si>
    <t>93117</t>
  </si>
  <si>
    <t>93118</t>
  </si>
  <si>
    <t>93119</t>
  </si>
  <si>
    <t>9,40</t>
  </si>
  <si>
    <t>93120</t>
  </si>
  <si>
    <t>93121</t>
  </si>
  <si>
    <t>14,91</t>
  </si>
  <si>
    <t>93122</t>
  </si>
  <si>
    <t>93123</t>
  </si>
  <si>
    <t>93124</t>
  </si>
  <si>
    <t>93125</t>
  </si>
  <si>
    <t>93126</t>
  </si>
  <si>
    <t>93133</t>
  </si>
  <si>
    <t>94465</t>
  </si>
  <si>
    <t>94466</t>
  </si>
  <si>
    <t>94467</t>
  </si>
  <si>
    <t>94468</t>
  </si>
  <si>
    <t>94469</t>
  </si>
  <si>
    <t>94470</t>
  </si>
  <si>
    <t>94471</t>
  </si>
  <si>
    <t>94472</t>
  </si>
  <si>
    <t>94473</t>
  </si>
  <si>
    <t>94474</t>
  </si>
  <si>
    <t>94475</t>
  </si>
  <si>
    <t>94476</t>
  </si>
  <si>
    <t>94477</t>
  </si>
  <si>
    <t>94478</t>
  </si>
  <si>
    <t>94479</t>
  </si>
  <si>
    <t>94606</t>
  </si>
  <si>
    <t>94608</t>
  </si>
  <si>
    <t>94610</t>
  </si>
  <si>
    <t>94612</t>
  </si>
  <si>
    <t>94614</t>
  </si>
  <si>
    <t>94615</t>
  </si>
  <si>
    <t>94616</t>
  </si>
  <si>
    <t>94617</t>
  </si>
  <si>
    <t>94618</t>
  </si>
  <si>
    <t>174,57</t>
  </si>
  <si>
    <t>94620</t>
  </si>
  <si>
    <t>94622</t>
  </si>
  <si>
    <t>94623</t>
  </si>
  <si>
    <t>94624</t>
  </si>
  <si>
    <t>94625</t>
  </si>
  <si>
    <t>94656</t>
  </si>
  <si>
    <t>94657</t>
  </si>
  <si>
    <t>94658</t>
  </si>
  <si>
    <t>94659</t>
  </si>
  <si>
    <t>94660</t>
  </si>
  <si>
    <t>94661</t>
  </si>
  <si>
    <t>94662</t>
  </si>
  <si>
    <t>94663</t>
  </si>
  <si>
    <t>94664</t>
  </si>
  <si>
    <t>94665</t>
  </si>
  <si>
    <t>94666</t>
  </si>
  <si>
    <t>94667</t>
  </si>
  <si>
    <t>94668</t>
  </si>
  <si>
    <t>39,12</t>
  </si>
  <si>
    <t>94669</t>
  </si>
  <si>
    <t>94670</t>
  </si>
  <si>
    <t>94671</t>
  </si>
  <si>
    <t>94672</t>
  </si>
  <si>
    <t>94673</t>
  </si>
  <si>
    <t>94674</t>
  </si>
  <si>
    <t>94675</t>
  </si>
  <si>
    <t>94676</t>
  </si>
  <si>
    <t>94677</t>
  </si>
  <si>
    <t>94678</t>
  </si>
  <si>
    <t>94679</t>
  </si>
  <si>
    <t>94680</t>
  </si>
  <si>
    <t>94681</t>
  </si>
  <si>
    <t>94682</t>
  </si>
  <si>
    <t>94683</t>
  </si>
  <si>
    <t>94684</t>
  </si>
  <si>
    <t>94685</t>
  </si>
  <si>
    <t>94686</t>
  </si>
  <si>
    <t>94687</t>
  </si>
  <si>
    <t>94688</t>
  </si>
  <si>
    <t>8,28</t>
  </si>
  <si>
    <t>94689</t>
  </si>
  <si>
    <t>94690</t>
  </si>
  <si>
    <t>94691</t>
  </si>
  <si>
    <t>94692</t>
  </si>
  <si>
    <t>17,39</t>
  </si>
  <si>
    <t>94693</t>
  </si>
  <si>
    <t>17,27</t>
  </si>
  <si>
    <t>94694</t>
  </si>
  <si>
    <t>94695</t>
  </si>
  <si>
    <t>94696</t>
  </si>
  <si>
    <t>94697</t>
  </si>
  <si>
    <t>94698</t>
  </si>
  <si>
    <t>94699</t>
  </si>
  <si>
    <t>94700</t>
  </si>
  <si>
    <t>94701</t>
  </si>
  <si>
    <t>94702</t>
  </si>
  <si>
    <t>94703</t>
  </si>
  <si>
    <t>94704</t>
  </si>
  <si>
    <t>94705</t>
  </si>
  <si>
    <t>94706</t>
  </si>
  <si>
    <t>94707</t>
  </si>
  <si>
    <t>94708</t>
  </si>
  <si>
    <t>94709</t>
  </si>
  <si>
    <t>94710</t>
  </si>
  <si>
    <t>94711</t>
  </si>
  <si>
    <t>94712</t>
  </si>
  <si>
    <t>47,26</t>
  </si>
  <si>
    <t>94713</t>
  </si>
  <si>
    <t>94714</t>
  </si>
  <si>
    <t>94715</t>
  </si>
  <si>
    <t>94724</t>
  </si>
  <si>
    <t>94725</t>
  </si>
  <si>
    <t>94726</t>
  </si>
  <si>
    <t>94727</t>
  </si>
  <si>
    <t>94728</t>
  </si>
  <si>
    <t>79,65</t>
  </si>
  <si>
    <t>94729</t>
  </si>
  <si>
    <t>9,65</t>
  </si>
  <si>
    <t>94730</t>
  </si>
  <si>
    <t>94731</t>
  </si>
  <si>
    <t>94733</t>
  </si>
  <si>
    <t>94737</t>
  </si>
  <si>
    <t>94740</t>
  </si>
  <si>
    <t>94741</t>
  </si>
  <si>
    <t>94742</t>
  </si>
  <si>
    <t>94743</t>
  </si>
  <si>
    <t>94744</t>
  </si>
  <si>
    <t>94746</t>
  </si>
  <si>
    <t>94748</t>
  </si>
  <si>
    <t>94750</t>
  </si>
  <si>
    <t>94752</t>
  </si>
  <si>
    <t>94756</t>
  </si>
  <si>
    <t>94757</t>
  </si>
  <si>
    <t>94758</t>
  </si>
  <si>
    <t>25,33</t>
  </si>
  <si>
    <t>94759</t>
  </si>
  <si>
    <t>94760</t>
  </si>
  <si>
    <t>94761</t>
  </si>
  <si>
    <t>94762</t>
  </si>
  <si>
    <t>94783</t>
  </si>
  <si>
    <t>94785</t>
  </si>
  <si>
    <t>94786</t>
  </si>
  <si>
    <t>94787</t>
  </si>
  <si>
    <t>94788</t>
  </si>
  <si>
    <t>94789</t>
  </si>
  <si>
    <t>94790</t>
  </si>
  <si>
    <t>94791</t>
  </si>
  <si>
    <t>94863</t>
  </si>
  <si>
    <t>95141</t>
  </si>
  <si>
    <t>95237</t>
  </si>
  <si>
    <t>95693</t>
  </si>
  <si>
    <t>95694</t>
  </si>
  <si>
    <t>95695</t>
  </si>
  <si>
    <t>95696</t>
  </si>
  <si>
    <t>96637</t>
  </si>
  <si>
    <t>96638</t>
  </si>
  <si>
    <t>96639</t>
  </si>
  <si>
    <t>96640</t>
  </si>
  <si>
    <t>96641</t>
  </si>
  <si>
    <t>96642</t>
  </si>
  <si>
    <t>96643</t>
  </si>
  <si>
    <t>96650</t>
  </si>
  <si>
    <t>96651</t>
  </si>
  <si>
    <t>96652</t>
  </si>
  <si>
    <t>96653</t>
  </si>
  <si>
    <t>96654</t>
  </si>
  <si>
    <t>96655</t>
  </si>
  <si>
    <t>23,32</t>
  </si>
  <si>
    <t>96656</t>
  </si>
  <si>
    <t>96657</t>
  </si>
  <si>
    <t>96658</t>
  </si>
  <si>
    <t>96659</t>
  </si>
  <si>
    <t>96660</t>
  </si>
  <si>
    <t>96661</t>
  </si>
  <si>
    <t>19,19</t>
  </si>
  <si>
    <t>96662</t>
  </si>
  <si>
    <t>96663</t>
  </si>
  <si>
    <t>96664</t>
  </si>
  <si>
    <t>96665</t>
  </si>
  <si>
    <t>96666</t>
  </si>
  <si>
    <t>96667</t>
  </si>
  <si>
    <t>32,94</t>
  </si>
  <si>
    <t>96684</t>
  </si>
  <si>
    <t>96685</t>
  </si>
  <si>
    <t>96686</t>
  </si>
  <si>
    <t>96687</t>
  </si>
  <si>
    <t>96688</t>
  </si>
  <si>
    <t>8,34</t>
  </si>
  <si>
    <t>96689</t>
  </si>
  <si>
    <t>96690</t>
  </si>
  <si>
    <t>15,16</t>
  </si>
  <si>
    <t>96691</t>
  </si>
  <si>
    <t>15,62</t>
  </si>
  <si>
    <t>96692</t>
  </si>
  <si>
    <t>96693</t>
  </si>
  <si>
    <t>21,86</t>
  </si>
  <si>
    <t>96694</t>
  </si>
  <si>
    <t>96695</t>
  </si>
  <si>
    <t>96696</t>
  </si>
  <si>
    <t>96697</t>
  </si>
  <si>
    <t>96698</t>
  </si>
  <si>
    <t>96699</t>
  </si>
  <si>
    <t>96700</t>
  </si>
  <si>
    <t>96701</t>
  </si>
  <si>
    <t>96702</t>
  </si>
  <si>
    <t>96703</t>
  </si>
  <si>
    <t>96704</t>
  </si>
  <si>
    <t>96705</t>
  </si>
  <si>
    <t>10,36</t>
  </si>
  <si>
    <t>96706</t>
  </si>
  <si>
    <t>96707</t>
  </si>
  <si>
    <t>96708</t>
  </si>
  <si>
    <t>96709</t>
  </si>
  <si>
    <t>96710</t>
  </si>
  <si>
    <t>96711</t>
  </si>
  <si>
    <t>96712</t>
  </si>
  <si>
    <t>12,47</t>
  </si>
  <si>
    <t>96713</t>
  </si>
  <si>
    <t>96714</t>
  </si>
  <si>
    <t>29,12</t>
  </si>
  <si>
    <t>96715</t>
  </si>
  <si>
    <t>96716</t>
  </si>
  <si>
    <t>96717</t>
  </si>
  <si>
    <t>96736</t>
  </si>
  <si>
    <t>96737</t>
  </si>
  <si>
    <t>96738</t>
  </si>
  <si>
    <t>96739</t>
  </si>
  <si>
    <t>96740</t>
  </si>
  <si>
    <t>19,89</t>
  </si>
  <si>
    <t>96741</t>
  </si>
  <si>
    <t>96742</t>
  </si>
  <si>
    <t>96743</t>
  </si>
  <si>
    <t>96744</t>
  </si>
  <si>
    <t>96745</t>
  </si>
  <si>
    <t>96746</t>
  </si>
  <si>
    <t>96747</t>
  </si>
  <si>
    <t>96748</t>
  </si>
  <si>
    <t>96749</t>
  </si>
  <si>
    <t>96750</t>
  </si>
  <si>
    <t>96751</t>
  </si>
  <si>
    <t>96752</t>
  </si>
  <si>
    <t>24,00</t>
  </si>
  <si>
    <t>96753</t>
  </si>
  <si>
    <t>96754</t>
  </si>
  <si>
    <t>96755</t>
  </si>
  <si>
    <t>96756</t>
  </si>
  <si>
    <t>96757</t>
  </si>
  <si>
    <t>96758</t>
  </si>
  <si>
    <t>96759</t>
  </si>
  <si>
    <t>96760</t>
  </si>
  <si>
    <t>96761</t>
  </si>
  <si>
    <t>96762</t>
  </si>
  <si>
    <t>96763</t>
  </si>
  <si>
    <t>96764</t>
  </si>
  <si>
    <t>96802</t>
  </si>
  <si>
    <t>96803</t>
  </si>
  <si>
    <t>96804</t>
  </si>
  <si>
    <t>96805</t>
  </si>
  <si>
    <t>96806</t>
  </si>
  <si>
    <t>96807</t>
  </si>
  <si>
    <t>96808</t>
  </si>
  <si>
    <t>96809</t>
  </si>
  <si>
    <t>96810</t>
  </si>
  <si>
    <t>96811</t>
  </si>
  <si>
    <t>96812</t>
  </si>
  <si>
    <t>96813</t>
  </si>
  <si>
    <t>14,30</t>
  </si>
  <si>
    <t>96814</t>
  </si>
  <si>
    <t>96815</t>
  </si>
  <si>
    <t>96816</t>
  </si>
  <si>
    <t>96817</t>
  </si>
  <si>
    <t>96818</t>
  </si>
  <si>
    <t>96819</t>
  </si>
  <si>
    <t>96820</t>
  </si>
  <si>
    <t>96821</t>
  </si>
  <si>
    <t>96822</t>
  </si>
  <si>
    <t>96823</t>
  </si>
  <si>
    <t>96824</t>
  </si>
  <si>
    <t>12,85</t>
  </si>
  <si>
    <t>96825</t>
  </si>
  <si>
    <t>96826</t>
  </si>
  <si>
    <t>96827</t>
  </si>
  <si>
    <t>96828</t>
  </si>
  <si>
    <t>96829</t>
  </si>
  <si>
    <t>96830</t>
  </si>
  <si>
    <t>96831</t>
  </si>
  <si>
    <t>96832</t>
  </si>
  <si>
    <t>21,50</t>
  </si>
  <si>
    <t>96833</t>
  </si>
  <si>
    <t>96834</t>
  </si>
  <si>
    <t>96835</t>
  </si>
  <si>
    <t>28,70</t>
  </si>
  <si>
    <t>96836</t>
  </si>
  <si>
    <t>96837</t>
  </si>
  <si>
    <t>96838</t>
  </si>
  <si>
    <t>96839</t>
  </si>
  <si>
    <t>96840</t>
  </si>
  <si>
    <t>96841</t>
  </si>
  <si>
    <t>96842</t>
  </si>
  <si>
    <t>96843</t>
  </si>
  <si>
    <t>21,12</t>
  </si>
  <si>
    <t>96844</t>
  </si>
  <si>
    <t>96845</t>
  </si>
  <si>
    <t>30,63</t>
  </si>
  <si>
    <t>96846</t>
  </si>
  <si>
    <t>96847</t>
  </si>
  <si>
    <t>96848</t>
  </si>
  <si>
    <t>96849</t>
  </si>
  <si>
    <t>96850</t>
  </si>
  <si>
    <t>96851</t>
  </si>
  <si>
    <t>22,14</t>
  </si>
  <si>
    <t>96852</t>
  </si>
  <si>
    <t>96853</t>
  </si>
  <si>
    <t>96854</t>
  </si>
  <si>
    <t>25,59</t>
  </si>
  <si>
    <t>96855</t>
  </si>
  <si>
    <t>96856</t>
  </si>
  <si>
    <t>96857</t>
  </si>
  <si>
    <t>96858</t>
  </si>
  <si>
    <t>38,57</t>
  </si>
  <si>
    <t>96859</t>
  </si>
  <si>
    <t>96860</t>
  </si>
  <si>
    <t>96861</t>
  </si>
  <si>
    <t>96862</t>
  </si>
  <si>
    <t>96863</t>
  </si>
  <si>
    <t>96864</t>
  </si>
  <si>
    <t>96865</t>
  </si>
  <si>
    <t>96866</t>
  </si>
  <si>
    <t>96867</t>
  </si>
  <si>
    <t>96868</t>
  </si>
  <si>
    <t>96869</t>
  </si>
  <si>
    <t>96870</t>
  </si>
  <si>
    <t>96871</t>
  </si>
  <si>
    <t>96872</t>
  </si>
  <si>
    <t>96873</t>
  </si>
  <si>
    <t>96874</t>
  </si>
  <si>
    <t>96875</t>
  </si>
  <si>
    <t>96876</t>
  </si>
  <si>
    <t>96877</t>
  </si>
  <si>
    <t>96878</t>
  </si>
  <si>
    <t>96879</t>
  </si>
  <si>
    <t>96880</t>
  </si>
  <si>
    <t>96881</t>
  </si>
  <si>
    <t>97425</t>
  </si>
  <si>
    <t>20,58</t>
  </si>
  <si>
    <t>97426</t>
  </si>
  <si>
    <t>97427</t>
  </si>
  <si>
    <t>27,61</t>
  </si>
  <si>
    <t>97428</t>
  </si>
  <si>
    <t>97429</t>
  </si>
  <si>
    <t>97430</t>
  </si>
  <si>
    <t>97431</t>
  </si>
  <si>
    <t>97432</t>
  </si>
  <si>
    <t>97433</t>
  </si>
  <si>
    <t>97434</t>
  </si>
  <si>
    <t>97435</t>
  </si>
  <si>
    <t>97436</t>
  </si>
  <si>
    <t>97437</t>
  </si>
  <si>
    <t>89,51</t>
  </si>
  <si>
    <t>97438</t>
  </si>
  <si>
    <t>97439</t>
  </si>
  <si>
    <t>97440</t>
  </si>
  <si>
    <t>97442</t>
  </si>
  <si>
    <t>97443</t>
  </si>
  <si>
    <t>97444</t>
  </si>
  <si>
    <t>97446</t>
  </si>
  <si>
    <t>97447</t>
  </si>
  <si>
    <t>97449</t>
  </si>
  <si>
    <t>97450</t>
  </si>
  <si>
    <t>97452</t>
  </si>
  <si>
    <t>97453</t>
  </si>
  <si>
    <t>97454</t>
  </si>
  <si>
    <t>97455</t>
  </si>
  <si>
    <t>97456</t>
  </si>
  <si>
    <t>97457</t>
  </si>
  <si>
    <t>97458</t>
  </si>
  <si>
    <t>97459</t>
  </si>
  <si>
    <t>97460</t>
  </si>
  <si>
    <t>97461</t>
  </si>
  <si>
    <t>97462</t>
  </si>
  <si>
    <t>97464</t>
  </si>
  <si>
    <t>97465</t>
  </si>
  <si>
    <t>97467</t>
  </si>
  <si>
    <t>50,80</t>
  </si>
  <si>
    <t>97468</t>
  </si>
  <si>
    <t>97470</t>
  </si>
  <si>
    <t>97471</t>
  </si>
  <si>
    <t>97474</t>
  </si>
  <si>
    <t>97475</t>
  </si>
  <si>
    <t>97477</t>
  </si>
  <si>
    <t>97478</t>
  </si>
  <si>
    <t>97479</t>
  </si>
  <si>
    <t>97480</t>
  </si>
  <si>
    <t>97481</t>
  </si>
  <si>
    <t>97482</t>
  </si>
  <si>
    <t>97483</t>
  </si>
  <si>
    <t>97484</t>
  </si>
  <si>
    <t>97485</t>
  </si>
  <si>
    <t>97486</t>
  </si>
  <si>
    <t>97487</t>
  </si>
  <si>
    <t>97488</t>
  </si>
  <si>
    <t>97489</t>
  </si>
  <si>
    <t>97490</t>
  </si>
  <si>
    <t>97491</t>
  </si>
  <si>
    <t>97492</t>
  </si>
  <si>
    <t>97493</t>
  </si>
  <si>
    <t>97494</t>
  </si>
  <si>
    <t>97495</t>
  </si>
  <si>
    <t>97496</t>
  </si>
  <si>
    <t>97499</t>
  </si>
  <si>
    <t>97500</t>
  </si>
  <si>
    <t>97502</t>
  </si>
  <si>
    <t>97503</t>
  </si>
  <si>
    <t>97505</t>
  </si>
  <si>
    <t>45,66</t>
  </si>
  <si>
    <t>97506</t>
  </si>
  <si>
    <t>97508</t>
  </si>
  <si>
    <t>97509</t>
  </si>
  <si>
    <t>97511</t>
  </si>
  <si>
    <t>97512</t>
  </si>
  <si>
    <t>97514</t>
  </si>
  <si>
    <t>97515</t>
  </si>
  <si>
    <t>97517</t>
  </si>
  <si>
    <t>97518</t>
  </si>
  <si>
    <t>97519</t>
  </si>
  <si>
    <t>97520</t>
  </si>
  <si>
    <t>97521</t>
  </si>
  <si>
    <t>97522</t>
  </si>
  <si>
    <t>97523</t>
  </si>
  <si>
    <t>97524</t>
  </si>
  <si>
    <t>97525</t>
  </si>
  <si>
    <t>97526</t>
  </si>
  <si>
    <t>97527</t>
  </si>
  <si>
    <t>97528</t>
  </si>
  <si>
    <t>97529</t>
  </si>
  <si>
    <t>97530</t>
  </si>
  <si>
    <t>97531</t>
  </si>
  <si>
    <t>97532</t>
  </si>
  <si>
    <t>97533</t>
  </si>
  <si>
    <t>97534</t>
  </si>
  <si>
    <t>97537</t>
  </si>
  <si>
    <t>97540</t>
  </si>
  <si>
    <t>25,45</t>
  </si>
  <si>
    <t>97541</t>
  </si>
  <si>
    <t>97543</t>
  </si>
  <si>
    <t>97544</t>
  </si>
  <si>
    <t>97546</t>
  </si>
  <si>
    <t>97547</t>
  </si>
  <si>
    <t>97548</t>
  </si>
  <si>
    <t>97549</t>
  </si>
  <si>
    <t>97550</t>
  </si>
  <si>
    <t>97551</t>
  </si>
  <si>
    <t>97552</t>
  </si>
  <si>
    <t>97553</t>
  </si>
  <si>
    <t>97554</t>
  </si>
  <si>
    <t>98602</t>
  </si>
  <si>
    <t>6171</t>
  </si>
  <si>
    <t>74166/1</t>
  </si>
  <si>
    <t>74166/2</t>
  </si>
  <si>
    <t>88503</t>
  </si>
  <si>
    <t>88504</t>
  </si>
  <si>
    <t>97900</t>
  </si>
  <si>
    <t>97901</t>
  </si>
  <si>
    <t>97902</t>
  </si>
  <si>
    <t>97903</t>
  </si>
  <si>
    <t>97904</t>
  </si>
  <si>
    <t>97905</t>
  </si>
  <si>
    <t>97906</t>
  </si>
  <si>
    <t>97907</t>
  </si>
  <si>
    <t>97908</t>
  </si>
  <si>
    <t>98102</t>
  </si>
  <si>
    <t>98103</t>
  </si>
  <si>
    <t>98104</t>
  </si>
  <si>
    <t>98105</t>
  </si>
  <si>
    <t>98106</t>
  </si>
  <si>
    <t>98107</t>
  </si>
  <si>
    <t>98108</t>
  </si>
  <si>
    <t>89482</t>
  </si>
  <si>
    <t>89491</t>
  </si>
  <si>
    <t>89495</t>
  </si>
  <si>
    <t>89707</t>
  </si>
  <si>
    <t>23,89</t>
  </si>
  <si>
    <t>89708</t>
  </si>
  <si>
    <t>89709</t>
  </si>
  <si>
    <t>89710</t>
  </si>
  <si>
    <t>72739</t>
  </si>
  <si>
    <t>74234/1</t>
  </si>
  <si>
    <t>86872</t>
  </si>
  <si>
    <t>86874</t>
  </si>
  <si>
    <t>86875</t>
  </si>
  <si>
    <t>86876</t>
  </si>
  <si>
    <t>86877</t>
  </si>
  <si>
    <t>86878</t>
  </si>
  <si>
    <t>86879</t>
  </si>
  <si>
    <t>86880</t>
  </si>
  <si>
    <t>14,62</t>
  </si>
  <si>
    <t>86881</t>
  </si>
  <si>
    <t>86882</t>
  </si>
  <si>
    <t>86883</t>
  </si>
  <si>
    <t>86884</t>
  </si>
  <si>
    <t>86885</t>
  </si>
  <si>
    <t>86886</t>
  </si>
  <si>
    <t>86887</t>
  </si>
  <si>
    <t>86888</t>
  </si>
  <si>
    <t>86889</t>
  </si>
  <si>
    <t>86893</t>
  </si>
  <si>
    <t>86894</t>
  </si>
  <si>
    <t>86895</t>
  </si>
  <si>
    <t>86899</t>
  </si>
  <si>
    <t>86900</t>
  </si>
  <si>
    <t>86901</t>
  </si>
  <si>
    <t>86902</t>
  </si>
  <si>
    <t>86903</t>
  </si>
  <si>
    <t>86904</t>
  </si>
  <si>
    <t>86905</t>
  </si>
  <si>
    <t>86906</t>
  </si>
  <si>
    <t>86908</t>
  </si>
  <si>
    <t>86909</t>
  </si>
  <si>
    <t>86910</t>
  </si>
  <si>
    <t>79,17</t>
  </si>
  <si>
    <t>86911</t>
  </si>
  <si>
    <t>86912</t>
  </si>
  <si>
    <t>86913</t>
  </si>
  <si>
    <t>86914</t>
  </si>
  <si>
    <t>86915</t>
  </si>
  <si>
    <t>86916</t>
  </si>
  <si>
    <t>86919</t>
  </si>
  <si>
    <t>86920</t>
  </si>
  <si>
    <t>86921</t>
  </si>
  <si>
    <t>86922</t>
  </si>
  <si>
    <t>86923</t>
  </si>
  <si>
    <t>369,92</t>
  </si>
  <si>
    <t>86924</t>
  </si>
  <si>
    <t>86925</t>
  </si>
  <si>
    <t>86926</t>
  </si>
  <si>
    <t>86927</t>
  </si>
  <si>
    <t>86928</t>
  </si>
  <si>
    <t>86929</t>
  </si>
  <si>
    <t>86930</t>
  </si>
  <si>
    <t>86931</t>
  </si>
  <si>
    <t>86932</t>
  </si>
  <si>
    <t>86933</t>
  </si>
  <si>
    <t>86934</t>
  </si>
  <si>
    <t>86935</t>
  </si>
  <si>
    <t>86936</t>
  </si>
  <si>
    <t>86937</t>
  </si>
  <si>
    <t>86938</t>
  </si>
  <si>
    <t>86939</t>
  </si>
  <si>
    <t>86940</t>
  </si>
  <si>
    <t>86941</t>
  </si>
  <si>
    <t>86942</t>
  </si>
  <si>
    <t>86943</t>
  </si>
  <si>
    <t>86947</t>
  </si>
  <si>
    <t>88571</t>
  </si>
  <si>
    <t>93396</t>
  </si>
  <si>
    <t>93441</t>
  </si>
  <si>
    <t>93442</t>
  </si>
  <si>
    <t>95469</t>
  </si>
  <si>
    <t>95470</t>
  </si>
  <si>
    <t>95471</t>
  </si>
  <si>
    <t>95472</t>
  </si>
  <si>
    <t>95542</t>
  </si>
  <si>
    <t>95543</t>
  </si>
  <si>
    <t>95544</t>
  </si>
  <si>
    <t>95545</t>
  </si>
  <si>
    <t>95546</t>
  </si>
  <si>
    <t>95547</t>
  </si>
  <si>
    <t>6087</t>
  </si>
  <si>
    <t>98052</t>
  </si>
  <si>
    <t>98053</t>
  </si>
  <si>
    <t>98054</t>
  </si>
  <si>
    <t>98055</t>
  </si>
  <si>
    <t>98056</t>
  </si>
  <si>
    <t>98057</t>
  </si>
  <si>
    <t>98066</t>
  </si>
  <si>
    <t>98067</t>
  </si>
  <si>
    <t>98068</t>
  </si>
  <si>
    <t>98069</t>
  </si>
  <si>
    <t>98070</t>
  </si>
  <si>
    <t>98071</t>
  </si>
  <si>
    <t>98072</t>
  </si>
  <si>
    <t>98073</t>
  </si>
  <si>
    <t>98074</t>
  </si>
  <si>
    <t>98075</t>
  </si>
  <si>
    <t>98076</t>
  </si>
  <si>
    <t>98077</t>
  </si>
  <si>
    <t>98078</t>
  </si>
  <si>
    <t>98079</t>
  </si>
  <si>
    <t>98080</t>
  </si>
  <si>
    <t>98081</t>
  </si>
  <si>
    <t>98082</t>
  </si>
  <si>
    <t>98083</t>
  </si>
  <si>
    <t>98084</t>
  </si>
  <si>
    <t>98085</t>
  </si>
  <si>
    <t>98086</t>
  </si>
  <si>
    <t>98087</t>
  </si>
  <si>
    <t>98088</t>
  </si>
  <si>
    <t>98089</t>
  </si>
  <si>
    <t>98090</t>
  </si>
  <si>
    <t>98091</t>
  </si>
  <si>
    <t>98092</t>
  </si>
  <si>
    <t>98093</t>
  </si>
  <si>
    <t>98094</t>
  </si>
  <si>
    <t>98099</t>
  </si>
  <si>
    <t>98100</t>
  </si>
  <si>
    <t>98101</t>
  </si>
  <si>
    <t>98109</t>
  </si>
  <si>
    <t>98110</t>
  </si>
  <si>
    <t>98111</t>
  </si>
  <si>
    <t>98114</t>
  </si>
  <si>
    <t>98115</t>
  </si>
  <si>
    <t>89957</t>
  </si>
  <si>
    <t>89959</t>
  </si>
  <si>
    <t>153,26</t>
  </si>
  <si>
    <t>40729</t>
  </si>
  <si>
    <t>73795/5</t>
  </si>
  <si>
    <t>73795/9</t>
  </si>
  <si>
    <t>73795/10</t>
  </si>
  <si>
    <t>74093/1</t>
  </si>
  <si>
    <t>74169/1</t>
  </si>
  <si>
    <t>89349</t>
  </si>
  <si>
    <t>89351</t>
  </si>
  <si>
    <t>89352</t>
  </si>
  <si>
    <t>89353</t>
  </si>
  <si>
    <t>89354</t>
  </si>
  <si>
    <t>89969</t>
  </si>
  <si>
    <t>89970</t>
  </si>
  <si>
    <t>89971</t>
  </si>
  <si>
    <t>89972</t>
  </si>
  <si>
    <t>89973</t>
  </si>
  <si>
    <t>89974</t>
  </si>
  <si>
    <t>89984</t>
  </si>
  <si>
    <t>89985</t>
  </si>
  <si>
    <t>89986</t>
  </si>
  <si>
    <t>89987</t>
  </si>
  <si>
    <t>90371</t>
  </si>
  <si>
    <t>94489</t>
  </si>
  <si>
    <t>94490</t>
  </si>
  <si>
    <t>41,98</t>
  </si>
  <si>
    <t>94491</t>
  </si>
  <si>
    <t>57,44</t>
  </si>
  <si>
    <t>94492</t>
  </si>
  <si>
    <t>94493</t>
  </si>
  <si>
    <t>94494</t>
  </si>
  <si>
    <t>94495</t>
  </si>
  <si>
    <t>94496</t>
  </si>
  <si>
    <t>94497</t>
  </si>
  <si>
    <t>94498</t>
  </si>
  <si>
    <t>94499</t>
  </si>
  <si>
    <t>222,93</t>
  </si>
  <si>
    <t>94500</t>
  </si>
  <si>
    <t>94501</t>
  </si>
  <si>
    <t>94792</t>
  </si>
  <si>
    <t>94793</t>
  </si>
  <si>
    <t>94794</t>
  </si>
  <si>
    <t>94795</t>
  </si>
  <si>
    <t>26,43</t>
  </si>
  <si>
    <t>94796</t>
  </si>
  <si>
    <t>94797</t>
  </si>
  <si>
    <t>94798</t>
  </si>
  <si>
    <t>94799</t>
  </si>
  <si>
    <t>94800</t>
  </si>
  <si>
    <t>95248</t>
  </si>
  <si>
    <t>95249</t>
  </si>
  <si>
    <t>95250</t>
  </si>
  <si>
    <t>95251</t>
  </si>
  <si>
    <t>95252</t>
  </si>
  <si>
    <t>95253</t>
  </si>
  <si>
    <t>95634</t>
  </si>
  <si>
    <t>95635</t>
  </si>
  <si>
    <t>95637</t>
  </si>
  <si>
    <t>95638</t>
  </si>
  <si>
    <t>95639</t>
  </si>
  <si>
    <t>95641</t>
  </si>
  <si>
    <t>95642</t>
  </si>
  <si>
    <t>95643</t>
  </si>
  <si>
    <t>95644</t>
  </si>
  <si>
    <t>95645</t>
  </si>
  <si>
    <t>95646</t>
  </si>
  <si>
    <t>95647</t>
  </si>
  <si>
    <t>95673</t>
  </si>
  <si>
    <t>95674</t>
  </si>
  <si>
    <t>95675</t>
  </si>
  <si>
    <t>95676</t>
  </si>
  <si>
    <t>97741</t>
  </si>
  <si>
    <t>72285</t>
  </si>
  <si>
    <t>90436</t>
  </si>
  <si>
    <t>90437</t>
  </si>
  <si>
    <t>27,52</t>
  </si>
  <si>
    <t>90438</t>
  </si>
  <si>
    <t>90439</t>
  </si>
  <si>
    <t>90440</t>
  </si>
  <si>
    <t>90441</t>
  </si>
  <si>
    <t>90443</t>
  </si>
  <si>
    <t>90444</t>
  </si>
  <si>
    <t>90445</t>
  </si>
  <si>
    <t>90446</t>
  </si>
  <si>
    <t>90447</t>
  </si>
  <si>
    <t>90451</t>
  </si>
  <si>
    <t>90452</t>
  </si>
  <si>
    <t>8,91</t>
  </si>
  <si>
    <t>90453</t>
  </si>
  <si>
    <t>90454</t>
  </si>
  <si>
    <t>90455</t>
  </si>
  <si>
    <t>90456</t>
  </si>
  <si>
    <t>90457</t>
  </si>
  <si>
    <t>90458</t>
  </si>
  <si>
    <t>90459</t>
  </si>
  <si>
    <t>90460</t>
  </si>
  <si>
    <t>90461</t>
  </si>
  <si>
    <t>90462</t>
  </si>
  <si>
    <t>90463</t>
  </si>
  <si>
    <t>90466</t>
  </si>
  <si>
    <t>90467</t>
  </si>
  <si>
    <t>90468</t>
  </si>
  <si>
    <t>90469</t>
  </si>
  <si>
    <t>6,56</t>
  </si>
  <si>
    <t>90470</t>
  </si>
  <si>
    <t>91166</t>
  </si>
  <si>
    <t>91167</t>
  </si>
  <si>
    <t>91168</t>
  </si>
  <si>
    <t>91169</t>
  </si>
  <si>
    <t>91170</t>
  </si>
  <si>
    <t>91171</t>
  </si>
  <si>
    <t>91172</t>
  </si>
  <si>
    <t>91173</t>
  </si>
  <si>
    <t>91174</t>
  </si>
  <si>
    <t>91175</t>
  </si>
  <si>
    <t>91176</t>
  </si>
  <si>
    <t>91177</t>
  </si>
  <si>
    <t>91178</t>
  </si>
  <si>
    <t>91179</t>
  </si>
  <si>
    <t>91180</t>
  </si>
  <si>
    <t>6,14</t>
  </si>
  <si>
    <t>91181</t>
  </si>
  <si>
    <t>91182</t>
  </si>
  <si>
    <t>20,48</t>
  </si>
  <si>
    <t>91183</t>
  </si>
  <si>
    <t>91184</t>
  </si>
  <si>
    <t>91185</t>
  </si>
  <si>
    <t>91186</t>
  </si>
  <si>
    <t>91187</t>
  </si>
  <si>
    <t>91188</t>
  </si>
  <si>
    <t>91189</t>
  </si>
  <si>
    <t>91190</t>
  </si>
  <si>
    <t>91191</t>
  </si>
  <si>
    <t>91192</t>
  </si>
  <si>
    <t>91222</t>
  </si>
  <si>
    <t>94480</t>
  </si>
  <si>
    <t>94481</t>
  </si>
  <si>
    <t>94482</t>
  </si>
  <si>
    <t>94483</t>
  </si>
  <si>
    <t>95541</t>
  </si>
  <si>
    <t>95573</t>
  </si>
  <si>
    <t>95574</t>
  </si>
  <si>
    <t>96559</t>
  </si>
  <si>
    <t>96560</t>
  </si>
  <si>
    <t>96561</t>
  </si>
  <si>
    <t>96562</t>
  </si>
  <si>
    <t>96563</t>
  </si>
  <si>
    <t>98113</t>
  </si>
  <si>
    <t>73826/1</t>
  </si>
  <si>
    <t>73826/2</t>
  </si>
  <si>
    <t>73834/1</t>
  </si>
  <si>
    <t>73834/2</t>
  </si>
  <si>
    <t>73834/3</t>
  </si>
  <si>
    <t>73834/4</t>
  </si>
  <si>
    <t>73835/1</t>
  </si>
  <si>
    <t>73835/2</t>
  </si>
  <si>
    <t>73835/3</t>
  </si>
  <si>
    <t>73836/1</t>
  </si>
  <si>
    <t>73836/2</t>
  </si>
  <si>
    <t>73836/3</t>
  </si>
  <si>
    <t>73836/4</t>
  </si>
  <si>
    <t>73837/1</t>
  </si>
  <si>
    <t>73837/2</t>
  </si>
  <si>
    <t>73837/3</t>
  </si>
  <si>
    <t>73612</t>
  </si>
  <si>
    <t>73660</t>
  </si>
  <si>
    <t>73693</t>
  </si>
  <si>
    <t>73694</t>
  </si>
  <si>
    <t>73695</t>
  </si>
  <si>
    <t>73824/1</t>
  </si>
  <si>
    <t>73825/2</t>
  </si>
  <si>
    <t>73873/1</t>
  </si>
  <si>
    <t>73873/2</t>
  </si>
  <si>
    <t>73873/3</t>
  </si>
  <si>
    <t>73873/4</t>
  </si>
  <si>
    <t>73873/5</t>
  </si>
  <si>
    <t>73827/1</t>
  </si>
  <si>
    <t>49,92</t>
  </si>
  <si>
    <t>74218/1</t>
  </si>
  <si>
    <t>74253/1</t>
  </si>
  <si>
    <t>83878</t>
  </si>
  <si>
    <t>83879</t>
  </si>
  <si>
    <t>73658</t>
  </si>
  <si>
    <t>93350</t>
  </si>
  <si>
    <t>93351</t>
  </si>
  <si>
    <t>93352</t>
  </si>
  <si>
    <t>93353</t>
  </si>
  <si>
    <t>93354</t>
  </si>
  <si>
    <t>93355</t>
  </si>
  <si>
    <t>93356</t>
  </si>
  <si>
    <t>93357</t>
  </si>
  <si>
    <t>83335</t>
  </si>
  <si>
    <t>88548</t>
  </si>
  <si>
    <t>25,34</t>
  </si>
  <si>
    <t>73903/1</t>
  </si>
  <si>
    <t>74151/1</t>
  </si>
  <si>
    <t>74153/1</t>
  </si>
  <si>
    <t>74154/1</t>
  </si>
  <si>
    <t>74155/1</t>
  </si>
  <si>
    <t>74155/2</t>
  </si>
  <si>
    <t>74205/1</t>
  </si>
  <si>
    <t>79472</t>
  </si>
  <si>
    <t>79473</t>
  </si>
  <si>
    <t>79480</t>
  </si>
  <si>
    <t>83336</t>
  </si>
  <si>
    <t>4,23</t>
  </si>
  <si>
    <t>83338</t>
  </si>
  <si>
    <t>89885</t>
  </si>
  <si>
    <t>89886</t>
  </si>
  <si>
    <t>89887</t>
  </si>
  <si>
    <t>89888</t>
  </si>
  <si>
    <t>7,55</t>
  </si>
  <si>
    <t>89889</t>
  </si>
  <si>
    <t>89890</t>
  </si>
  <si>
    <t>10,79</t>
  </si>
  <si>
    <t>89893</t>
  </si>
  <si>
    <t>89894</t>
  </si>
  <si>
    <t>89895</t>
  </si>
  <si>
    <t>89903</t>
  </si>
  <si>
    <t>89904</t>
  </si>
  <si>
    <t>89905</t>
  </si>
  <si>
    <t>89906</t>
  </si>
  <si>
    <t>89907</t>
  </si>
  <si>
    <t>89908</t>
  </si>
  <si>
    <t>89911</t>
  </si>
  <si>
    <t>89912</t>
  </si>
  <si>
    <t>89913</t>
  </si>
  <si>
    <t>89921</t>
  </si>
  <si>
    <t>89922</t>
  </si>
  <si>
    <t>89923</t>
  </si>
  <si>
    <t>89924</t>
  </si>
  <si>
    <t>89925</t>
  </si>
  <si>
    <t>89926</t>
  </si>
  <si>
    <t>89929</t>
  </si>
  <si>
    <t>89930</t>
  </si>
  <si>
    <t>13,26</t>
  </si>
  <si>
    <t>89931</t>
  </si>
  <si>
    <t>89939</t>
  </si>
  <si>
    <t>89940</t>
  </si>
  <si>
    <t>89941</t>
  </si>
  <si>
    <t>89942</t>
  </si>
  <si>
    <t>89943</t>
  </si>
  <si>
    <t>89944</t>
  </si>
  <si>
    <t>89947</t>
  </si>
  <si>
    <t>89948</t>
  </si>
  <si>
    <t>89949</t>
  </si>
  <si>
    <t>96520</t>
  </si>
  <si>
    <t>96521</t>
  </si>
  <si>
    <t>96522</t>
  </si>
  <si>
    <t>96523</t>
  </si>
  <si>
    <t>96524</t>
  </si>
  <si>
    <t>96525</t>
  </si>
  <si>
    <t>96526</t>
  </si>
  <si>
    <t>96527</t>
  </si>
  <si>
    <t>96528</t>
  </si>
  <si>
    <t>98116</t>
  </si>
  <si>
    <t>98117</t>
  </si>
  <si>
    <t>98118</t>
  </si>
  <si>
    <t>98119</t>
  </si>
  <si>
    <t>72915</t>
  </si>
  <si>
    <t>10,17</t>
  </si>
  <si>
    <t>72917</t>
  </si>
  <si>
    <t>72918</t>
  </si>
  <si>
    <t>73965/9</t>
  </si>
  <si>
    <t>79506/2</t>
  </si>
  <si>
    <t>83343</t>
  </si>
  <si>
    <t>90082</t>
  </si>
  <si>
    <t>90084</t>
  </si>
  <si>
    <t>90085</t>
  </si>
  <si>
    <t>90086</t>
  </si>
  <si>
    <t>90087</t>
  </si>
  <si>
    <t>90088</t>
  </si>
  <si>
    <t>90090</t>
  </si>
  <si>
    <t>90091</t>
  </si>
  <si>
    <t>90092</t>
  </si>
  <si>
    <t>90093</t>
  </si>
  <si>
    <t>90094</t>
  </si>
  <si>
    <t>90095</t>
  </si>
  <si>
    <t>3,86</t>
  </si>
  <si>
    <t>90096</t>
  </si>
  <si>
    <t>90098</t>
  </si>
  <si>
    <t>90099</t>
  </si>
  <si>
    <t>90100</t>
  </si>
  <si>
    <t>90101</t>
  </si>
  <si>
    <t>90102</t>
  </si>
  <si>
    <t>8,23</t>
  </si>
  <si>
    <t>90105</t>
  </si>
  <si>
    <t>90106</t>
  </si>
  <si>
    <t>90107</t>
  </si>
  <si>
    <t>90108</t>
  </si>
  <si>
    <t>93358</t>
  </si>
  <si>
    <t>79482</t>
  </si>
  <si>
    <t>94304</t>
  </si>
  <si>
    <t>94305</t>
  </si>
  <si>
    <t>94306</t>
  </si>
  <si>
    <t>94307</t>
  </si>
  <si>
    <t>94308</t>
  </si>
  <si>
    <t>94309</t>
  </si>
  <si>
    <t>94310</t>
  </si>
  <si>
    <t>94315</t>
  </si>
  <si>
    <t>34,22</t>
  </si>
  <si>
    <t>94316</t>
  </si>
  <si>
    <t>94317</t>
  </si>
  <si>
    <t>94318</t>
  </si>
  <si>
    <t>19,38</t>
  </si>
  <si>
    <t>94319</t>
  </si>
  <si>
    <t>94327</t>
  </si>
  <si>
    <t>94328</t>
  </si>
  <si>
    <t>94329</t>
  </si>
  <si>
    <t>94330</t>
  </si>
  <si>
    <t>94331</t>
  </si>
  <si>
    <t>94332</t>
  </si>
  <si>
    <t>94333</t>
  </si>
  <si>
    <t>94338</t>
  </si>
  <si>
    <t>94339</t>
  </si>
  <si>
    <t>94340</t>
  </si>
  <si>
    <t>94341</t>
  </si>
  <si>
    <t>94342</t>
  </si>
  <si>
    <t>96385</t>
  </si>
  <si>
    <t>96386</t>
  </si>
  <si>
    <t>83346</t>
  </si>
  <si>
    <t>0,85</t>
  </si>
  <si>
    <t>93360</t>
  </si>
  <si>
    <t>93361</t>
  </si>
  <si>
    <t>93362</t>
  </si>
  <si>
    <t>93363</t>
  </si>
  <si>
    <t>9,78</t>
  </si>
  <si>
    <t>93364</t>
  </si>
  <si>
    <t>93365</t>
  </si>
  <si>
    <t>93366</t>
  </si>
  <si>
    <t>93367</t>
  </si>
  <si>
    <t>93368</t>
  </si>
  <si>
    <t>93369</t>
  </si>
  <si>
    <t>93370</t>
  </si>
  <si>
    <t>8,82</t>
  </si>
  <si>
    <t>93371</t>
  </si>
  <si>
    <t>93372</t>
  </si>
  <si>
    <t>93373</t>
  </si>
  <si>
    <t>5,88</t>
  </si>
  <si>
    <t>93374</t>
  </si>
  <si>
    <t>93375</t>
  </si>
  <si>
    <t>15,19</t>
  </si>
  <si>
    <t>93376</t>
  </si>
  <si>
    <t>93377</t>
  </si>
  <si>
    <t>7,89</t>
  </si>
  <si>
    <t>93378</t>
  </si>
  <si>
    <t>93379</t>
  </si>
  <si>
    <t>93380</t>
  </si>
  <si>
    <t>93381</t>
  </si>
  <si>
    <t>93382</t>
  </si>
  <si>
    <t>96995</t>
  </si>
  <si>
    <t>72838</t>
  </si>
  <si>
    <t>72839</t>
  </si>
  <si>
    <t>72840</t>
  </si>
  <si>
    <t>72844</t>
  </si>
  <si>
    <t>72845</t>
  </si>
  <si>
    <t>72846</t>
  </si>
  <si>
    <t>72847</t>
  </si>
  <si>
    <t>72848</t>
  </si>
  <si>
    <t>72849</t>
  </si>
  <si>
    <t>72850</t>
  </si>
  <si>
    <t>72882</t>
  </si>
  <si>
    <t>72883</t>
  </si>
  <si>
    <t>72884</t>
  </si>
  <si>
    <t>72888</t>
  </si>
  <si>
    <t>72890</t>
  </si>
  <si>
    <t>72891</t>
  </si>
  <si>
    <t>72892</t>
  </si>
  <si>
    <t>72893</t>
  </si>
  <si>
    <t>2,85</t>
  </si>
  <si>
    <t>72894</t>
  </si>
  <si>
    <t>72895</t>
  </si>
  <si>
    <t>72897</t>
  </si>
  <si>
    <t>72898</t>
  </si>
  <si>
    <t>72899</t>
  </si>
  <si>
    <t>72900</t>
  </si>
  <si>
    <t>74010/1</t>
  </si>
  <si>
    <t>83356</t>
  </si>
  <si>
    <t>83358</t>
  </si>
  <si>
    <t>95303</t>
  </si>
  <si>
    <t>97912</t>
  </si>
  <si>
    <t>97913</t>
  </si>
  <si>
    <t>97914</t>
  </si>
  <si>
    <t>97915</t>
  </si>
  <si>
    <t>97916</t>
  </si>
  <si>
    <t>97917</t>
  </si>
  <si>
    <t>97918</t>
  </si>
  <si>
    <t>97919</t>
  </si>
  <si>
    <t>94097</t>
  </si>
  <si>
    <t>94098</t>
  </si>
  <si>
    <t>94099</t>
  </si>
  <si>
    <t>94100</t>
  </si>
  <si>
    <t>94102</t>
  </si>
  <si>
    <t>94103</t>
  </si>
  <si>
    <t>94104</t>
  </si>
  <si>
    <t>94105</t>
  </si>
  <si>
    <t>94106</t>
  </si>
  <si>
    <t>94107</t>
  </si>
  <si>
    <t>94108</t>
  </si>
  <si>
    <t>94110</t>
  </si>
  <si>
    <t>94111</t>
  </si>
  <si>
    <t>94112</t>
  </si>
  <si>
    <t>94113</t>
  </si>
  <si>
    <t>94114</t>
  </si>
  <si>
    <t>94115</t>
  </si>
  <si>
    <t>94116</t>
  </si>
  <si>
    <t>138,12</t>
  </si>
  <si>
    <t>94117</t>
  </si>
  <si>
    <t>94118</t>
  </si>
  <si>
    <t>6514</t>
  </si>
  <si>
    <t>88549</t>
  </si>
  <si>
    <t>41721</t>
  </si>
  <si>
    <t>41722</t>
  </si>
  <si>
    <t>74005/1</t>
  </si>
  <si>
    <t>74005/2</t>
  </si>
  <si>
    <t>74034/1</t>
  </si>
  <si>
    <t>83344</t>
  </si>
  <si>
    <t>95606</t>
  </si>
  <si>
    <t>72131</t>
  </si>
  <si>
    <t>72132</t>
  </si>
  <si>
    <t>72133</t>
  </si>
  <si>
    <t>87471</t>
  </si>
  <si>
    <t>87472</t>
  </si>
  <si>
    <t>38,98</t>
  </si>
  <si>
    <t>87473</t>
  </si>
  <si>
    <t>87474</t>
  </si>
  <si>
    <t>87475</t>
  </si>
  <si>
    <t>87476</t>
  </si>
  <si>
    <t>87477</t>
  </si>
  <si>
    <t>87478</t>
  </si>
  <si>
    <t>87479</t>
  </si>
  <si>
    <t>48,83</t>
  </si>
  <si>
    <t>87480</t>
  </si>
  <si>
    <t>87481</t>
  </si>
  <si>
    <t>87482</t>
  </si>
  <si>
    <t>87483</t>
  </si>
  <si>
    <t>87484</t>
  </si>
  <si>
    <t>87485</t>
  </si>
  <si>
    <t>87487</t>
  </si>
  <si>
    <t>87488</t>
  </si>
  <si>
    <t>87489</t>
  </si>
  <si>
    <t>37,91</t>
  </si>
  <si>
    <t>87490</t>
  </si>
  <si>
    <t>87491</t>
  </si>
  <si>
    <t>87492</t>
  </si>
  <si>
    <t>87493</t>
  </si>
  <si>
    <t>87494</t>
  </si>
  <si>
    <t>87495</t>
  </si>
  <si>
    <t>87496</t>
  </si>
  <si>
    <t>87497</t>
  </si>
  <si>
    <t>64,44</t>
  </si>
  <si>
    <t>87498</t>
  </si>
  <si>
    <t>65,32</t>
  </si>
  <si>
    <t>87499</t>
  </si>
  <si>
    <t>87500</t>
  </si>
  <si>
    <t>87501</t>
  </si>
  <si>
    <t>87502</t>
  </si>
  <si>
    <t>87503</t>
  </si>
  <si>
    <t>87504</t>
  </si>
  <si>
    <t>87505</t>
  </si>
  <si>
    <t>87506</t>
  </si>
  <si>
    <t>87507</t>
  </si>
  <si>
    <t>87508</t>
  </si>
  <si>
    <t>87509</t>
  </si>
  <si>
    <t>87510</t>
  </si>
  <si>
    <t>87511</t>
  </si>
  <si>
    <t>87512</t>
  </si>
  <si>
    <t>87513</t>
  </si>
  <si>
    <t>87514</t>
  </si>
  <si>
    <t>87515</t>
  </si>
  <si>
    <t>87516</t>
  </si>
  <si>
    <t>87517</t>
  </si>
  <si>
    <t>87518</t>
  </si>
  <si>
    <t>87519</t>
  </si>
  <si>
    <t>87520</t>
  </si>
  <si>
    <t>87521</t>
  </si>
  <si>
    <t>87522</t>
  </si>
  <si>
    <t>87523</t>
  </si>
  <si>
    <t>87524</t>
  </si>
  <si>
    <t>87525</t>
  </si>
  <si>
    <t>87526</t>
  </si>
  <si>
    <t>89043</t>
  </si>
  <si>
    <t>89168</t>
  </si>
  <si>
    <t>89977</t>
  </si>
  <si>
    <t>90112</t>
  </si>
  <si>
    <t>95474</t>
  </si>
  <si>
    <t>89282</t>
  </si>
  <si>
    <t>89283</t>
  </si>
  <si>
    <t>89284</t>
  </si>
  <si>
    <t>89285</t>
  </si>
  <si>
    <t>89286</t>
  </si>
  <si>
    <t>89287</t>
  </si>
  <si>
    <t>89288</t>
  </si>
  <si>
    <t>89289</t>
  </si>
  <si>
    <t>89290</t>
  </si>
  <si>
    <t>89291</t>
  </si>
  <si>
    <t>89292</t>
  </si>
  <si>
    <t>89293</t>
  </si>
  <si>
    <t>89294</t>
  </si>
  <si>
    <t>89295</t>
  </si>
  <si>
    <t>89296</t>
  </si>
  <si>
    <t>89297</t>
  </si>
  <si>
    <t>89298</t>
  </si>
  <si>
    <t>57,99</t>
  </si>
  <si>
    <t>89299</t>
  </si>
  <si>
    <t>89300</t>
  </si>
  <si>
    <t>89301</t>
  </si>
  <si>
    <t>89302</t>
  </si>
  <si>
    <t>89303</t>
  </si>
  <si>
    <t>67,87</t>
  </si>
  <si>
    <t>89304</t>
  </si>
  <si>
    <t>89305</t>
  </si>
  <si>
    <t>89306</t>
  </si>
  <si>
    <t>89307</t>
  </si>
  <si>
    <t>89308</t>
  </si>
  <si>
    <t>89309</t>
  </si>
  <si>
    <t>89310</t>
  </si>
  <si>
    <t>89311</t>
  </si>
  <si>
    <t>89312</t>
  </si>
  <si>
    <t>89313</t>
  </si>
  <si>
    <t>95465</t>
  </si>
  <si>
    <t>87447</t>
  </si>
  <si>
    <t>87448</t>
  </si>
  <si>
    <t>42,05</t>
  </si>
  <si>
    <t>87449</t>
  </si>
  <si>
    <t>87450</t>
  </si>
  <si>
    <t>87451</t>
  </si>
  <si>
    <t>64,87</t>
  </si>
  <si>
    <t>87452</t>
  </si>
  <si>
    <t>87453</t>
  </si>
  <si>
    <t>87454</t>
  </si>
  <si>
    <t>87455</t>
  </si>
  <si>
    <t>87456</t>
  </si>
  <si>
    <t>87457</t>
  </si>
  <si>
    <t>87458</t>
  </si>
  <si>
    <t>87459</t>
  </si>
  <si>
    <t>87460</t>
  </si>
  <si>
    <t>48,25</t>
  </si>
  <si>
    <t>87461</t>
  </si>
  <si>
    <t>87462</t>
  </si>
  <si>
    <t>87463</t>
  </si>
  <si>
    <t>87464</t>
  </si>
  <si>
    <t>87465</t>
  </si>
  <si>
    <t>41,53</t>
  </si>
  <si>
    <t>87466</t>
  </si>
  <si>
    <t>87467</t>
  </si>
  <si>
    <t>87468</t>
  </si>
  <si>
    <t>87469</t>
  </si>
  <si>
    <t>87470</t>
  </si>
  <si>
    <t>89044</t>
  </si>
  <si>
    <t>41,63</t>
  </si>
  <si>
    <t>89169</t>
  </si>
  <si>
    <t>89978</t>
  </si>
  <si>
    <t>73937/1</t>
  </si>
  <si>
    <t>73937/3</t>
  </si>
  <si>
    <t>73937/5</t>
  </si>
  <si>
    <t>89453</t>
  </si>
  <si>
    <t>89454</t>
  </si>
  <si>
    <t>89455</t>
  </si>
  <si>
    <t>89456</t>
  </si>
  <si>
    <t>89457</t>
  </si>
  <si>
    <t>89458</t>
  </si>
  <si>
    <t>89459</t>
  </si>
  <si>
    <t>89460</t>
  </si>
  <si>
    <t>89462</t>
  </si>
  <si>
    <t>89463</t>
  </si>
  <si>
    <t>89464</t>
  </si>
  <si>
    <t>67,70</t>
  </si>
  <si>
    <t>89465</t>
  </si>
  <si>
    <t>89466</t>
  </si>
  <si>
    <t>89467</t>
  </si>
  <si>
    <t>52,12</t>
  </si>
  <si>
    <t>89468</t>
  </si>
  <si>
    <t>89469</t>
  </si>
  <si>
    <t>89470</t>
  </si>
  <si>
    <t>89471</t>
  </si>
  <si>
    <t>89472</t>
  </si>
  <si>
    <t>89473</t>
  </si>
  <si>
    <t>89474</t>
  </si>
  <si>
    <t>89475</t>
  </si>
  <si>
    <t>89476</t>
  </si>
  <si>
    <t>89477</t>
  </si>
  <si>
    <t>89478</t>
  </si>
  <si>
    <t>89479</t>
  </si>
  <si>
    <t>89480</t>
  </si>
  <si>
    <t>89483</t>
  </si>
  <si>
    <t>89484</t>
  </si>
  <si>
    <t>89486</t>
  </si>
  <si>
    <t>89487</t>
  </si>
  <si>
    <t>89488</t>
  </si>
  <si>
    <t>91815</t>
  </si>
  <si>
    <t>91816</t>
  </si>
  <si>
    <t>72139</t>
  </si>
  <si>
    <t>72175</t>
  </si>
  <si>
    <t>72176</t>
  </si>
  <si>
    <t>72178</t>
  </si>
  <si>
    <t>72179</t>
  </si>
  <si>
    <t>53,10</t>
  </si>
  <si>
    <t>72180</t>
  </si>
  <si>
    <t>72181</t>
  </si>
  <si>
    <t>29,01</t>
  </si>
  <si>
    <t>73774/1</t>
  </si>
  <si>
    <t>73909/1</t>
  </si>
  <si>
    <t>74229/1</t>
  </si>
  <si>
    <t>79627</t>
  </si>
  <si>
    <t>96358</t>
  </si>
  <si>
    <t>96359</t>
  </si>
  <si>
    <t>96360</t>
  </si>
  <si>
    <t>92,57</t>
  </si>
  <si>
    <t>96361</t>
  </si>
  <si>
    <t>96362</t>
  </si>
  <si>
    <t>96363</t>
  </si>
  <si>
    <t>96364</t>
  </si>
  <si>
    <t>96365</t>
  </si>
  <si>
    <t>96366</t>
  </si>
  <si>
    <t>96367</t>
  </si>
  <si>
    <t>96368</t>
  </si>
  <si>
    <t>96369</t>
  </si>
  <si>
    <t>96370</t>
  </si>
  <si>
    <t>96371</t>
  </si>
  <si>
    <t>96372</t>
  </si>
  <si>
    <t>96373</t>
  </si>
  <si>
    <t>96374</t>
  </si>
  <si>
    <t>73863/1</t>
  </si>
  <si>
    <t>73863/2</t>
  </si>
  <si>
    <t>73790/2</t>
  </si>
  <si>
    <t>73790/4</t>
  </si>
  <si>
    <t>83694</t>
  </si>
  <si>
    <t>83695/1</t>
  </si>
  <si>
    <t>83771</t>
  </si>
  <si>
    <t>6,95</t>
  </si>
  <si>
    <t>92970</t>
  </si>
  <si>
    <t>72916</t>
  </si>
  <si>
    <t>26,51</t>
  </si>
  <si>
    <t>72919</t>
  </si>
  <si>
    <t>72922</t>
  </si>
  <si>
    <t>72923</t>
  </si>
  <si>
    <t>72924</t>
  </si>
  <si>
    <t>72961</t>
  </si>
  <si>
    <t>96387</t>
  </si>
  <si>
    <t>96388</t>
  </si>
  <si>
    <t>96389</t>
  </si>
  <si>
    <t>27,42</t>
  </si>
  <si>
    <t>96390</t>
  </si>
  <si>
    <t>45,43</t>
  </si>
  <si>
    <t>96391</t>
  </si>
  <si>
    <t>96392</t>
  </si>
  <si>
    <t>96396</t>
  </si>
  <si>
    <t>96397</t>
  </si>
  <si>
    <t>96398</t>
  </si>
  <si>
    <t>96399</t>
  </si>
  <si>
    <t>96400</t>
  </si>
  <si>
    <t>96401</t>
  </si>
  <si>
    <t>96402</t>
  </si>
  <si>
    <t>72799</t>
  </si>
  <si>
    <t>72942</t>
  </si>
  <si>
    <t>72943</t>
  </si>
  <si>
    <t>72972</t>
  </si>
  <si>
    <t>72973</t>
  </si>
  <si>
    <t>72974</t>
  </si>
  <si>
    <t>72975</t>
  </si>
  <si>
    <t>72978</t>
  </si>
  <si>
    <t>72979</t>
  </si>
  <si>
    <t>73760/1</t>
  </si>
  <si>
    <t>73849/1</t>
  </si>
  <si>
    <t>73849/2</t>
  </si>
  <si>
    <t>92391</t>
  </si>
  <si>
    <t>92392</t>
  </si>
  <si>
    <t>92393</t>
  </si>
  <si>
    <t>92394</t>
  </si>
  <si>
    <t>92395</t>
  </si>
  <si>
    <t>92396</t>
  </si>
  <si>
    <t>92397</t>
  </si>
  <si>
    <t>92398</t>
  </si>
  <si>
    <t>92399</t>
  </si>
  <si>
    <t>48,94</t>
  </si>
  <si>
    <t>92400</t>
  </si>
  <si>
    <t>92401</t>
  </si>
  <si>
    <t>92402</t>
  </si>
  <si>
    <t>92403</t>
  </si>
  <si>
    <t>92404</t>
  </si>
  <si>
    <t>92405</t>
  </si>
  <si>
    <t>92406</t>
  </si>
  <si>
    <t>92407</t>
  </si>
  <si>
    <t>93679</t>
  </si>
  <si>
    <t>93680</t>
  </si>
  <si>
    <t>93681</t>
  </si>
  <si>
    <t>93682</t>
  </si>
  <si>
    <t>97114</t>
  </si>
  <si>
    <t>97115</t>
  </si>
  <si>
    <t>97120</t>
  </si>
  <si>
    <t>97802</t>
  </si>
  <si>
    <t>97803</t>
  </si>
  <si>
    <t>97805</t>
  </si>
  <si>
    <t>97806</t>
  </si>
  <si>
    <t>97807</t>
  </si>
  <si>
    <t>97809</t>
  </si>
  <si>
    <t>97810</t>
  </si>
  <si>
    <t>97811</t>
  </si>
  <si>
    <t>97813</t>
  </si>
  <si>
    <t>97814</t>
  </si>
  <si>
    <t>97816</t>
  </si>
  <si>
    <t>97817</t>
  </si>
  <si>
    <t>97818</t>
  </si>
  <si>
    <t>97820</t>
  </si>
  <si>
    <t>97821</t>
  </si>
  <si>
    <t>97822</t>
  </si>
  <si>
    <t>72947</t>
  </si>
  <si>
    <t>83693</t>
  </si>
  <si>
    <t>73770/1</t>
  </si>
  <si>
    <t>73770/2</t>
  </si>
  <si>
    <t>83696/1</t>
  </si>
  <si>
    <t>72962</t>
  </si>
  <si>
    <t>72963</t>
  </si>
  <si>
    <t>95990</t>
  </si>
  <si>
    <t>95992</t>
  </si>
  <si>
    <t>95993</t>
  </si>
  <si>
    <t>95994</t>
  </si>
  <si>
    <t>95995</t>
  </si>
  <si>
    <t>95996</t>
  </si>
  <si>
    <t>95997</t>
  </si>
  <si>
    <t>95998</t>
  </si>
  <si>
    <t>95999</t>
  </si>
  <si>
    <t>96000</t>
  </si>
  <si>
    <t>96001</t>
  </si>
  <si>
    <t>96002</t>
  </si>
  <si>
    <t>96393</t>
  </si>
  <si>
    <t>96394</t>
  </si>
  <si>
    <t>133,17</t>
  </si>
  <si>
    <t>96395</t>
  </si>
  <si>
    <t>73445</t>
  </si>
  <si>
    <t>73446</t>
  </si>
  <si>
    <t>74133/1</t>
  </si>
  <si>
    <t>74133/2</t>
  </si>
  <si>
    <t>79462</t>
  </si>
  <si>
    <t>79494/1</t>
  </si>
  <si>
    <t>84651</t>
  </si>
  <si>
    <t>9,33</t>
  </si>
  <si>
    <t>88411</t>
  </si>
  <si>
    <t>88412</t>
  </si>
  <si>
    <t>88413</t>
  </si>
  <si>
    <t>88414</t>
  </si>
  <si>
    <t>88415</t>
  </si>
  <si>
    <t>88416</t>
  </si>
  <si>
    <t>88417</t>
  </si>
  <si>
    <t>88420</t>
  </si>
  <si>
    <t>18,06</t>
  </si>
  <si>
    <t>88421</t>
  </si>
  <si>
    <t>88423</t>
  </si>
  <si>
    <t>14,68</t>
  </si>
  <si>
    <t>88424</t>
  </si>
  <si>
    <t>88426</t>
  </si>
  <si>
    <t>13,36</t>
  </si>
  <si>
    <t>88428</t>
  </si>
  <si>
    <t>88429</t>
  </si>
  <si>
    <t>88431</t>
  </si>
  <si>
    <t>17,86</t>
  </si>
  <si>
    <t>88432</t>
  </si>
  <si>
    <t>13,49</t>
  </si>
  <si>
    <t>88482</t>
  </si>
  <si>
    <t>88483</t>
  </si>
  <si>
    <t>88484</t>
  </si>
  <si>
    <t>88485</t>
  </si>
  <si>
    <t>88486</t>
  </si>
  <si>
    <t>88487</t>
  </si>
  <si>
    <t>88488</t>
  </si>
  <si>
    <t>88489</t>
  </si>
  <si>
    <t>88490</t>
  </si>
  <si>
    <t>88491</t>
  </si>
  <si>
    <t>88492</t>
  </si>
  <si>
    <t>88493</t>
  </si>
  <si>
    <t>88494</t>
  </si>
  <si>
    <t>16,38</t>
  </si>
  <si>
    <t>88495</t>
  </si>
  <si>
    <t>88496</t>
  </si>
  <si>
    <t>22,31</t>
  </si>
  <si>
    <t>88497</t>
  </si>
  <si>
    <t>95305</t>
  </si>
  <si>
    <t>95306</t>
  </si>
  <si>
    <t>95622</t>
  </si>
  <si>
    <t>95623</t>
  </si>
  <si>
    <t>95624</t>
  </si>
  <si>
    <t>95625</t>
  </si>
  <si>
    <t>95626</t>
  </si>
  <si>
    <t>96126</t>
  </si>
  <si>
    <t>15,42</t>
  </si>
  <si>
    <t>96127</t>
  </si>
  <si>
    <t>96128</t>
  </si>
  <si>
    <t>96129</t>
  </si>
  <si>
    <t>96130</t>
  </si>
  <si>
    <t>96131</t>
  </si>
  <si>
    <t>96132</t>
  </si>
  <si>
    <t>96133</t>
  </si>
  <si>
    <t>30,54</t>
  </si>
  <si>
    <t>96134</t>
  </si>
  <si>
    <t>96135</t>
  </si>
  <si>
    <t>79460</t>
  </si>
  <si>
    <t>38,77</t>
  </si>
  <si>
    <t>79465</t>
  </si>
  <si>
    <t>79514/1</t>
  </si>
  <si>
    <t>84647</t>
  </si>
  <si>
    <t>84656</t>
  </si>
  <si>
    <t>10,89</t>
  </si>
  <si>
    <t>6082</t>
  </si>
  <si>
    <t>40905</t>
  </si>
  <si>
    <t>73739/1</t>
  </si>
  <si>
    <t>74065/1</t>
  </si>
  <si>
    <t>74065/2</t>
  </si>
  <si>
    <t>22,69</t>
  </si>
  <si>
    <t>74065/3</t>
  </si>
  <si>
    <t>22,59</t>
  </si>
  <si>
    <t>79463</t>
  </si>
  <si>
    <t>79464</t>
  </si>
  <si>
    <t>79466</t>
  </si>
  <si>
    <t>79497/1</t>
  </si>
  <si>
    <t>84645</t>
  </si>
  <si>
    <t>84657</t>
  </si>
  <si>
    <t>84659</t>
  </si>
  <si>
    <t>14,27</t>
  </si>
  <si>
    <t>84679</t>
  </si>
  <si>
    <t>95464</t>
  </si>
  <si>
    <t>73656</t>
  </si>
  <si>
    <t>73794/1</t>
  </si>
  <si>
    <t>73865/1</t>
  </si>
  <si>
    <t>73924/1</t>
  </si>
  <si>
    <t>73924/2</t>
  </si>
  <si>
    <t>73924/3</t>
  </si>
  <si>
    <t>74064/1</t>
  </si>
  <si>
    <t>18,13</t>
  </si>
  <si>
    <t>74064/2</t>
  </si>
  <si>
    <t>74145/1</t>
  </si>
  <si>
    <t>79498/1</t>
  </si>
  <si>
    <t>79499/1</t>
  </si>
  <si>
    <t>79515/1</t>
  </si>
  <si>
    <t>30,43</t>
  </si>
  <si>
    <t>84660</t>
  </si>
  <si>
    <t>84661</t>
  </si>
  <si>
    <t>15,38</t>
  </si>
  <si>
    <t>84662</t>
  </si>
  <si>
    <t>95468</t>
  </si>
  <si>
    <t>41595</t>
  </si>
  <si>
    <t>73978/1</t>
  </si>
  <si>
    <t>74245/1</t>
  </si>
  <si>
    <t>79467</t>
  </si>
  <si>
    <t>79500/2</t>
  </si>
  <si>
    <t>84663</t>
  </si>
  <si>
    <t>20,36</t>
  </si>
  <si>
    <t>84665</t>
  </si>
  <si>
    <t>84666</t>
  </si>
  <si>
    <t>75889</t>
  </si>
  <si>
    <t>72191</t>
  </si>
  <si>
    <t>72192</t>
  </si>
  <si>
    <t>72193</t>
  </si>
  <si>
    <t>73655</t>
  </si>
  <si>
    <t>73734/1</t>
  </si>
  <si>
    <t>84181</t>
  </si>
  <si>
    <t>87246</t>
  </si>
  <si>
    <t>87247</t>
  </si>
  <si>
    <t>87248</t>
  </si>
  <si>
    <t>87249</t>
  </si>
  <si>
    <t>87250</t>
  </si>
  <si>
    <t>87251</t>
  </si>
  <si>
    <t>87255</t>
  </si>
  <si>
    <t>87256</t>
  </si>
  <si>
    <t>53,43</t>
  </si>
  <si>
    <t>87257</t>
  </si>
  <si>
    <t>87258</t>
  </si>
  <si>
    <t>87259</t>
  </si>
  <si>
    <t>87260</t>
  </si>
  <si>
    <t>87261</t>
  </si>
  <si>
    <t>87262</t>
  </si>
  <si>
    <t>87263</t>
  </si>
  <si>
    <t>89046</t>
  </si>
  <si>
    <t>89171</t>
  </si>
  <si>
    <t>93389</t>
  </si>
  <si>
    <t>93390</t>
  </si>
  <si>
    <t>93391</t>
  </si>
  <si>
    <t>73743/1</t>
  </si>
  <si>
    <t>73921/2</t>
  </si>
  <si>
    <t>84183</t>
  </si>
  <si>
    <t>98670</t>
  </si>
  <si>
    <t>98671</t>
  </si>
  <si>
    <t>98672</t>
  </si>
  <si>
    <t>98673</t>
  </si>
  <si>
    <t>98679</t>
  </si>
  <si>
    <t>23,14</t>
  </si>
  <si>
    <t>98680</t>
  </si>
  <si>
    <t>98681</t>
  </si>
  <si>
    <t>98682</t>
  </si>
  <si>
    <t>98685</t>
  </si>
  <si>
    <t>98686</t>
  </si>
  <si>
    <t>98688</t>
  </si>
  <si>
    <t>32,23</t>
  </si>
  <si>
    <t>98689</t>
  </si>
  <si>
    <t>72187</t>
  </si>
  <si>
    <t>72188</t>
  </si>
  <si>
    <t>73876/1</t>
  </si>
  <si>
    <t>84186</t>
  </si>
  <si>
    <t>84187</t>
  </si>
  <si>
    <t>72136</t>
  </si>
  <si>
    <t>72137</t>
  </si>
  <si>
    <t>72815</t>
  </si>
  <si>
    <t>84191</t>
  </si>
  <si>
    <t>74111/1</t>
  </si>
  <si>
    <t>98695</t>
  </si>
  <si>
    <t>98697</t>
  </si>
  <si>
    <t>73886/1</t>
  </si>
  <si>
    <t>84162</t>
  </si>
  <si>
    <t>88648</t>
  </si>
  <si>
    <t>88649</t>
  </si>
  <si>
    <t>88650</t>
  </si>
  <si>
    <t>96467</t>
  </si>
  <si>
    <t>73850/1</t>
  </si>
  <si>
    <t>84168</t>
  </si>
  <si>
    <t>68325</t>
  </si>
  <si>
    <t>68333</t>
  </si>
  <si>
    <t>72183</t>
  </si>
  <si>
    <t>68,97</t>
  </si>
  <si>
    <t>84175</t>
  </si>
  <si>
    <t>84176</t>
  </si>
  <si>
    <t>94990</t>
  </si>
  <si>
    <t>94991</t>
  </si>
  <si>
    <t>94992</t>
  </si>
  <si>
    <t>94993</t>
  </si>
  <si>
    <t>94994</t>
  </si>
  <si>
    <t>94995</t>
  </si>
  <si>
    <t>94996</t>
  </si>
  <si>
    <t>72,96</t>
  </si>
  <si>
    <t>94997</t>
  </si>
  <si>
    <t>94998</t>
  </si>
  <si>
    <t>94999</t>
  </si>
  <si>
    <t>87620</t>
  </si>
  <si>
    <t>87622</t>
  </si>
  <si>
    <t>87623</t>
  </si>
  <si>
    <t>87624</t>
  </si>
  <si>
    <t>87630</t>
  </si>
  <si>
    <t>87632</t>
  </si>
  <si>
    <t>87633</t>
  </si>
  <si>
    <t>87634</t>
  </si>
  <si>
    <t>87640</t>
  </si>
  <si>
    <t>87642</t>
  </si>
  <si>
    <t>87643</t>
  </si>
  <si>
    <t>87644</t>
  </si>
  <si>
    <t>87680</t>
  </si>
  <si>
    <t>87682</t>
  </si>
  <si>
    <t>87683</t>
  </si>
  <si>
    <t>87684</t>
  </si>
  <si>
    <t>87690</t>
  </si>
  <si>
    <t>87692</t>
  </si>
  <si>
    <t>87693</t>
  </si>
  <si>
    <t>87694</t>
  </si>
  <si>
    <t>87700</t>
  </si>
  <si>
    <t>87702</t>
  </si>
  <si>
    <t>87703</t>
  </si>
  <si>
    <t>87704</t>
  </si>
  <si>
    <t>87735</t>
  </si>
  <si>
    <t>87737</t>
  </si>
  <si>
    <t>87738</t>
  </si>
  <si>
    <t>87739</t>
  </si>
  <si>
    <t>87745</t>
  </si>
  <si>
    <t>87747</t>
  </si>
  <si>
    <t>87748</t>
  </si>
  <si>
    <t>87749</t>
  </si>
  <si>
    <t>85,54</t>
  </si>
  <si>
    <t>87755</t>
  </si>
  <si>
    <t>87757</t>
  </si>
  <si>
    <t>87758</t>
  </si>
  <si>
    <t>87759</t>
  </si>
  <si>
    <t>87765</t>
  </si>
  <si>
    <t>87767</t>
  </si>
  <si>
    <t>87768</t>
  </si>
  <si>
    <t>87769</t>
  </si>
  <si>
    <t>88470</t>
  </si>
  <si>
    <t>88471</t>
  </si>
  <si>
    <t>22,36</t>
  </si>
  <si>
    <t>88472</t>
  </si>
  <si>
    <t>88476</t>
  </si>
  <si>
    <t>88477</t>
  </si>
  <si>
    <t>88478</t>
  </si>
  <si>
    <t>90900</t>
  </si>
  <si>
    <t>90902</t>
  </si>
  <si>
    <t>90903</t>
  </si>
  <si>
    <t>90904</t>
  </si>
  <si>
    <t>90910</t>
  </si>
  <si>
    <t>90912</t>
  </si>
  <si>
    <t>90913</t>
  </si>
  <si>
    <t>90914</t>
  </si>
  <si>
    <t>90920</t>
  </si>
  <si>
    <t>90922</t>
  </si>
  <si>
    <t>90923</t>
  </si>
  <si>
    <t>90924</t>
  </si>
  <si>
    <t>90930</t>
  </si>
  <si>
    <t>90932</t>
  </si>
  <si>
    <t>90933</t>
  </si>
  <si>
    <t>90934</t>
  </si>
  <si>
    <t>90940</t>
  </si>
  <si>
    <t>52,39</t>
  </si>
  <si>
    <t>90942</t>
  </si>
  <si>
    <t>90943</t>
  </si>
  <si>
    <t>90944</t>
  </si>
  <si>
    <t>90950</t>
  </si>
  <si>
    <t>90952</t>
  </si>
  <si>
    <t>90953</t>
  </si>
  <si>
    <t>90954</t>
  </si>
  <si>
    <t>94438</t>
  </si>
  <si>
    <t>94439</t>
  </si>
  <si>
    <t>94779</t>
  </si>
  <si>
    <t>94782</t>
  </si>
  <si>
    <t>72190</t>
  </si>
  <si>
    <t>87871</t>
  </si>
  <si>
    <t>87872</t>
  </si>
  <si>
    <t>87873</t>
  </si>
  <si>
    <t>87874</t>
  </si>
  <si>
    <t>87876</t>
  </si>
  <si>
    <t>8,08</t>
  </si>
  <si>
    <t>87877</t>
  </si>
  <si>
    <t>87878</t>
  </si>
  <si>
    <t>87879</t>
  </si>
  <si>
    <t>87881</t>
  </si>
  <si>
    <t>87882</t>
  </si>
  <si>
    <t>87884</t>
  </si>
  <si>
    <t>87885</t>
  </si>
  <si>
    <t>87886</t>
  </si>
  <si>
    <t>87887</t>
  </si>
  <si>
    <t>87888</t>
  </si>
  <si>
    <t>87889</t>
  </si>
  <si>
    <t>87891</t>
  </si>
  <si>
    <t>9,21</t>
  </si>
  <si>
    <t>87892</t>
  </si>
  <si>
    <t>87893</t>
  </si>
  <si>
    <t>87894</t>
  </si>
  <si>
    <t>87896</t>
  </si>
  <si>
    <t>87897</t>
  </si>
  <si>
    <t>87899</t>
  </si>
  <si>
    <t>87900</t>
  </si>
  <si>
    <t>87902</t>
  </si>
  <si>
    <t>87903</t>
  </si>
  <si>
    <t>87904</t>
  </si>
  <si>
    <t>87905</t>
  </si>
  <si>
    <t>87907</t>
  </si>
  <si>
    <t>87908</t>
  </si>
  <si>
    <t>87910</t>
  </si>
  <si>
    <t>20,47</t>
  </si>
  <si>
    <t>87911</t>
  </si>
  <si>
    <t>5991</t>
  </si>
  <si>
    <t>84023</t>
  </si>
  <si>
    <t>84024</t>
  </si>
  <si>
    <t>84026</t>
  </si>
  <si>
    <t>84027</t>
  </si>
  <si>
    <t>84028</t>
  </si>
  <si>
    <t>84072</t>
  </si>
  <si>
    <t>87411</t>
  </si>
  <si>
    <t>11,02</t>
  </si>
  <si>
    <t>87412</t>
  </si>
  <si>
    <t>87413</t>
  </si>
  <si>
    <t>87414</t>
  </si>
  <si>
    <t>87415</t>
  </si>
  <si>
    <t>87416</t>
  </si>
  <si>
    <t>87417</t>
  </si>
  <si>
    <t>87418</t>
  </si>
  <si>
    <t>87419</t>
  </si>
  <si>
    <t>87420</t>
  </si>
  <si>
    <t>87421</t>
  </si>
  <si>
    <t>87422</t>
  </si>
  <si>
    <t>87423</t>
  </si>
  <si>
    <t>87424</t>
  </si>
  <si>
    <t>87425</t>
  </si>
  <si>
    <t>87426</t>
  </si>
  <si>
    <t>27,33</t>
  </si>
  <si>
    <t>87427</t>
  </si>
  <si>
    <t>87428</t>
  </si>
  <si>
    <t>87429</t>
  </si>
  <si>
    <t>87430</t>
  </si>
  <si>
    <t>87431</t>
  </si>
  <si>
    <t>87432</t>
  </si>
  <si>
    <t>87433</t>
  </si>
  <si>
    <t>20,43</t>
  </si>
  <si>
    <t>87434</t>
  </si>
  <si>
    <t>87435</t>
  </si>
  <si>
    <t>87436</t>
  </si>
  <si>
    <t>87437</t>
  </si>
  <si>
    <t>87438</t>
  </si>
  <si>
    <t>87439</t>
  </si>
  <si>
    <t>87440</t>
  </si>
  <si>
    <t>87527</t>
  </si>
  <si>
    <t>87528</t>
  </si>
  <si>
    <t>87529</t>
  </si>
  <si>
    <t>25,32</t>
  </si>
  <si>
    <t>87530</t>
  </si>
  <si>
    <t>27,97</t>
  </si>
  <si>
    <t>87531</t>
  </si>
  <si>
    <t>87532</t>
  </si>
  <si>
    <t>26,92</t>
  </si>
  <si>
    <t>87535</t>
  </si>
  <si>
    <t>87536</t>
  </si>
  <si>
    <t>87537</t>
  </si>
  <si>
    <t>87538</t>
  </si>
  <si>
    <t>87539</t>
  </si>
  <si>
    <t>87541</t>
  </si>
  <si>
    <t>87543</t>
  </si>
  <si>
    <t>87545</t>
  </si>
  <si>
    <t>87546</t>
  </si>
  <si>
    <t>87547</t>
  </si>
  <si>
    <t>87548</t>
  </si>
  <si>
    <t>87549</t>
  </si>
  <si>
    <t>87550</t>
  </si>
  <si>
    <t>17,02</t>
  </si>
  <si>
    <t>87553</t>
  </si>
  <si>
    <t>12,58</t>
  </si>
  <si>
    <t>87554</t>
  </si>
  <si>
    <t>14,08</t>
  </si>
  <si>
    <t>87555</t>
  </si>
  <si>
    <t>87556</t>
  </si>
  <si>
    <t>87557</t>
  </si>
  <si>
    <t>87559</t>
  </si>
  <si>
    <t>87561</t>
  </si>
  <si>
    <t>26,81</t>
  </si>
  <si>
    <t>87775</t>
  </si>
  <si>
    <t>87777</t>
  </si>
  <si>
    <t>87778</t>
  </si>
  <si>
    <t>87779</t>
  </si>
  <si>
    <t>87781</t>
  </si>
  <si>
    <t>87783</t>
  </si>
  <si>
    <t>87784</t>
  </si>
  <si>
    <t>53,40</t>
  </si>
  <si>
    <t>87786</t>
  </si>
  <si>
    <t>87787</t>
  </si>
  <si>
    <t>87788</t>
  </si>
  <si>
    <t>87790</t>
  </si>
  <si>
    <t>87791</t>
  </si>
  <si>
    <t>87792</t>
  </si>
  <si>
    <t>87794</t>
  </si>
  <si>
    <t>28,10</t>
  </si>
  <si>
    <t>87795</t>
  </si>
  <si>
    <t>87797</t>
  </si>
  <si>
    <t>32,34</t>
  </si>
  <si>
    <t>87799</t>
  </si>
  <si>
    <t>35,11</t>
  </si>
  <si>
    <t>87800</t>
  </si>
  <si>
    <t>87801</t>
  </si>
  <si>
    <t>87803</t>
  </si>
  <si>
    <t>87804</t>
  </si>
  <si>
    <t>87805</t>
  </si>
  <si>
    <t>87807</t>
  </si>
  <si>
    <t>87808</t>
  </si>
  <si>
    <t>87809</t>
  </si>
  <si>
    <t>87811</t>
  </si>
  <si>
    <t>87812</t>
  </si>
  <si>
    <t>87813</t>
  </si>
  <si>
    <t>87815</t>
  </si>
  <si>
    <t>87816</t>
  </si>
  <si>
    <t>87817</t>
  </si>
  <si>
    <t>87819</t>
  </si>
  <si>
    <t>87820</t>
  </si>
  <si>
    <t>87821</t>
  </si>
  <si>
    <t>87823</t>
  </si>
  <si>
    <t>87824</t>
  </si>
  <si>
    <t>87825</t>
  </si>
  <si>
    <t>87827</t>
  </si>
  <si>
    <t>87828</t>
  </si>
  <si>
    <t>87829</t>
  </si>
  <si>
    <t>58,73</t>
  </si>
  <si>
    <t>87831</t>
  </si>
  <si>
    <t>62,12</t>
  </si>
  <si>
    <t>87832</t>
  </si>
  <si>
    <t>87834</t>
  </si>
  <si>
    <t>87835</t>
  </si>
  <si>
    <t>87836</t>
  </si>
  <si>
    <t>87837</t>
  </si>
  <si>
    <t>87838</t>
  </si>
  <si>
    <t>87839</t>
  </si>
  <si>
    <t>87840</t>
  </si>
  <si>
    <t>87841</t>
  </si>
  <si>
    <t>87842</t>
  </si>
  <si>
    <t>87843</t>
  </si>
  <si>
    <t>87844</t>
  </si>
  <si>
    <t>87845</t>
  </si>
  <si>
    <t>87846</t>
  </si>
  <si>
    <t>87847</t>
  </si>
  <si>
    <t>87848</t>
  </si>
  <si>
    <t>87849</t>
  </si>
  <si>
    <t>87850</t>
  </si>
  <si>
    <t>87851</t>
  </si>
  <si>
    <t>87852</t>
  </si>
  <si>
    <t>87853</t>
  </si>
  <si>
    <t>87854</t>
  </si>
  <si>
    <t>87855</t>
  </si>
  <si>
    <t>87856</t>
  </si>
  <si>
    <t>87857</t>
  </si>
  <si>
    <t>87858</t>
  </si>
  <si>
    <t>87859</t>
  </si>
  <si>
    <t>89048</t>
  </si>
  <si>
    <t>89049</t>
  </si>
  <si>
    <t>89173</t>
  </si>
  <si>
    <t>90406</t>
  </si>
  <si>
    <t>90407</t>
  </si>
  <si>
    <t>90408</t>
  </si>
  <si>
    <t>90409</t>
  </si>
  <si>
    <t>5998</t>
  </si>
  <si>
    <t>84084</t>
  </si>
  <si>
    <t>87242</t>
  </si>
  <si>
    <t>87243</t>
  </si>
  <si>
    <t>87244</t>
  </si>
  <si>
    <t>87245</t>
  </si>
  <si>
    <t>87264</t>
  </si>
  <si>
    <t>87265</t>
  </si>
  <si>
    <t>87266</t>
  </si>
  <si>
    <t>87267</t>
  </si>
  <si>
    <t>63,29</t>
  </si>
  <si>
    <t>87268</t>
  </si>
  <si>
    <t>87269</t>
  </si>
  <si>
    <t>87270</t>
  </si>
  <si>
    <t>87271</t>
  </si>
  <si>
    <t>87272</t>
  </si>
  <si>
    <t>87273</t>
  </si>
  <si>
    <t>87274</t>
  </si>
  <si>
    <t>87275</t>
  </si>
  <si>
    <t>88786</t>
  </si>
  <si>
    <t>88787</t>
  </si>
  <si>
    <t>88788</t>
  </si>
  <si>
    <t>88789</t>
  </si>
  <si>
    <t>89045</t>
  </si>
  <si>
    <t>89170</t>
  </si>
  <si>
    <t>93392</t>
  </si>
  <si>
    <t>93393</t>
  </si>
  <si>
    <t>93394</t>
  </si>
  <si>
    <t>93395</t>
  </si>
  <si>
    <t>84088</t>
  </si>
  <si>
    <t>84089</t>
  </si>
  <si>
    <t>40675</t>
  </si>
  <si>
    <t>84093</t>
  </si>
  <si>
    <t>96112</t>
  </si>
  <si>
    <t>96117</t>
  </si>
  <si>
    <t>96122</t>
  </si>
  <si>
    <t>27,01</t>
  </si>
  <si>
    <t>96109</t>
  </si>
  <si>
    <t>96110</t>
  </si>
  <si>
    <t>96113</t>
  </si>
  <si>
    <t>96114</t>
  </si>
  <si>
    <t>96120</t>
  </si>
  <si>
    <t>96123</t>
  </si>
  <si>
    <t>20,74</t>
  </si>
  <si>
    <t>34,09</t>
  </si>
  <si>
    <t>72200</t>
  </si>
  <si>
    <t>73807/1</t>
  </si>
  <si>
    <t>72201</t>
  </si>
  <si>
    <t>96111</t>
  </si>
  <si>
    <t>96116</t>
  </si>
  <si>
    <t>96121</t>
  </si>
  <si>
    <t>96485</t>
  </si>
  <si>
    <t>44,98</t>
  </si>
  <si>
    <t>96486</t>
  </si>
  <si>
    <t>47,85</t>
  </si>
  <si>
    <t>72198</t>
  </si>
  <si>
    <t>73833/1</t>
  </si>
  <si>
    <t>83730</t>
  </si>
  <si>
    <t>83736</t>
  </si>
  <si>
    <t>91514</t>
  </si>
  <si>
    <t>91515</t>
  </si>
  <si>
    <t>91516</t>
  </si>
  <si>
    <t>91517</t>
  </si>
  <si>
    <t>91519</t>
  </si>
  <si>
    <t>13,52</t>
  </si>
  <si>
    <t>91520</t>
  </si>
  <si>
    <t>91522</t>
  </si>
  <si>
    <t>91525</t>
  </si>
  <si>
    <t>73548</t>
  </si>
  <si>
    <t>73549</t>
  </si>
  <si>
    <t>87280</t>
  </si>
  <si>
    <t>87281</t>
  </si>
  <si>
    <t>87283</t>
  </si>
  <si>
    <t>87284</t>
  </si>
  <si>
    <t>87286</t>
  </si>
  <si>
    <t>87287</t>
  </si>
  <si>
    <t>87289</t>
  </si>
  <si>
    <t>87290</t>
  </si>
  <si>
    <t>87292</t>
  </si>
  <si>
    <t>87294</t>
  </si>
  <si>
    <t>87295</t>
  </si>
  <si>
    <t>87296</t>
  </si>
  <si>
    <t>87298</t>
  </si>
  <si>
    <t>87299</t>
  </si>
  <si>
    <t>87301</t>
  </si>
  <si>
    <t>87302</t>
  </si>
  <si>
    <t>87304</t>
  </si>
  <si>
    <t>87305</t>
  </si>
  <si>
    <t>87307</t>
  </si>
  <si>
    <t>87308</t>
  </si>
  <si>
    <t>87310</t>
  </si>
  <si>
    <t>87311</t>
  </si>
  <si>
    <t>87313</t>
  </si>
  <si>
    <t>87314</t>
  </si>
  <si>
    <t>87316</t>
  </si>
  <si>
    <t>87317</t>
  </si>
  <si>
    <t>87319</t>
  </si>
  <si>
    <t>87320</t>
  </si>
  <si>
    <t>87322</t>
  </si>
  <si>
    <t>87323</t>
  </si>
  <si>
    <t>87325</t>
  </si>
  <si>
    <t>87326</t>
  </si>
  <si>
    <t>87327</t>
  </si>
  <si>
    <t>87328</t>
  </si>
  <si>
    <t>87329</t>
  </si>
  <si>
    <t>87330</t>
  </si>
  <si>
    <t>87331</t>
  </si>
  <si>
    <t>87332</t>
  </si>
  <si>
    <t>87333</t>
  </si>
  <si>
    <t>87334</t>
  </si>
  <si>
    <t>87335</t>
  </si>
  <si>
    <t>87336</t>
  </si>
  <si>
    <t>87337</t>
  </si>
  <si>
    <t>87338</t>
  </si>
  <si>
    <t>87339</t>
  </si>
  <si>
    <t>87340</t>
  </si>
  <si>
    <t>87341</t>
  </si>
  <si>
    <t>87342</t>
  </si>
  <si>
    <t>87343</t>
  </si>
  <si>
    <t>87344</t>
  </si>
  <si>
    <t>87345</t>
  </si>
  <si>
    <t>87346</t>
  </si>
  <si>
    <t>87347</t>
  </si>
  <si>
    <t>87348</t>
  </si>
  <si>
    <t>87349</t>
  </si>
  <si>
    <t>87350</t>
  </si>
  <si>
    <t>87351</t>
  </si>
  <si>
    <t>87352</t>
  </si>
  <si>
    <t>87353</t>
  </si>
  <si>
    <t>87354</t>
  </si>
  <si>
    <t>87355</t>
  </si>
  <si>
    <t>87356</t>
  </si>
  <si>
    <t>87357</t>
  </si>
  <si>
    <t>87358</t>
  </si>
  <si>
    <t>87359</t>
  </si>
  <si>
    <t>87360</t>
  </si>
  <si>
    <t>87361</t>
  </si>
  <si>
    <t>87362</t>
  </si>
  <si>
    <t>87363</t>
  </si>
  <si>
    <t>87364</t>
  </si>
  <si>
    <t>87365</t>
  </si>
  <si>
    <t>87366</t>
  </si>
  <si>
    <t>87367</t>
  </si>
  <si>
    <t>87368</t>
  </si>
  <si>
    <t>87369</t>
  </si>
  <si>
    <t>87370</t>
  </si>
  <si>
    <t>87371</t>
  </si>
  <si>
    <t>87372</t>
  </si>
  <si>
    <t>87373</t>
  </si>
  <si>
    <t>87374</t>
  </si>
  <si>
    <t>87375</t>
  </si>
  <si>
    <t>87376</t>
  </si>
  <si>
    <t>87377</t>
  </si>
  <si>
    <t>87378</t>
  </si>
  <si>
    <t>87379</t>
  </si>
  <si>
    <t>87380</t>
  </si>
  <si>
    <t>87381</t>
  </si>
  <si>
    <t>87382</t>
  </si>
  <si>
    <t>87383</t>
  </si>
  <si>
    <t>87384</t>
  </si>
  <si>
    <t>87385</t>
  </si>
  <si>
    <t>87386</t>
  </si>
  <si>
    <t>87387</t>
  </si>
  <si>
    <t>87388</t>
  </si>
  <si>
    <t>87389</t>
  </si>
  <si>
    <t>87390</t>
  </si>
  <si>
    <t>87391</t>
  </si>
  <si>
    <t>87393</t>
  </si>
  <si>
    <t>87394</t>
  </si>
  <si>
    <t>87395</t>
  </si>
  <si>
    <t>87396</t>
  </si>
  <si>
    <t>87397</t>
  </si>
  <si>
    <t>87398</t>
  </si>
  <si>
    <t>87399</t>
  </si>
  <si>
    <t>87401</t>
  </si>
  <si>
    <t>87402</t>
  </si>
  <si>
    <t>87404</t>
  </si>
  <si>
    <t>87405</t>
  </si>
  <si>
    <t>87407</t>
  </si>
  <si>
    <t>87408</t>
  </si>
  <si>
    <t>87410</t>
  </si>
  <si>
    <t>88626</t>
  </si>
  <si>
    <t>88627</t>
  </si>
  <si>
    <t>88628</t>
  </si>
  <si>
    <t>88629</t>
  </si>
  <si>
    <t>88630</t>
  </si>
  <si>
    <t>88631</t>
  </si>
  <si>
    <t>88715</t>
  </si>
  <si>
    <t>95563</t>
  </si>
  <si>
    <t>96920</t>
  </si>
  <si>
    <t>88036</t>
  </si>
  <si>
    <t>88037</t>
  </si>
  <si>
    <t>88038</t>
  </si>
  <si>
    <t>88039</t>
  </si>
  <si>
    <t>62,49</t>
  </si>
  <si>
    <t>88040</t>
  </si>
  <si>
    <t>88041</t>
  </si>
  <si>
    <t>88042</t>
  </si>
  <si>
    <t>88043</t>
  </si>
  <si>
    <t>88044</t>
  </si>
  <si>
    <t>88045</t>
  </si>
  <si>
    <t>88046</t>
  </si>
  <si>
    <t>88047</t>
  </si>
  <si>
    <t>88048</t>
  </si>
  <si>
    <t>88049</t>
  </si>
  <si>
    <t>88050</t>
  </si>
  <si>
    <t>88051</t>
  </si>
  <si>
    <t>88052</t>
  </si>
  <si>
    <t>88053</t>
  </si>
  <si>
    <t>88054</t>
  </si>
  <si>
    <t>88055</t>
  </si>
  <si>
    <t>88056</t>
  </si>
  <si>
    <t>88057</t>
  </si>
  <si>
    <t>88058</t>
  </si>
  <si>
    <t>88059</t>
  </si>
  <si>
    <t>88060</t>
  </si>
  <si>
    <t>88061</t>
  </si>
  <si>
    <t>88074</t>
  </si>
  <si>
    <t>88075</t>
  </si>
  <si>
    <t>88076</t>
  </si>
  <si>
    <t>88077</t>
  </si>
  <si>
    <t>88078</t>
  </si>
  <si>
    <t>88079</t>
  </si>
  <si>
    <t>88080</t>
  </si>
  <si>
    <t>88081</t>
  </si>
  <si>
    <t>88082</t>
  </si>
  <si>
    <t>88083</t>
  </si>
  <si>
    <t>88084</t>
  </si>
  <si>
    <t>88085</t>
  </si>
  <si>
    <t>88086</t>
  </si>
  <si>
    <t>88087</t>
  </si>
  <si>
    <t>88099</t>
  </si>
  <si>
    <t>88100</t>
  </si>
  <si>
    <t>88101</t>
  </si>
  <si>
    <t>88102</t>
  </si>
  <si>
    <t>88103</t>
  </si>
  <si>
    <t>89176</t>
  </si>
  <si>
    <t>89177</t>
  </si>
  <si>
    <t>89178</t>
  </si>
  <si>
    <t>11,99</t>
  </si>
  <si>
    <t>89179</t>
  </si>
  <si>
    <t>89180</t>
  </si>
  <si>
    <t>89181</t>
  </si>
  <si>
    <t>89182</t>
  </si>
  <si>
    <t>89183</t>
  </si>
  <si>
    <t>89184</t>
  </si>
  <si>
    <t>89185</t>
  </si>
  <si>
    <t>89186</t>
  </si>
  <si>
    <t>89187</t>
  </si>
  <si>
    <t>89188</t>
  </si>
  <si>
    <t>89189</t>
  </si>
  <si>
    <t>89190</t>
  </si>
  <si>
    <t>89191</t>
  </si>
  <si>
    <t>89192</t>
  </si>
  <si>
    <t>89193</t>
  </si>
  <si>
    <t>89194</t>
  </si>
  <si>
    <t>89195</t>
  </si>
  <si>
    <t>89196</t>
  </si>
  <si>
    <t>89197</t>
  </si>
  <si>
    <t>91104</t>
  </si>
  <si>
    <t>91105</t>
  </si>
  <si>
    <t>91106</t>
  </si>
  <si>
    <t>91107</t>
  </si>
  <si>
    <t>91108</t>
  </si>
  <si>
    <t>91109</t>
  </si>
  <si>
    <t>91110</t>
  </si>
  <si>
    <t>91111</t>
  </si>
  <si>
    <t>91112</t>
  </si>
  <si>
    <t>91113</t>
  </si>
  <si>
    <t>91114</t>
  </si>
  <si>
    <t>91115</t>
  </si>
  <si>
    <t>91116</t>
  </si>
  <si>
    <t>91117</t>
  </si>
  <si>
    <t>91118</t>
  </si>
  <si>
    <t>91119</t>
  </si>
  <si>
    <t>91120</t>
  </si>
  <si>
    <t>91121</t>
  </si>
  <si>
    <t>91122</t>
  </si>
  <si>
    <t>91123</t>
  </si>
  <si>
    <t>91124</t>
  </si>
  <si>
    <t>91125</t>
  </si>
  <si>
    <t>91128</t>
  </si>
  <si>
    <t>91129</t>
  </si>
  <si>
    <t>91130</t>
  </si>
  <si>
    <t>91132</t>
  </si>
  <si>
    <t>91134</t>
  </si>
  <si>
    <t>91135</t>
  </si>
  <si>
    <t>91136</t>
  </si>
  <si>
    <t>91137</t>
  </si>
  <si>
    <t>91138</t>
  </si>
  <si>
    <t>91139</t>
  </si>
  <si>
    <t>91140</t>
  </si>
  <si>
    <t>91141</t>
  </si>
  <si>
    <t>91142</t>
  </si>
  <si>
    <t>91143</t>
  </si>
  <si>
    <t>91144</t>
  </si>
  <si>
    <t>91145</t>
  </si>
  <si>
    <t>91146</t>
  </si>
  <si>
    <t>91147</t>
  </si>
  <si>
    <t>91148</t>
  </si>
  <si>
    <t>91149</t>
  </si>
  <si>
    <t>92121</t>
  </si>
  <si>
    <t>21,07</t>
  </si>
  <si>
    <t>92122</t>
  </si>
  <si>
    <t>35,94</t>
  </si>
  <si>
    <t>92123</t>
  </si>
  <si>
    <t>34,33</t>
  </si>
  <si>
    <t>94926</t>
  </si>
  <si>
    <t>94927</t>
  </si>
  <si>
    <t>94928</t>
  </si>
  <si>
    <t>94929</t>
  </si>
  <si>
    <t>94930</t>
  </si>
  <si>
    <t>94931</t>
  </si>
  <si>
    <t>94932</t>
  </si>
  <si>
    <t>94934</t>
  </si>
  <si>
    <t>94935</t>
  </si>
  <si>
    <t>94936</t>
  </si>
  <si>
    <t>94937</t>
  </si>
  <si>
    <t>94938</t>
  </si>
  <si>
    <t>94939</t>
  </si>
  <si>
    <t>94940</t>
  </si>
  <si>
    <t>94941</t>
  </si>
  <si>
    <t>94942</t>
  </si>
  <si>
    <t>94943</t>
  </si>
  <si>
    <t>94944</t>
  </si>
  <si>
    <t>94945</t>
  </si>
  <si>
    <t>94946</t>
  </si>
  <si>
    <t>94947</t>
  </si>
  <si>
    <t>94948</t>
  </si>
  <si>
    <t>94949</t>
  </si>
  <si>
    <t>94950</t>
  </si>
  <si>
    <t>94951</t>
  </si>
  <si>
    <t>94952</t>
  </si>
  <si>
    <t>94953</t>
  </si>
  <si>
    <t>94954</t>
  </si>
  <si>
    <t>94955</t>
  </si>
  <si>
    <t>94956</t>
  </si>
  <si>
    <t>94957</t>
  </si>
  <si>
    <t>94958</t>
  </si>
  <si>
    <t>94959</t>
  </si>
  <si>
    <t>94960</t>
  </si>
  <si>
    <t>94961</t>
  </si>
  <si>
    <t>73806/1</t>
  </si>
  <si>
    <t>73948/2</t>
  </si>
  <si>
    <t>73948/3</t>
  </si>
  <si>
    <t>73948/8</t>
  </si>
  <si>
    <t>10,86</t>
  </si>
  <si>
    <t>73948/9</t>
  </si>
  <si>
    <t>73948/11</t>
  </si>
  <si>
    <t>73948/15</t>
  </si>
  <si>
    <t>73948/16</t>
  </si>
  <si>
    <t>74086/1</t>
  </si>
  <si>
    <t>23,85</t>
  </si>
  <si>
    <t>84117</t>
  </si>
  <si>
    <t>84120</t>
  </si>
  <si>
    <t>84123</t>
  </si>
  <si>
    <t>84125</t>
  </si>
  <si>
    <t>74163/1</t>
  </si>
  <si>
    <t>74163/2</t>
  </si>
  <si>
    <t>84127</t>
  </si>
  <si>
    <t>40841</t>
  </si>
  <si>
    <t>71516</t>
  </si>
  <si>
    <t>500,00</t>
  </si>
  <si>
    <t>73361</t>
  </si>
  <si>
    <t>73714</t>
  </si>
  <si>
    <t>86957</t>
  </si>
  <si>
    <t>86958</t>
  </si>
  <si>
    <t>97010</t>
  </si>
  <si>
    <t>97011</t>
  </si>
  <si>
    <t>97012</t>
  </si>
  <si>
    <t>97013</t>
  </si>
  <si>
    <t>97014</t>
  </si>
  <si>
    <t>97015</t>
  </si>
  <si>
    <t>34,00</t>
  </si>
  <si>
    <t>97016</t>
  </si>
  <si>
    <t>97017</t>
  </si>
  <si>
    <t>97018</t>
  </si>
  <si>
    <t>97031</t>
  </si>
  <si>
    <t>97032</t>
  </si>
  <si>
    <t>97033</t>
  </si>
  <si>
    <t>97034</t>
  </si>
  <si>
    <t>97039</t>
  </si>
  <si>
    <t>97040</t>
  </si>
  <si>
    <t>97041</t>
  </si>
  <si>
    <t>97046</t>
  </si>
  <si>
    <t>97047</t>
  </si>
  <si>
    <t>97048</t>
  </si>
  <si>
    <t>97051</t>
  </si>
  <si>
    <t>97053</t>
  </si>
  <si>
    <t>97062</t>
  </si>
  <si>
    <t>97063</t>
  </si>
  <si>
    <t>97064</t>
  </si>
  <si>
    <t>97065</t>
  </si>
  <si>
    <t>97066</t>
  </si>
  <si>
    <t>97067</t>
  </si>
  <si>
    <t>73916/2</t>
  </si>
  <si>
    <t>73672</t>
  </si>
  <si>
    <t>73822/2</t>
  </si>
  <si>
    <t>73859/1</t>
  </si>
  <si>
    <t>73859/2</t>
  </si>
  <si>
    <t>85331</t>
  </si>
  <si>
    <t>85422</t>
  </si>
  <si>
    <t>74220/1</t>
  </si>
  <si>
    <t>74221/1</t>
  </si>
  <si>
    <t>74219/1</t>
  </si>
  <si>
    <t>74219/2</t>
  </si>
  <si>
    <t>84126</t>
  </si>
  <si>
    <t>85421</t>
  </si>
  <si>
    <t>97621</t>
  </si>
  <si>
    <t>97622</t>
  </si>
  <si>
    <t>97623</t>
  </si>
  <si>
    <t>97624</t>
  </si>
  <si>
    <t>74,49</t>
  </si>
  <si>
    <t>97625</t>
  </si>
  <si>
    <t>97626</t>
  </si>
  <si>
    <t>97627</t>
  </si>
  <si>
    <t>97628</t>
  </si>
  <si>
    <t>97629</t>
  </si>
  <si>
    <t>97631</t>
  </si>
  <si>
    <t>97632</t>
  </si>
  <si>
    <t>97633</t>
  </si>
  <si>
    <t>97634</t>
  </si>
  <si>
    <t>97635</t>
  </si>
  <si>
    <t>97636</t>
  </si>
  <si>
    <t>97637</t>
  </si>
  <si>
    <t>97638</t>
  </si>
  <si>
    <t>97639</t>
  </si>
  <si>
    <t>97640</t>
  </si>
  <si>
    <t>97641</t>
  </si>
  <si>
    <t>97642</t>
  </si>
  <si>
    <t>97643</t>
  </si>
  <si>
    <t>97644</t>
  </si>
  <si>
    <t>97645</t>
  </si>
  <si>
    <t>97647</t>
  </si>
  <si>
    <t>97648</t>
  </si>
  <si>
    <t>97649</t>
  </si>
  <si>
    <t>97650</t>
  </si>
  <si>
    <t>97651</t>
  </si>
  <si>
    <t>97652</t>
  </si>
  <si>
    <t>97653</t>
  </si>
  <si>
    <t>88,58</t>
  </si>
  <si>
    <t>97654</t>
  </si>
  <si>
    <t>97655</t>
  </si>
  <si>
    <t>97656</t>
  </si>
  <si>
    <t>97657</t>
  </si>
  <si>
    <t>97658</t>
  </si>
  <si>
    <t>97659</t>
  </si>
  <si>
    <t>97660</t>
  </si>
  <si>
    <t>97661</t>
  </si>
  <si>
    <t>97662</t>
  </si>
  <si>
    <t>97663</t>
  </si>
  <si>
    <t>97664</t>
  </si>
  <si>
    <t>97665</t>
  </si>
  <si>
    <t>97666</t>
  </si>
  <si>
    <t>85423</t>
  </si>
  <si>
    <t>85424</t>
  </si>
  <si>
    <t>72742</t>
  </si>
  <si>
    <t>72743</t>
  </si>
  <si>
    <t>74020/1</t>
  </si>
  <si>
    <t>74021/3</t>
  </si>
  <si>
    <t>74021/6</t>
  </si>
  <si>
    <t>74022/3</t>
  </si>
  <si>
    <t>74022/6</t>
  </si>
  <si>
    <t>74022/8</t>
  </si>
  <si>
    <t>74022/9</t>
  </si>
  <si>
    <t>74022/10</t>
  </si>
  <si>
    <t>61,76</t>
  </si>
  <si>
    <t>74022/15</t>
  </si>
  <si>
    <t>74022/19</t>
  </si>
  <si>
    <t>52,94</t>
  </si>
  <si>
    <t>74022/23</t>
  </si>
  <si>
    <t>74022/25</t>
  </si>
  <si>
    <t>74022/27</t>
  </si>
  <si>
    <t>74022/30</t>
  </si>
  <si>
    <t>74022/32</t>
  </si>
  <si>
    <t>74022/37</t>
  </si>
  <si>
    <t>74022/42</t>
  </si>
  <si>
    <t>74022/58</t>
  </si>
  <si>
    <t>95967</t>
  </si>
  <si>
    <t>78472</t>
  </si>
  <si>
    <t>93588</t>
  </si>
  <si>
    <t>93589</t>
  </si>
  <si>
    <t>93590</t>
  </si>
  <si>
    <t>93591</t>
  </si>
  <si>
    <t>93592</t>
  </si>
  <si>
    <t>93593</t>
  </si>
  <si>
    <t>93594</t>
  </si>
  <si>
    <t>93595</t>
  </si>
  <si>
    <t>93596</t>
  </si>
  <si>
    <t>93597</t>
  </si>
  <si>
    <t>93598</t>
  </si>
  <si>
    <t>93599</t>
  </si>
  <si>
    <t>95425</t>
  </si>
  <si>
    <t>95426</t>
  </si>
  <si>
    <t>95427</t>
  </si>
  <si>
    <t>95428</t>
  </si>
  <si>
    <t>95429</t>
  </si>
  <si>
    <t>95430</t>
  </si>
  <si>
    <t>95875</t>
  </si>
  <si>
    <t>95876</t>
  </si>
  <si>
    <t>95877</t>
  </si>
  <si>
    <t>95878</t>
  </si>
  <si>
    <t>95879</t>
  </si>
  <si>
    <t>95880</t>
  </si>
  <si>
    <t>93176</t>
  </si>
  <si>
    <t>93177</t>
  </si>
  <si>
    <t>93178</t>
  </si>
  <si>
    <t>93179</t>
  </si>
  <si>
    <t>74038/1</t>
  </si>
  <si>
    <t>74039/1</t>
  </si>
  <si>
    <t>74142/1</t>
  </si>
  <si>
    <t>74142/2</t>
  </si>
  <si>
    <t>74142/3</t>
  </si>
  <si>
    <t>74142/4</t>
  </si>
  <si>
    <t>74143/1</t>
  </si>
  <si>
    <t>74143/2</t>
  </si>
  <si>
    <t>85171</t>
  </si>
  <si>
    <t>3,51</t>
  </si>
  <si>
    <t>73787/1</t>
  </si>
  <si>
    <t>74244/1</t>
  </si>
  <si>
    <t>73788/2</t>
  </si>
  <si>
    <t>98509</t>
  </si>
  <si>
    <t>98510</t>
  </si>
  <si>
    <t>98511</t>
  </si>
  <si>
    <t>97,34</t>
  </si>
  <si>
    <t>98516</t>
  </si>
  <si>
    <t>98519</t>
  </si>
  <si>
    <t>98520</t>
  </si>
  <si>
    <t>98521</t>
  </si>
  <si>
    <t>98522</t>
  </si>
  <si>
    <t>98524</t>
  </si>
  <si>
    <t>85179</t>
  </si>
  <si>
    <t>85180</t>
  </si>
  <si>
    <t>98503</t>
  </si>
  <si>
    <t>98504</t>
  </si>
  <si>
    <t>98505</t>
  </si>
  <si>
    <t>85184</t>
  </si>
  <si>
    <t>85185</t>
  </si>
  <si>
    <t>98525</t>
  </si>
  <si>
    <t>98526</t>
  </si>
  <si>
    <t>98527</t>
  </si>
  <si>
    <t>98528</t>
  </si>
  <si>
    <t>98529</t>
  </si>
  <si>
    <t>98530</t>
  </si>
  <si>
    <t>98531</t>
  </si>
  <si>
    <t>98532</t>
  </si>
  <si>
    <t>98533</t>
  </si>
  <si>
    <t>98534</t>
  </si>
  <si>
    <t>98535</t>
  </si>
  <si>
    <t>88236</t>
  </si>
  <si>
    <t>88237</t>
  </si>
  <si>
    <t>88238</t>
  </si>
  <si>
    <t>88239</t>
  </si>
  <si>
    <t>88240</t>
  </si>
  <si>
    <t>88241</t>
  </si>
  <si>
    <t>88242</t>
  </si>
  <si>
    <t>88243</t>
  </si>
  <si>
    <t>88245</t>
  </si>
  <si>
    <t>88246</t>
  </si>
  <si>
    <t>88247</t>
  </si>
  <si>
    <t>88248</t>
  </si>
  <si>
    <t>88249</t>
  </si>
  <si>
    <t>88250</t>
  </si>
  <si>
    <t>88251</t>
  </si>
  <si>
    <t>16,91</t>
  </si>
  <si>
    <t>88252</t>
  </si>
  <si>
    <t>88253</t>
  </si>
  <si>
    <t>88255</t>
  </si>
  <si>
    <t>88256</t>
  </si>
  <si>
    <t>88257</t>
  </si>
  <si>
    <t>88258</t>
  </si>
  <si>
    <t>88259</t>
  </si>
  <si>
    <t>88260</t>
  </si>
  <si>
    <t>18,96</t>
  </si>
  <si>
    <t>88261</t>
  </si>
  <si>
    <t>88262</t>
  </si>
  <si>
    <t>21,24</t>
  </si>
  <si>
    <t>88263</t>
  </si>
  <si>
    <t>88264</t>
  </si>
  <si>
    <t>88265</t>
  </si>
  <si>
    <t>88266</t>
  </si>
  <si>
    <t>88267</t>
  </si>
  <si>
    <t>88268</t>
  </si>
  <si>
    <t>88269</t>
  </si>
  <si>
    <t>88270</t>
  </si>
  <si>
    <t>88272</t>
  </si>
  <si>
    <t>20,54</t>
  </si>
  <si>
    <t>88273</t>
  </si>
  <si>
    <t>21,64</t>
  </si>
  <si>
    <t>88274</t>
  </si>
  <si>
    <t>88275</t>
  </si>
  <si>
    <t>88277</t>
  </si>
  <si>
    <t>88278</t>
  </si>
  <si>
    <t>88279</t>
  </si>
  <si>
    <t>88281</t>
  </si>
  <si>
    <t>88282</t>
  </si>
  <si>
    <t>88283</t>
  </si>
  <si>
    <t>88284</t>
  </si>
  <si>
    <t>88285</t>
  </si>
  <si>
    <t>88286</t>
  </si>
  <si>
    <t>88288</t>
  </si>
  <si>
    <t>88291</t>
  </si>
  <si>
    <t>88292</t>
  </si>
  <si>
    <t>88293</t>
  </si>
  <si>
    <t>23,61</t>
  </si>
  <si>
    <t>88294</t>
  </si>
  <si>
    <t>88295</t>
  </si>
  <si>
    <t>21,14</t>
  </si>
  <si>
    <t>88296</t>
  </si>
  <si>
    <t>88297</t>
  </si>
  <si>
    <t>88298</t>
  </si>
  <si>
    <t>88299</t>
  </si>
  <si>
    <t>88300</t>
  </si>
  <si>
    <t>88301</t>
  </si>
  <si>
    <t>88302</t>
  </si>
  <si>
    <t>88303</t>
  </si>
  <si>
    <t>88304</t>
  </si>
  <si>
    <t>88306</t>
  </si>
  <si>
    <t>88307</t>
  </si>
  <si>
    <t>88308</t>
  </si>
  <si>
    <t>88309</t>
  </si>
  <si>
    <t>88310</t>
  </si>
  <si>
    <t>88311</t>
  </si>
  <si>
    <t>88312</t>
  </si>
  <si>
    <t>88313</t>
  </si>
  <si>
    <t>88314</t>
  </si>
  <si>
    <t>88315</t>
  </si>
  <si>
    <t>88316</t>
  </si>
  <si>
    <t>88317</t>
  </si>
  <si>
    <t>88318</t>
  </si>
  <si>
    <t>88320</t>
  </si>
  <si>
    <t>25,04</t>
  </si>
  <si>
    <t>88321</t>
  </si>
  <si>
    <t>88322</t>
  </si>
  <si>
    <t>88323</t>
  </si>
  <si>
    <t>88324</t>
  </si>
  <si>
    <t>88325</t>
  </si>
  <si>
    <t>88326</t>
  </si>
  <si>
    <t>88377</t>
  </si>
  <si>
    <t>88441</t>
  </si>
  <si>
    <t>88597</t>
  </si>
  <si>
    <t>90766</t>
  </si>
  <si>
    <t>22,73</t>
  </si>
  <si>
    <t>90767</t>
  </si>
  <si>
    <t>90768</t>
  </si>
  <si>
    <t>90769</t>
  </si>
  <si>
    <t>90770</t>
  </si>
  <si>
    <t>90771</t>
  </si>
  <si>
    <t>90772</t>
  </si>
  <si>
    <t>90773</t>
  </si>
  <si>
    <t>90775</t>
  </si>
  <si>
    <t>90776</t>
  </si>
  <si>
    <t>90777</t>
  </si>
  <si>
    <t>90778</t>
  </si>
  <si>
    <t>90779</t>
  </si>
  <si>
    <t>90780</t>
  </si>
  <si>
    <t>90781</t>
  </si>
  <si>
    <t>91677</t>
  </si>
  <si>
    <t>91678</t>
  </si>
  <si>
    <t>93556</t>
  </si>
  <si>
    <t>93557</t>
  </si>
  <si>
    <t>93558</t>
  </si>
  <si>
    <t>93559</t>
  </si>
  <si>
    <t>93560</t>
  </si>
  <si>
    <t>93561</t>
  </si>
  <si>
    <t>93562</t>
  </si>
  <si>
    <t>93563</t>
  </si>
  <si>
    <t>93564</t>
  </si>
  <si>
    <t>93565</t>
  </si>
  <si>
    <t>93566</t>
  </si>
  <si>
    <t>93567</t>
  </si>
  <si>
    <t>93568</t>
  </si>
  <si>
    <t>93569</t>
  </si>
  <si>
    <t>93570</t>
  </si>
  <si>
    <t>93571</t>
  </si>
  <si>
    <t>93572</t>
  </si>
  <si>
    <t>94295</t>
  </si>
  <si>
    <t>94296</t>
  </si>
  <si>
    <t>95308</t>
  </si>
  <si>
    <t>95309</t>
  </si>
  <si>
    <t>95310</t>
  </si>
  <si>
    <t>95311</t>
  </si>
  <si>
    <t>95312</t>
  </si>
  <si>
    <t>95313</t>
  </si>
  <si>
    <t>95314</t>
  </si>
  <si>
    <t>95315</t>
  </si>
  <si>
    <t>95316</t>
  </si>
  <si>
    <t>95317</t>
  </si>
  <si>
    <t>95318</t>
  </si>
  <si>
    <t>95319</t>
  </si>
  <si>
    <t>95320</t>
  </si>
  <si>
    <t>95321</t>
  </si>
  <si>
    <t>95322</t>
  </si>
  <si>
    <t>95323</t>
  </si>
  <si>
    <t>95324</t>
  </si>
  <si>
    <t>95325</t>
  </si>
  <si>
    <t>95326</t>
  </si>
  <si>
    <t>95327</t>
  </si>
  <si>
    <t>95328</t>
  </si>
  <si>
    <t>95329</t>
  </si>
  <si>
    <t>95330</t>
  </si>
  <si>
    <t>95331</t>
  </si>
  <si>
    <t>95332</t>
  </si>
  <si>
    <t>95333</t>
  </si>
  <si>
    <t>95334</t>
  </si>
  <si>
    <t>95335</t>
  </si>
  <si>
    <t>95336</t>
  </si>
  <si>
    <t>95337</t>
  </si>
  <si>
    <t>95338</t>
  </si>
  <si>
    <t>95339</t>
  </si>
  <si>
    <t>95340</t>
  </si>
  <si>
    <t>95341</t>
  </si>
  <si>
    <t>95342</t>
  </si>
  <si>
    <t>95343</t>
  </si>
  <si>
    <t>95344</t>
  </si>
  <si>
    <t>95345</t>
  </si>
  <si>
    <t>95346</t>
  </si>
  <si>
    <t>95347</t>
  </si>
  <si>
    <t>95348</t>
  </si>
  <si>
    <t>95349</t>
  </si>
  <si>
    <t>95350</t>
  </si>
  <si>
    <t>95351</t>
  </si>
  <si>
    <t>95352</t>
  </si>
  <si>
    <t>95354</t>
  </si>
  <si>
    <t>95355</t>
  </si>
  <si>
    <t>95356</t>
  </si>
  <si>
    <t>95357</t>
  </si>
  <si>
    <t>95358</t>
  </si>
  <si>
    <t>95359</t>
  </si>
  <si>
    <t>95360</t>
  </si>
  <si>
    <t>95361</t>
  </si>
  <si>
    <t>95362</t>
  </si>
  <si>
    <t>95363</t>
  </si>
  <si>
    <t>95364</t>
  </si>
  <si>
    <t>95365</t>
  </si>
  <si>
    <t>95366</t>
  </si>
  <si>
    <t>95367</t>
  </si>
  <si>
    <t>95368</t>
  </si>
  <si>
    <t>95369</t>
  </si>
  <si>
    <t>95370</t>
  </si>
  <si>
    <t>95371</t>
  </si>
  <si>
    <t>95372</t>
  </si>
  <si>
    <t>95373</t>
  </si>
  <si>
    <t>95374</t>
  </si>
  <si>
    <t>95375</t>
  </si>
  <si>
    <t>95376</t>
  </si>
  <si>
    <t>95377</t>
  </si>
  <si>
    <t>95378</t>
  </si>
  <si>
    <t>95379</t>
  </si>
  <si>
    <t>95380</t>
  </si>
  <si>
    <t>95381</t>
  </si>
  <si>
    <t>95382</t>
  </si>
  <si>
    <t>95383</t>
  </si>
  <si>
    <t>95384</t>
  </si>
  <si>
    <t>95385</t>
  </si>
  <si>
    <t>95386</t>
  </si>
  <si>
    <t>95387</t>
  </si>
  <si>
    <t>95388</t>
  </si>
  <si>
    <t>95389</t>
  </si>
  <si>
    <t>95390</t>
  </si>
  <si>
    <t>95391</t>
  </si>
  <si>
    <t>95392</t>
  </si>
  <si>
    <t>95393</t>
  </si>
  <si>
    <t>95394</t>
  </si>
  <si>
    <t>95395</t>
  </si>
  <si>
    <t>95396</t>
  </si>
  <si>
    <t>95397</t>
  </si>
  <si>
    <t>95398</t>
  </si>
  <si>
    <t>95399</t>
  </si>
  <si>
    <t>95400</t>
  </si>
  <si>
    <t>95401</t>
  </si>
  <si>
    <t>95402</t>
  </si>
  <si>
    <t>95403</t>
  </si>
  <si>
    <t>95404</t>
  </si>
  <si>
    <t>95405</t>
  </si>
  <si>
    <t>95406</t>
  </si>
  <si>
    <t>95407</t>
  </si>
  <si>
    <t>95408</t>
  </si>
  <si>
    <t>95409</t>
  </si>
  <si>
    <t>95410</t>
  </si>
  <si>
    <t>95411</t>
  </si>
  <si>
    <t>7,33</t>
  </si>
  <si>
    <t>95412</t>
  </si>
  <si>
    <t>95413</t>
  </si>
  <si>
    <t>95414</t>
  </si>
  <si>
    <t>95415</t>
  </si>
  <si>
    <t>95416</t>
  </si>
  <si>
    <t>95417</t>
  </si>
  <si>
    <t>95418</t>
  </si>
  <si>
    <t>95419</t>
  </si>
  <si>
    <t>95420</t>
  </si>
  <si>
    <t>95421</t>
  </si>
  <si>
    <t>95422</t>
  </si>
  <si>
    <t>95423</t>
  </si>
  <si>
    <t>95424</t>
  </si>
  <si>
    <t>CODIGO</t>
  </si>
  <si>
    <t>Tampao fofo articulado, classe b125 carga max 12,5 t, redondo tampa 600 mm, rede pluvial/esgoto, p = chamine cx areia / poco visita assentado com arg cim/areia 1:4, fornecimento e assentamento</t>
  </si>
  <si>
    <t>Fechamento de construção temporária em chapa de madeira compensada e=10mm, com reaproveitamento de 2x.</t>
  </si>
  <si>
    <t>Execução de escritório em canteiro de obra em alvenaria, não incluso mobiliário e equipamentos. Af_02/2016</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</si>
  <si>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</si>
  <si>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</si>
  <si>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</si>
  <si>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</si>
  <si>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</si>
  <si>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</si>
  <si>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</si>
  <si>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t>
  </si>
  <si>
    <t>Execução de reservatório elevado de água (2000 litros) em canteiro de obra, apoiado em estrutura de madeira. Af_02/2016</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</si>
  <si>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</si>
  <si>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</si>
  <si>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</si>
  <si>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</si>
  <si>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</si>
  <si>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</si>
  <si>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</si>
  <si>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</si>
  <si>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</si>
  <si>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</si>
  <si>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</si>
  <si>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</si>
  <si>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</si>
  <si>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</si>
  <si>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</si>
  <si>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</si>
  <si>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</si>
  <si>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</si>
  <si>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</si>
  <si>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</si>
  <si>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</si>
  <si>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</si>
  <si>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</si>
  <si>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Estrutura de madeira provisória para suporte de caixa dágua elevada de 1000 litros. Af_05/2018</t>
  </si>
  <si>
    <t>Estrutura de madeira provisória para suporte de caixa dágua elevada de 3000 litros. Af_05/2018</t>
  </si>
  <si>
    <t>Placa de obra em chapa de aco galvanizado</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</si>
  <si>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</si>
  <si>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</si>
  <si>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</si>
  <si>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</si>
  <si>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</si>
  <si>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</si>
  <si>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</si>
  <si>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</si>
  <si>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</si>
  <si>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Rolo compactador vibratório pé de carneiro, operado por controle remoto, potência 12,5 kw, peso operacional 1,675 t, largura de trabalho 0,85 m - chp diurno. Af_02/2016</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</si>
  <si>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</si>
  <si>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</si>
  <si>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</si>
  <si>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</si>
  <si>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</si>
  <si>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</si>
  <si>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</si>
  <si>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Compressor de ar rebocável, vazão 189 pcm, pressão efetiva de trabalho 102 psi, motor diesel, potência 63 cv - chp diurno. Af_06/2015</t>
  </si>
  <si>
    <t>Rolo compactador de pneus estático, pressão variável, potência 111 hp, peso sem/com lastro 9,5 / 26 t, largura de trabalho 1,90 m - chp diurno. Af_07/2014</t>
  </si>
  <si>
    <t>Tanque de asfalto estacionário com serpentina, capacidade 30.000 L - chp diurno. Af_06/2014</t>
  </si>
  <si>
    <t>Rolo compactador pe de carneiro vibratorio, potencia 125 hp, peso operacional sem/com lastro 11,95 / 13,30 t, impacto dinamico 38,5 / 22,5 t, largura de trabalho 2,15 m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</si>
  <si>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</si>
  <si>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</si>
  <si>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</si>
  <si>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Grupo de soldagem com gerador a diesel 60 cv para solda elétrica, sobre 04 rodas, com motor 4 cilindros 600 a - chp diurno. Af_02/2016</t>
  </si>
  <si>
    <t>Betoneira capacidade nominal 400 l, capacidade de mistura 310 l, motor a diesel potência 5,0 hp, sem carregador - chp diurno. Af_06/2014</t>
  </si>
  <si>
    <t>Misturador de argamassa, eixo horizontal, capacidade de mistura 300 kg, motor elétrico potência 5 cv - chp diurno. Af_06/2014</t>
  </si>
  <si>
    <t>Misturador de argamassa, eixo horizontal, capacidade de mistura 600 kg, motor elétrico potência 7,5 cv - chp diurno. Af_06/2014</t>
  </si>
  <si>
    <t>Misturador de argamassa, eixo horizontal, capacidade de mistura 160 kg, motor elétrico potência 3 cv - chp diurno. Af_06/2014</t>
  </si>
  <si>
    <t>Betoneira capacidade nominal de 400 l, capacidade de mistura 280 l, motor elétrico trifásico potência de 2 cv, sem carregador - chp diurno. Af_10/2014</t>
  </si>
  <si>
    <t>Tanque de asfalto estacionário com maçarico, capacidade 20.000 L - chp diurno. Af_06/2014</t>
  </si>
  <si>
    <t>Trator de pneus, potência 85 cv, tração 4x4, peso com lastro de 4.675 Kg - chp diurno. Af_06/2014</t>
  </si>
  <si>
    <t>Betoneira capacidade nominal de 600 l, capacidade de mistura 360 l, motor elétrico trifásico potência de 4 cv, sem carregador - chp diurno. Af_11/2014</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</si>
  <si>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</si>
  <si>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</si>
  <si>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</si>
  <si>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</si>
  <si>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</si>
  <si>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Af_11/2014</t>
  </si>
  <si>
    <t>Bate-estacas por gravidade, potência de 160 hp, peso do martelo até 3 toneladas - chp diurno. Af_11/2014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</si>
  <si>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</si>
  <si>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</si>
  <si>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</si>
  <si>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</si>
  <si>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</si>
  <si>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Projetor pneumático de argamassa para chapisco e reboco com recipiente acoplado, tipo canequinha, com compressor de ar rebocável vazão 89 pcm e motor diesel de 20 cv - chp diurno. Af_06/2015</t>
  </si>
  <si>
    <t>Manipulador telescópico, potência de 85 hp, capacidade de carga de 3.500 Kg, altura máxima de elevação de 12,3 m - chp diurno. Af_06/2015</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</si>
  <si>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</si>
  <si>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</si>
  <si>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</si>
  <si>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</si>
  <si>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</si>
  <si>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</si>
  <si>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</si>
  <si>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</si>
  <si>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</si>
  <si>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</si>
  <si>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</si>
  <si>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</si>
  <si>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</si>
  <si>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Af_11/2015</t>
  </si>
  <si>
    <t>Peneira rotativa com motor elétrico trifásico de 2 cv, cilindro de 1 m x 0,60 m, com furos de 3,17 mm - chp diurno. Af_11/2015</t>
  </si>
  <si>
    <t>Dosador de areia, capacidade de 26 litros - chp diurno. Af_11/2015</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</si>
  <si>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</si>
  <si>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</si>
  <si>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</si>
  <si>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Af_12/2015</t>
  </si>
  <si>
    <t>Máquina extrusora de concreto para guias e sarjetas, motor a diesel, potência 14 cv - chp diurno. Af_12/2015</t>
  </si>
  <si>
    <t>Martelo perfurador pneumático manual, haste 25 x 75 mm, 21 kg - chp diurno. Af_12/2015</t>
  </si>
  <si>
    <t>Betoneira capacidade nominal 400 l, capacidade de mistura 310 l, motor a gasolina potência 5,5 hp, sem carregador - chp diurno. Af_02/2016</t>
  </si>
  <si>
    <t>Grua ascensional, lanca de 30 m, capacidade de 1,0 t a 30 m, altura ate 39 m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</si>
  <si>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</si>
  <si>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</si>
  <si>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para jateamento, controle automatico remoto, camara de 1 saida, capacidade 280 l, diametro 670 mm, bico de jato curto venturi de 5/16, mangueira de 1 com compressor de ar rebocável vazão 189 pcm e motor diesel de 63 cv- chp diurno. Af_03/2016</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</si>
  <si>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</si>
  <si>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</si>
  <si>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</si>
  <si>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Af_03/2016</t>
  </si>
  <si>
    <t>Usina de asfalto à frio, capacidade de 40 a 60 ton/hora, elétrica potência 30 cv - chp diurno. Af_03/2016</t>
  </si>
  <si>
    <t>Usina misturadora de solos, capacidade de 200 a 500 ton/h, potencia 75kw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</si>
  <si>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</si>
  <si>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</si>
  <si>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Af_08/2016</t>
  </si>
  <si>
    <t>Pulverizador de tinta elétrico/máquina de pintura airless, vazão 2 l/min - chp diurno. Af_08/2016</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</si>
  <si>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</si>
  <si>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</si>
  <si>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</si>
  <si>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Af_09/2016</t>
  </si>
  <si>
    <t>Desempenadeira de concreto, peso de 75kg, 4 pás, motor a gasolina, potência 5,5 hp - chp diurno. Af_09/2016</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</si>
  <si>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</si>
  <si>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</si>
  <si>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</si>
  <si>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</si>
  <si>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</si>
  <si>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</si>
  <si>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</si>
  <si>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</si>
  <si>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</si>
  <si>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</si>
  <si>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</si>
  <si>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</si>
  <si>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Perfuratriz rotativa sobre esteira, torque maximo 2500 kgm, potencia 110 hp, motor diesel- chp diurno. Af_05/2017</t>
  </si>
  <si>
    <t>Compressor de ar, vazao de 10 pcm, reservatorio 100 l, pressao de trabalho entre 6,9 e 9,7 bar, potencia 2 hp, tensao 110/220 v - chp diurno. Af_05/2017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</si>
  <si>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</si>
  <si>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</si>
  <si>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</si>
  <si>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</si>
  <si>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Caminhão toco, pbt 16.000 Kg, carga útil máx. 10.685 Kg, dist. Entre eixos 4,8 m, potência 189 cv, inclusive carroceria fixa aberta de madeira p/ transporte geral de carga seca, dimen. Aprox. 2,5 x 7,00 x 0,50 m - chi diurno. Af_06/2014</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</si>
  <si>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</si>
  <si>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</si>
  <si>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</si>
  <si>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</si>
  <si>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</si>
  <si>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Rolo compactador vibratório pé de carneiro, operado por controle remoto, potência 12,5 kw, peso operacional 1,675 t, largura de trabalho 0,85 m - chi diurno. Af_02/2016</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</si>
  <si>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</si>
  <si>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</si>
  <si>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</si>
  <si>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</si>
  <si>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</si>
  <si>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</si>
  <si>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</si>
  <si>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Martelete ou rompedor pneumático manual, 28 kg, com silenciador - chi diurno. Af_07/2016</t>
  </si>
  <si>
    <t>Compressor de ar rebocável, vazão 189 pcm, pressão efetiva de trabalho 102 psi, motor diesel, potência 63 cv - chi diurno. Af_06/2015</t>
  </si>
  <si>
    <t>Rolo compactador de pneus estático, pressão variável, potência 111 hp, peso sem/com lastro 9,5 / 26 t, largura de trabalho 1,90 m - chi diurno. Af_07/2014</t>
  </si>
  <si>
    <t>Tanque de asfalto estacionário com serpentina, capacidade 30.000 L - chi diurno. Af_06/2014</t>
  </si>
  <si>
    <t>Rolo compactador pe de carneiro vibratorio, potencia 125 hp, peso operacional sem/com lastro 11,95 / 13,30 t, impacto dinamico 38,5 / 22,5 t, largura de trabalho 2,15 m - chi diurno. Af_06/2014</t>
  </si>
  <si>
    <t>Grupo gerador estacionário, motor diesel potência 170 kva - chi diurno. Af_02/2016</t>
  </si>
  <si>
    <t>Grupo de soldagem com gerador a diesel 60 cv para solda elétrica, sobre 04 rodas, com motor 4 cilindros 600 a - chi diurno. Af_02/2016</t>
  </si>
  <si>
    <t>Betoneira capacidade nominal 400 l, capacidade de mistura 310 l, motor a diesel potência 5,0 hp, sem carregador - chi diurno. Af_06/2014</t>
  </si>
  <si>
    <t>Misturador de argamassa, eixo horizontal, capacidade de mistura 300 kg, motor elétrico potência 5 cv - chi diurno. Af_06/2014</t>
  </si>
  <si>
    <t>Misturador de argamassa, eixo horizontal, capacidade de mistura 600 kg, motor elétrico potência 7,5 cv - chi diurno. Af_06/2014</t>
  </si>
  <si>
    <t>Misturador de argamassa, eixo horizontal, capacidade de mistura 160 kg, motor elétrico potência 3 cv - chi diurno. Af_06/2014</t>
  </si>
  <si>
    <t>Betoneira capacidade nominal de 400 l, capacidade de mistura 280 l, motor elétrico trifásico potência de 2 cv, sem carregador - chi diurno. Af_10/2014</t>
  </si>
  <si>
    <t>Tanque de asfalto estacionário com maçarico, capacidade 20.000 L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</si>
  <si>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</si>
  <si>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</si>
  <si>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Af_11/2014</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</si>
  <si>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</si>
  <si>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</si>
  <si>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</si>
  <si>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</si>
  <si>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</si>
  <si>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Af_11/2014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</si>
  <si>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</si>
  <si>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</si>
  <si>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</si>
  <si>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</si>
  <si>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</si>
  <si>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Projetor pneumático de argamassa para chapisco e reboco com recipiente acoplado, tipo canequinha, com compressor de ar rebocável vazão 89 pcm e motor diesel de 20 cv - chi diurno. Af_06/2015</t>
  </si>
  <si>
    <t>Manipulador telescópico, potência de 85 hp, capacidade de carga de 3.500 Kg, altura máxima de elevação de 12,3 m - chi diurno. Af_06/2015</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</si>
  <si>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</si>
  <si>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</si>
  <si>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</si>
  <si>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</si>
  <si>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</si>
  <si>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</si>
  <si>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</si>
  <si>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</si>
  <si>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</si>
  <si>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</si>
  <si>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</si>
  <si>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</si>
  <si>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</si>
  <si>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</si>
  <si>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</si>
  <si>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Peneira rotativa com motor elétrico trifásico de 2 cv, cilindro de 1 m x 0,60 m, com furos de 3,17 mm - chi diurno. Af_11/2015</t>
  </si>
  <si>
    <t>Dosador de areia, capacidade de 26 litros - chi diurno. Af_11/2015</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</si>
  <si>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</si>
  <si>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</si>
  <si>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</si>
  <si>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</si>
  <si>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Máquina extrusora de concreto para guias e sarjetas, motor a diesel, potência 14 cv - chi diurno. Af_12/2015</t>
  </si>
  <si>
    <t>Martelo perfurador pneumático manual, haste 25 x 75 mm, 21 kg - chi diurno. Af_12/2015</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</si>
  <si>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</si>
  <si>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</si>
  <si>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</si>
  <si>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</si>
  <si>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</si>
  <si>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para jateamento, controle automatico remoto, camara de 1 saida, capacidade 280 l, diametro 670 mm, bico de jato curto venturi de 5/16, mangueira de 1 com compressor de ar rebocável vazão 189 pcm e motor diesel de 63 cv- chi diurno. Af_03/2016</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</si>
  <si>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</si>
  <si>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</si>
  <si>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</si>
  <si>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Af_03/2016</t>
  </si>
  <si>
    <t>Usina de asfalto à frio, capacidade de 40 a 60 ton/hora, elétrica potência 30 cv - chi diurno. Af_03/2016</t>
  </si>
  <si>
    <t>Usina misturadora de solos, capacidade de 200 a 500 ton/h, potencia 75kw - chi diurno. Af_07/2016</t>
  </si>
  <si>
    <t>Talha manual de corrente, capacidade de 2 ton. Com elevação de 3 m - chi diurno. Af_07/2016</t>
  </si>
  <si>
    <t>Grua ascencional, lança de 42 m, capacidade de 1,5 t a 30 m, altura até 39 m - chi diurno. Af_08/2016</t>
  </si>
  <si>
    <t>Pulverizador de tinta elétrico/máquina de pintura airless, vazão 2 l/min - chi diurno. Af_08/2016</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</si>
  <si>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</si>
  <si>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</si>
  <si>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</si>
  <si>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Af_09/2016</t>
  </si>
  <si>
    <t>Desempenadeira de concreto, peso de 75kg, 4 pás, motor a gasolina, potência 5,5 hp - chi diurno. Af_09/2016</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</si>
  <si>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</si>
  <si>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</si>
  <si>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</si>
  <si>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</si>
  <si>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</si>
  <si>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</si>
  <si>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</si>
  <si>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</si>
  <si>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</si>
  <si>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</si>
  <si>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</si>
  <si>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</si>
  <si>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</si>
  <si>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Perfuratriz rotativa sobre esteira, torque maximo 2500 kgm, potencia 110 hp, motor diesel - chi diurno. Af_05/2017</t>
  </si>
  <si>
    <t>Compressor de ar, vazao de 10 pcm, reservatorio 100 l, pressao de trabalho entre 6,9 e 9,7 bar  potencia 2 hp, tensao 110/220 v  chi diurno. Af_05/2017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</si>
  <si>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</si>
  <si>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</si>
  <si>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Rolo compactador vibratório pé de carneiro para solos, potência 80 hp, peso operacional sem/com lastro 7,4 / 8,8 t, largura de trabalho 1,68 m - manutenção. Af_02/2016</t>
  </si>
  <si>
    <t>Grade de disco controle remoto rebocável, com 24 discos 24 x 6 mm com pneus para transporte - manutenção. Af_06/2014</t>
  </si>
  <si>
    <t>Rolo compactador vibratório de um cilindro aço liso, potência 80 hp, peso operacional máximo 8,1 t, impacto dinâmico 16,15 / 9,5 t, largura de trabalho 1,68 m - manutenção. Af_06/2014</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</si>
  <si>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</si>
  <si>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</si>
  <si>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</si>
  <si>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</si>
  <si>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</si>
  <si>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</si>
  <si>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</si>
  <si>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</si>
  <si>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</si>
  <si>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</si>
  <si>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</si>
  <si>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</si>
  <si>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</si>
  <si>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</si>
  <si>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</si>
  <si>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</si>
  <si>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</si>
  <si>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Compressor de ar rebocável, vazão 189 pcm, pressão efetiva de trabalho 102 psi, motor diesel, potência 63 cv - manutenção. Af_06/2015</t>
  </si>
  <si>
    <t>Tanque de asfalto estacionário com serpentina, capacidade 30.000 L - depreciação. Af_06/2014</t>
  </si>
  <si>
    <t>Tanque de asfalto estacionário com serpentina, capacidade 30.000 L - juros. Af_06/2014</t>
  </si>
  <si>
    <t>Tanque de asfalto estacionário com serpentina, capacidade 30.000 L - manutenção. Af_06/2014</t>
  </si>
  <si>
    <t>Tanque de asfalto estacionário com serpentina, capacidade 30.000 L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</si>
  <si>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</si>
  <si>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</si>
  <si>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</si>
  <si>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</si>
  <si>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</si>
  <si>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</si>
  <si>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</si>
  <si>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</si>
  <si>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</si>
  <si>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</si>
  <si>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</si>
  <si>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Rolo compactador vibratório de um cilindro aço liso, potência 80 hp, peso operacional máximo 8,1 t, impacto dinâmico 16,15 / 9,5 t, largura de trabalho 1,68 m - materiais na operação. Af_06/2014</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</si>
  <si>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</si>
  <si>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</si>
  <si>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</si>
  <si>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</si>
  <si>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</si>
  <si>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</si>
  <si>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</si>
  <si>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</si>
  <si>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</si>
  <si>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Martelete ou rompedor pneumático manual, 28 kg, com silenciador - manutenção. Af_07/2016</t>
  </si>
  <si>
    <t>Compressor de ar rebocável, vazão 189 pcm, pressão efetiva de trabalho 102 psi, motor diesel, potência 63 cv - materiais na operação. Af_06/2015</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</si>
  <si>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</si>
  <si>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</si>
  <si>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</si>
  <si>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</si>
  <si>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</si>
  <si>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</si>
  <si>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</si>
  <si>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</si>
  <si>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</si>
  <si>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</si>
  <si>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</si>
  <si>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</si>
  <si>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</si>
  <si>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</si>
  <si>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hp, sem carregador - depreciação. Af_06/2014</t>
  </si>
  <si>
    <t>Betoneira capacidade nominal 400 l, capacidade de mistura 310 l, motor a diesel potência 5,0 hp, sem carregador - juros. Af_06/2014</t>
  </si>
  <si>
    <t>Betoneira capacidade nominal 400 l, capacidade de mistura 310 l, motor a diesel potência 5,0 hp, sem carregador - manutenção. Af_06/2014</t>
  </si>
  <si>
    <t>Betoneira capacidade nominal 400 l, capacidade de mistura 310 l, motor a diesel potência 5,0 hp, sem carregador - materiais na operação. Af_06/2014</t>
  </si>
  <si>
    <t>Misturador de argamassa, eixo horizontal, capacidade de mistura 300 kg, motor elétrico potência 5 cv - depreciação. Af_06/2014</t>
  </si>
  <si>
    <t>Misturador de argamassa, eixo horizontal, capacidade de mistura 300 kg, motor elétrico potência 5 cv - juros. Af_06/2014</t>
  </si>
  <si>
    <t>Misturador de argamassa, eixo horizontal, capacidade de mistura 300 kg, motor elétrico potência 5 cv - manutenção. Af_06/2014</t>
  </si>
  <si>
    <t>Misturador de argamassa, eixo horizontal, capacidade de mistura 300 kg, motor elétrico potência 5 cv - materiais na operação. Af_06/2014</t>
  </si>
  <si>
    <t>Misturador de argamassa, eixo horizontal, capacidade de mistura 600 kg, motor elétrico potência 7,5 cv - depreciação. Af_06/2014</t>
  </si>
  <si>
    <t>Misturador de argamassa, eixo horizontal, capacidade de mistura 600 kg, motor elétrico potência 7,5 cv - juros. Af_06/2014</t>
  </si>
  <si>
    <t>Misturador de argamassa, eixo horizontal, capacidade de mistura 600 kg, motor elétrico potência 7,5 cv - manutenção. Af_06/2014</t>
  </si>
  <si>
    <t>Misturador de argamassa, eixo horizontal, capacidade de mistura 600 kg, motor elétrico potência 7,5 cv - materiais na operação. Af_06/2014</t>
  </si>
  <si>
    <t>Misturador de argamassa, eixo horizontal, capacidade de mistura 160 kg, motor elétrico potência 3 cv - depreciação. Af_06/2014</t>
  </si>
  <si>
    <t>Misturador de argamassa, eixo horizontal, capacidade de mistura 160 kg, motor elétrico potência 3 cv - juros. Af_06/2014</t>
  </si>
  <si>
    <t>Misturador de argamassa, eixo horizontal, capacidade de mistura 160 kg, motor elétrico potência 3 cv - manutenção. Af_06/2014</t>
  </si>
  <si>
    <t>Misturador de argamassa, eixo horizontal, capacidade de mistura 160 kg, motor elétrico potência 3 cv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</si>
  <si>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</si>
  <si>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</si>
  <si>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Af_10/2014</t>
  </si>
  <si>
    <t>Betoneira capacidade nominal de 400 l, capacidade de mistura 280 l, motor elétrico trifásico potência de 2 cv, sem carregador - juros. Af_10/2014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</si>
  <si>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</si>
  <si>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</si>
  <si>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Grade de disco controle remoto rebocável, com 24 discos 24 x 6 mm com pneus para transporte - depreciação. Af_06/2014</t>
  </si>
  <si>
    <t>Grade de disco controle remoto rebocável, com 24 discos 24 x 6 mm com pneus para transporte - juros. Af_06/2014</t>
  </si>
  <si>
    <t>Vassoura mecânica rebocável com escova cilíndrica, largura útil de varrimento de 2,44 m - depreciação. Af_06/2014</t>
  </si>
  <si>
    <t>Vassoura mecânica rebocável com escova cilíndrica, largura útil de varrimento de 2,44 m - juros. Af_06/2014</t>
  </si>
  <si>
    <t>Tanque de asfalto estacionário com maçarico, capacidade 20.000 L - depreciação. Af_06/2014</t>
  </si>
  <si>
    <t>Tanque de asfalto estacionário com maçarico, capacidade 20.000 L - juros. Af_06/2014</t>
  </si>
  <si>
    <t>Tanque de asfalto estacionário com maçarico, capacidade 20.000 L - manutenção. Af_06/2014</t>
  </si>
  <si>
    <t>Tanque de asfalto estacionário com maçarico, capacidade 20.000 L - materiais na operação. Af_06/2014</t>
  </si>
  <si>
    <t>Trator de pneus, potência 85 cv, tração 4x4, peso com lastro de 4.675 Kg - depreciação. Af_06/2014</t>
  </si>
  <si>
    <t>Trator de pneus, potência 85 cv, tração 4x4, peso com lastro de 4.675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</si>
  <si>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</si>
  <si>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</si>
  <si>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</si>
  <si>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</si>
  <si>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</si>
  <si>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</si>
  <si>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Af_11/2014</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</si>
  <si>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</si>
  <si>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</si>
  <si>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Betoneira capacidade nominal de 600 l, capacidade de mistura 360 l, motor elétrico trifásico potência de 4 cv, sem carregador - materiais na operação. Af_11/2014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</si>
  <si>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</si>
  <si>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</si>
  <si>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</si>
  <si>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</si>
  <si>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</si>
  <si>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</si>
  <si>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</si>
  <si>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</si>
  <si>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</si>
  <si>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</si>
  <si>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</si>
  <si>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</si>
  <si>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</si>
  <si>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</si>
  <si>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</si>
  <si>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</si>
  <si>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</si>
  <si>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</si>
  <si>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</si>
  <si>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</si>
  <si>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</si>
  <si>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</si>
  <si>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</si>
  <si>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</si>
  <si>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</si>
  <si>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</si>
  <si>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</si>
  <si>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</si>
  <si>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</si>
  <si>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</si>
  <si>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</si>
  <si>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hp, com carregador - depreciação. Af_11/2014</t>
  </si>
  <si>
    <t>Betoneira capacidade nominal de 600 l, capacidade de mistura 440 l, motor a diesel potência 10 hp, com carregador - juros. Af_11/2014</t>
  </si>
  <si>
    <t>Betoneira capacidade nominal de 600 l, capacidade de mistura 440 l, motor a diesel potência 10 hp, com carregador - manutenção. Af_11/2014</t>
  </si>
  <si>
    <t>Betoneira capacidade nominal de 600 l, capacidade de mistura 440 l, motor a diesel potência 10 hp, com carregador - materiais na operação. Af_11/2014</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</si>
  <si>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</si>
  <si>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</si>
  <si>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</si>
  <si>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</si>
  <si>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</si>
  <si>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</si>
  <si>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</si>
  <si>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</si>
  <si>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</si>
  <si>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</si>
  <si>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</si>
  <si>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</si>
  <si>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</si>
  <si>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</si>
  <si>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</si>
  <si>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</si>
  <si>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</si>
  <si>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</si>
  <si>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</si>
  <si>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</si>
  <si>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</si>
  <si>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</si>
  <si>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Projetor pneumático de argamassa para chapisco e reboco com recipiente acoplado, tipo canequinha, com compressor de ar rebocável vazão 89 pcm e motor diesel de 20 cv - depreciação. Af_06/2015</t>
  </si>
  <si>
    <t>Projetor pneumático de argamassa para chapisco e reboco com recipiente acoplado, tipo canequinha, com compressor de ar rebocável vazão 89 pcm e motor diesel de 20 cv - juros. Af_06/2015</t>
  </si>
  <si>
    <t>Projetor pneumático de argamassa para chapisco e reboco com recipiente acoplado, tipo canequinha, com compressor de ar rebocável vazão 89 pcm e motor diesel de 20 cv - manutenção. Af_06/2015</t>
  </si>
  <si>
    <t>Projetor pneumático de argamassa para chapisco e reboco com recipiente acoplado, tipo canequinha, com compressor de ar rebocável vazão 89 pcm e motor diesel de 20 cv - materiais na operação. Af_06/2015</t>
  </si>
  <si>
    <t>Manipulador telescópico, potência de 85 hp, capacidade de carga de 3.500 Kg, altura máxima de elevação de 12,3 m - depreciação. Af_06/2015</t>
  </si>
  <si>
    <t>Manipulador telescópico, potência de 85 hp, capacidade de carga de 3.500 Kg, altura máxima de elevação de 12,3 m - juros. Af_06/2015</t>
  </si>
  <si>
    <t>Manipulador telescópico, potência de 85 hp, capacidade de carga de 3.500 Kg, altura máxima de elevação de 12,3 m - manutenção. Af_06/2015</t>
  </si>
  <si>
    <t>Manipulador telescópico, potência de 85 hp, capacidade de carga de 3.500 Kg, altura máxima de elevação de 12,3 m - materiais na operação. Af_06/2015</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</si>
  <si>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</si>
  <si>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</si>
  <si>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</si>
  <si>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</si>
  <si>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</si>
  <si>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</si>
  <si>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</si>
  <si>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</si>
  <si>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</si>
  <si>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</si>
  <si>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</si>
  <si>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</si>
  <si>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</si>
  <si>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</si>
  <si>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</si>
  <si>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</si>
  <si>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</si>
  <si>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</si>
  <si>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</si>
  <si>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</si>
  <si>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</si>
  <si>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</si>
  <si>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</si>
  <si>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</si>
  <si>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</si>
  <si>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</si>
  <si>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</si>
  <si>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</si>
  <si>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</si>
  <si>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</si>
  <si>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</si>
  <si>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</si>
  <si>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</si>
  <si>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</si>
  <si>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</si>
  <si>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</si>
  <si>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</si>
  <si>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</si>
  <si>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</si>
  <si>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</si>
  <si>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</si>
  <si>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</si>
  <si>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</si>
  <si>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</si>
  <si>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</si>
  <si>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</si>
  <si>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</si>
  <si>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</si>
  <si>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</si>
  <si>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</si>
  <si>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</si>
  <si>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</si>
  <si>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</si>
  <si>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</si>
  <si>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</si>
  <si>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</si>
  <si>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</si>
  <si>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</si>
  <si>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</si>
  <si>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</si>
  <si>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</si>
  <si>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</si>
  <si>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</si>
  <si>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</si>
  <si>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</si>
  <si>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</si>
  <si>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</si>
  <si>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</si>
  <si>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</si>
  <si>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</si>
  <si>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</si>
  <si>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Caminhão para equipamento de limpeza a sucção com caminhão trucado de peso bruto total 23000 kg, carga útil máxima 15935 kg, distância entre eixos 4,80 m, potência 230 cv, inclusive limpadora a sucção, tanque 12000 l - juros. Af_11/2015</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</si>
  <si>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</si>
  <si>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</si>
  <si>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Peneira rotativa com motor elétrico trifásico de 2 cv, cilindro de 1 m x 0,60 m, com furos de 3,17 mm - depreciação. Af_11/2015</t>
  </si>
  <si>
    <t>Peneira rotativa com motor elétrico trifásico de 2 cv, cilindro de 1 m x 0,60 m, com furos de 3,17 mm - juros. Af_11/2015</t>
  </si>
  <si>
    <t>Peneira rotativa com motor elétrico trifásico de 2 cv, cilindro de 1 m x 0,60 m, com furos de 3,17 mm - manutenção. Af_11/2015</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</si>
  <si>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</si>
  <si>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</si>
  <si>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</si>
  <si>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</si>
  <si>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</si>
  <si>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</si>
  <si>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</si>
  <si>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</si>
  <si>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</si>
  <si>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</si>
  <si>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</si>
  <si>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</si>
  <si>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</si>
  <si>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</si>
  <si>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Af_12/2015</t>
  </si>
  <si>
    <t>Aparelho para corte e solda oxi-acetileno sobre rodas, inclusive cilindros e maçaricos - juros. Af_12/2015</t>
  </si>
  <si>
    <t>Aparelho para corte e solda oxi-acetileno sobre rodas, inclusive cilindros e maçaricos - manutenção. Af_12/2015</t>
  </si>
  <si>
    <t>Aparelho para corte e solda oxi-acetileno sobre rodas, inclusive cilindros e maçaricos - materiais na operação. Af_12/2015</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</si>
  <si>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</si>
  <si>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</si>
  <si>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</si>
  <si>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</si>
  <si>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</si>
  <si>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</si>
  <si>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</si>
  <si>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Betoneira capacidade nominal 400 l, capacidade de mistura 310 l, motor a gasolina potência 5,5 hp, sem carregador - depreciação. Af_02/2016</t>
  </si>
  <si>
    <t>Betoneira capacidade nominal 400 l, capacidade de mistura 310 l, motor a gasolina potência 5,5 hp, sem carregador - juros. Af_02/2016</t>
  </si>
  <si>
    <t>Betoneira capacidade nominal 400 l, capacidade de mistura 310 l, motor a gasolina potência 5,5 hp, sem carregador - manutenção. Af_02/2016</t>
  </si>
  <si>
    <t>Betoneira capacidade nominal 400 l, capacidade de mistura 310 l, motor a gasolina potência 5,5 hp,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</si>
  <si>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</si>
  <si>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</si>
  <si>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</si>
  <si>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</si>
  <si>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Grua ascencional, lança de 30 m, capacidade de 1,0 t a 30 m, altura até 39 m  depreciação. Af_03/2016</t>
  </si>
  <si>
    <t>Grua ascencional, lança de 30 m, capacidade de 1,0 t a 30 m, altura até 39 m   juros. Af_03/2016</t>
  </si>
  <si>
    <t>Grua ascencional, lança de 30 m, capacidade de 1,0 t a 30 m, altura até 39 m   manutenção. Af_03/2016</t>
  </si>
  <si>
    <t>Grua ascencional, lança de 30 m, capacidade de 1,0 t a 30 m, altura até 39 m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</si>
  <si>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</si>
  <si>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</si>
  <si>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</si>
  <si>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</si>
  <si>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</si>
  <si>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</si>
  <si>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</si>
  <si>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</si>
  <si>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</si>
  <si>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</si>
  <si>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para jateamento, controle automatico remoto, camara de 1 saida, capacidade 280 l, diametro 670 mm, bico de jato curto venturi de 5/16, mangueira de 1 com compressor de ar rebocável vazão 189 pcm e motor diesel de 63 cv- depreciação. Af_03/2016</t>
  </si>
  <si>
    <t>Máquina jato de pressao portátil para jateamento, controle automatico remoto, camara de 1 saida, capacidade 280 l, diametro 670 mm, bico de jato curto venturi de 5/16, mangueira de 1 com compressor de ar rebocável vazão 189 pcm e motor diesel de 63 cv- juros. Af_03/2016</t>
  </si>
  <si>
    <t>Máquina jato de pressao portátil para jateamento, controle automatico remoto, camara de 1 saida, capacidade 280 l, diametro 670 mm, bico de jato curto venturi de 5/16, mangueira de 1 com compressor de ar rebocável vazão 189 pcm e motor diesel de 63 cv- manutenção. Af_03/2016</t>
  </si>
  <si>
    <t>Máquina jato de pressao portátil para jateamento, controle automatico remoto, camara de 1 saida, capacidade 280 l, diametro 670 mm, bico de jato curto venturi de 5/16, mangueira de 1 com compressor de ar rebocável vazão 189 pcm e motor diesel de 63 cv-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</si>
  <si>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</si>
  <si>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</si>
  <si>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</si>
  <si>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</si>
  <si>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</si>
  <si>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</si>
  <si>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</si>
  <si>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</si>
  <si>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</si>
  <si>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</si>
  <si>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</si>
  <si>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</si>
  <si>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Af_03/2016</t>
  </si>
  <si>
    <t>Usina de mistura asfáltica à quente, tipo contra fluxo, prod 40 a 80 ton/hora - juros. Af_03/2016</t>
  </si>
  <si>
    <t>Usina de mistura asfáltica à quente, tipo contra fluxo, prod 40 a 80 ton/hora - manutenção. Af_03/2016</t>
  </si>
  <si>
    <t>Usina de mistura asfáltica à quente, tipo contra fluxo, prod 40 a 80 ton/hora - materiais na operação. Af_03/2016</t>
  </si>
  <si>
    <t>Usina de asfalto à frio, capacidade de 40 a 60 ton/hora, elétrica potência 30 cv - depreciação. Af_03/2016</t>
  </si>
  <si>
    <t>Usina de asfalto à frio, capacidade de 40 a 60 ton/hora, elétrica potência 30 cv - juros. Af_03/2016</t>
  </si>
  <si>
    <t>Usina de asfalto à frio, capacidade de 40 a 60 ton/hora, elétrica potência 30 cv - manutenção. Af_03/2016</t>
  </si>
  <si>
    <t>Usina de asfalto à frio, capacidade de 40 a 60 ton/hora, elétrica potência 30 cv - materiais na operação. Af_03/2016</t>
  </si>
  <si>
    <t>Martelete ou rompedor pneumático manual, 28 kg, com silenciador - depreciação. Af_07/2016</t>
  </si>
  <si>
    <t>Martelete ou rompedor pneumático manual, 28 kg, com silenciador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</si>
  <si>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</si>
  <si>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</si>
  <si>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</si>
  <si>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</si>
  <si>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</si>
  <si>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</si>
  <si>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</si>
  <si>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</si>
  <si>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</si>
  <si>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</si>
  <si>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</si>
  <si>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Grua ascencional, lanca de 42 m, capacidade de 1,5 t a 30 m, altura ate 39 m  juros. Af_08/2016</t>
  </si>
  <si>
    <t>Grua ascencional, lanca de 42 m, capacidade de 1,5 t a 30 m, altura ate 39 m  manutenção. Af_08/2016</t>
  </si>
  <si>
    <t>Grua ascencional, lanca de 42 m, capacidade de 1,5 t a 30 m, altura ate 39 m  materiais na operação. Af_08/2016</t>
  </si>
  <si>
    <t>Pulverizador de tinta elétrico/máquina de pintura airless, vazão 2 l/min - depreciação. Af_08/2016</t>
  </si>
  <si>
    <t>Pulverizador de tinta elétrico/máquina de pintura airless, vazão 2 l/min - juros. Af_08/2016</t>
  </si>
  <si>
    <t>Pulverizador de tinta elétrico/máquina de pintura airless, vazão 2 l/min - manutenção. Af_08/2016</t>
  </si>
  <si>
    <t>Pulverizador de tinta elétrico/máquina de pintura airless, vazão 2 l/min - materiais na operação. Af_08/2016</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</si>
  <si>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</si>
  <si>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</si>
  <si>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</si>
  <si>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</si>
  <si>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</si>
  <si>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</si>
  <si>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</si>
  <si>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</si>
  <si>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</si>
  <si>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</si>
  <si>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</si>
  <si>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</si>
  <si>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</si>
  <si>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</si>
  <si>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</si>
  <si>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Desempenadeira de concreto, peso de 75kg, 4 pás, motor a gasolina, potência 5,5 hp - depreciação. Af_09/2016</t>
  </si>
  <si>
    <t>Desempenadeira de concreto, peso de 75kg, 4 pás, motor a gasolina, potência 5,5 hp - juros. Af_09/2016</t>
  </si>
  <si>
    <t>Desempenadeira de concreto, peso de 75kg, 4 pás, motor a gasolina, potência 5,5 hp - manutenção. Af_09/2016</t>
  </si>
  <si>
    <t>Desempenadeira de concreto, peso de 75kg, 4 pás, motor a gasolina, potência 5,5 hp  materiais na operação. Af_09/2016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</si>
  <si>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</si>
  <si>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</si>
  <si>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</si>
  <si>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</si>
  <si>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</si>
  <si>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</si>
  <si>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</si>
  <si>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</si>
  <si>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</si>
  <si>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</si>
  <si>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</si>
  <si>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</si>
  <si>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</si>
  <si>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</si>
  <si>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</si>
  <si>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</si>
  <si>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</si>
  <si>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</si>
  <si>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</si>
  <si>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</si>
  <si>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</si>
  <si>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</si>
  <si>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</si>
  <si>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</si>
  <si>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</si>
  <si>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</si>
  <si>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</si>
  <si>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</si>
  <si>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</si>
  <si>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</si>
  <si>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</si>
  <si>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</si>
  <si>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</si>
  <si>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</si>
  <si>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</si>
  <si>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</si>
  <si>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</si>
  <si>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</si>
  <si>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</si>
  <si>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</si>
  <si>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</si>
  <si>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</si>
  <si>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</si>
  <si>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</si>
  <si>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</si>
  <si>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</si>
  <si>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</si>
  <si>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</si>
  <si>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</si>
  <si>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</si>
  <si>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rotativa sobre esteira, torque maximo 2500 kgm, potencia 110 hp, motor diesel - materiais na operação. Af_05/2017</t>
  </si>
  <si>
    <t>Compressor de ar, vazao de 10 pcm, reservatorio 100 l, pressao de trabalho entre 6,9 e 9,7 bar,  potencia 2 hp, tensao 110/220 v - depreciação. Af_05/2017</t>
  </si>
  <si>
    <t>Compressor de ar, vazao de 10 pcm, reservatorio 100 l, pressao de trabalho entre 6,9 e 9,7 bar,  potencia 2 hp, tensao 110/220 v - juros. Af_05/2017</t>
  </si>
  <si>
    <t>Compressor de ar, vazao de 10 pcm, reservatorio 100 l, pressao de trabalho entre 6,9 e 9,7 bar,  potencia 2 hp, tensao 110/220 v - manutenção. Af_05/2017</t>
  </si>
  <si>
    <t>Compressor de ar, vazao de 10 pcm, reservatorio 100 l, pressao de trabalho entre 6,9 e 9,7 bar, potencia 2 hp, tensao 110/220 v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</si>
  <si>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</si>
  <si>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</si>
  <si>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</si>
  <si>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</si>
  <si>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</si>
  <si>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</si>
  <si>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</si>
  <si>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</si>
  <si>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Recolocacao de ripas em madeiramento de telhado, considerando reaproveitamento de material</t>
  </si>
  <si>
    <t>Recolocacao de madeiramento do telhado - caibros, considerando reaproveitamento de material</t>
  </si>
  <si>
    <t>Instalação de tesoura (inteira ou meia), biapoiada, em madeira não aparelhada, para vãos maiores ou iguais a 3,0 m e menores que 6,0 m, incluso içamento. Af_12/2015</t>
  </si>
  <si>
    <t>Instalação de tesoura (inteira ou meia), biapoiada, em madeira não aparelhada, para vãos maiores ou iguais a 6,0 m e menores que 8,0 m, incluso içamento. Af_12/2015</t>
  </si>
  <si>
    <t>Instalação de tesoura (inteira ou meia), biapoiada, em madeira não aparelhada, para vãos maiores ou iguais a 8,0 m e menores que 10,0 m, incluso içamento. Af_12/2015</t>
  </si>
  <si>
    <t>Instalação de tesoura (inteira ou meia), biapoiada, em madeira não aparelhada, para vãos maiores ou iguais a 10,0 m e menores que 12,0 m, incluso içamento. Af_12/2015</t>
  </si>
  <si>
    <t>Trama de madeira composta por ripas, caibros e terças para telhados de até 2 águas para telha de encaixe de cerâmica ou de concreto, incluso transporte vertical. Af_12/2015</t>
  </si>
  <si>
    <t>Trama de madeira composta por ripas, caibros e terças para telhados de mais que 2 águas para telha de encaixe de cerâmica ou de concreto, incluso transporte vertical. Af_12/2015</t>
  </si>
  <si>
    <t>Trama de madeira composta por ripas, caibros e terças para telhados de até 2 águas para telha cerâmica capa-canal, incluso transporte vertical. Af_12/2015</t>
  </si>
  <si>
    <t>Trama de madeira composta por ripas, caibros e terças para telhados de mais que 2 águas para telha cerâmica capa-canal, incluso transporte vertical. Af_12/2015</t>
  </si>
  <si>
    <t>Trama de madeira composta por terças para telhados de até 2 águas para telha ondulada de fibrocimento, metálica, plástica ou termoacústica, incluso transporte vertical. Af_12/2015</t>
  </si>
  <si>
    <t>Trama de madeira composta por terças para telhados de até 2 águas para telha estrutural de fibrocimento, incluso transporte vertical. Af_12/2015</t>
  </si>
  <si>
    <t>Fabricação e instalação de tesoura inteira em madeira não aparelhada, vão de 3 m, para telha cerâmica ou de concreto, incluso içamento. Af_12/2015</t>
  </si>
  <si>
    <t>Fabricação e instalação de tesoura inteira em madeira não aparelhada, vão de 4 m, para telha cerâmica ou de concreto, incluso içamento. Af_12/2015</t>
  </si>
  <si>
    <t>Fabricação e instalação de tesoura inteira em madeira não aparelhada, vão de 5 m, para telha cerâmica ou de concreto, incluso içamento. Af_12/2015</t>
  </si>
  <si>
    <t>Fabricação e instalação de tesoura inteira em madeira não aparelhada, vão de 6 m, para telha cerâmica ou de concreto, incluso içamento. Af_12/2015</t>
  </si>
  <si>
    <t>Fabricação e instalação de tesoura inteira em madeira não aparelhada, vão de 7 m, para telha cerâmica ou de concreto, incluso içamento. Af_12/2015</t>
  </si>
  <si>
    <t>Fabricação e instalação de tesoura inteira em madeira não aparelhada, vão de 8 m, para telha cerâmica ou de concreto, incluso içamento. Af_12/2015</t>
  </si>
  <si>
    <t>Fabricação e instalação de tesoura inteira em madeira não aparelhada, vão de 9 m, para telha cerâmica ou de concreto, incluso içamento. Af_12/2015</t>
  </si>
  <si>
    <t>Fabricação e instalação de tesoura inteira em madeira não aparelhada, vão de 10 m, para telha cerâmica ou de concreto, incluso içamento. Af_12/2015</t>
  </si>
  <si>
    <t>Fabricação e instalação de tesoura inteira em madeira não aparelhada, vão de 11 m, para telha cerâmica ou de concreto, incluso içamento. Af_12/2015</t>
  </si>
  <si>
    <t>Fabricação e instalação de tesoura inteira em madeira não aparelhada, vão de 12 m, para telha cerâmica ou de concreto, incluso içamento. Af_12/2015</t>
  </si>
  <si>
    <t>Fabricação e instalação de tesoura inteira em madeira não aparelhada, vão de 3 m, para telha ondulada de fibrocimento, metálica, plástica ou termoacústica, incluso içamento. Af_12/2015</t>
  </si>
  <si>
    <t>Fabricação e instalação de tesoura inteira em madeira não aparelhada, vão de 4 m, para telha ondulada de fibrocimento, metálica, plástica ou termoacústica, incluso içamento. Af_12/2015</t>
  </si>
  <si>
    <t>Fabricação e instalação de tesoura inteira em madeira não aparelhada, vão de 5 m, para telha ondulada de fibrocimento, metálica, plástica ou termoacústica, incluso içamento. Af_12/2015</t>
  </si>
  <si>
    <t>Fabricação e instalação de tesoura inteira em madeira não aparelhada, vão de 6 m, para telha ondulada de fibrocimento, metálica, plástica ou termoacústica, incluso içamento. Af_12/2015</t>
  </si>
  <si>
    <t>Fabricação e instalação de tesoura inteira em madeira não aparelhada, vão de 7 m, para telha ondulada de fibrocimento, metálica, plástica ou termoacústica, incluso içamento. Af_12/2015</t>
  </si>
  <si>
    <t>Fabricação e instalação de tesoura inteira em madeira não aparelhada, vão de 8 m, para telha ondulada de fibrocimento, metálica, plástica ou termoacústica, incluso içamento. Af_12/2015</t>
  </si>
  <si>
    <t>Fabricação e instalação de tesoura inteira em madeira não aparelhada, vão de 9 m, para telha ondulada de fibrocimento, metálica, plástica ou termoacústica, incluso içamento. Af_12/2015</t>
  </si>
  <si>
    <t>Fabricação e instalação de tesoura inteira em madeira não aparelhada, vão de 10 m, para telha ondulada de fibrocimento, metálica, plástica ou termoacústica, incluso içamento. Af_12/2015</t>
  </si>
  <si>
    <t>Fabricação e instalação de tesoura inteira em madeira não aparelhada, vão de 11 m, para telha ondulada de fibrocimento, metálica, plástica ou termoacústica, incluso içamento. Af_12/2015</t>
  </si>
  <si>
    <t>Fabricação e instalação de tesoura inteira em madeira não aparelhada, vão de 12 m, para telha ondulada de fibrocimento, metálica, plástica ou termoacústica, incluso içamento. Af_12/2015</t>
  </si>
  <si>
    <t>Fabricação e instalação de estrutura pontaletada de madeira não aparelhada para telhados com até 2 águas e para telha cerâmica ou de concreto, incluso transporte vertical. Af_12/2015</t>
  </si>
  <si>
    <t>Fabricação e instalação de estrutura pontaletada de madeira não aparelhada para telhados com até 2 águas e para telha ondulada de fibrocimento, metálica, plástica ou termoacústica, incluso transporte vertical. Af_12/2015</t>
  </si>
  <si>
    <t>Fabricação e instalação de estrutura pontaletada de madeira não aparelhada para telhados com mais que 2 águas e para telha cerâmica ou de concreto, incluso transporte vertical. Af_12/2015</t>
  </si>
  <si>
    <t>Recolocacao de telhas ceramicas tipo francesa, considerando reaproveitamento de material</t>
  </si>
  <si>
    <t>Telhamento com telha de concreto de encaixe, com até 2 águas, incluso transporte vertical. Af_06/2016</t>
  </si>
  <si>
    <t>Telhamento com telha de concreto de encaixe, com mais de 2 águas, incluso transporte vertical. Af_06/2016</t>
  </si>
  <si>
    <t>Telhamento com telha cerâmica de encaixe, tipo portuguesa, com até 2 águas, incluso transporte vertical. Af_06/2016</t>
  </si>
  <si>
    <t>Telhamento com telha cerâmica de encaixe, tipo portuguesa, com mais de 2 águas, incluso transporte vertical. Af_06/2016</t>
  </si>
  <si>
    <t>Telhamento com telha cerâmica capa-canal, tipo colonial, com até 2 águas, incluso transporte vertical. Af_06/2016</t>
  </si>
  <si>
    <t>Telhamento com telha cerâmica capa-canal, tipo colonial, com mais de 2 águas, incluso transporte vertical. Af_06/2016</t>
  </si>
  <si>
    <t>Emboçamento com argamassa traço 1:2:9 (cimento, cal e areia). Af_06/2016</t>
  </si>
  <si>
    <t>Isolamento termoacústico com lã mineral na subcobertura, incluso transporte vertical. Af_06/2016</t>
  </si>
  <si>
    <t>Subcobertura com manta plástica revestida por película de alumíno, incluso transporte vertical. Af_06/2016</t>
  </si>
  <si>
    <t>Amarração de telhas cerâmicas ou de concreto. Af_06/2016</t>
  </si>
  <si>
    <t>Telhamento com telha cerâmica de encaixe, tipo francesa, com até 2 águas, incluso transporte vertical. Af_06/2016</t>
  </si>
  <si>
    <t>Telhamento com telha cerâmica de encaixe, tipo francesa, com mais de 2 águas, incluso transporte vertical. Af_06/2016</t>
  </si>
  <si>
    <t>Telhamento com telha cerâmica de encaixe, tipo romana, com até 2 águas, incluso transporte vertical. Af_06/2016</t>
  </si>
  <si>
    <t>Telhamento com telha cerâmica de encaixe, tipo romana, com mais de 2 águas, incluso transporte vertical. Af_06/2016</t>
  </si>
  <si>
    <t>Telhamento com telha cerâmica capa-canal, tipo plan, com até 2 águas, incluso transporte vertical. Af_06/2016</t>
  </si>
  <si>
    <t>Telhamento com telha cerâmica capa-canal, tipo plan, com mais de 2 águas, incluso transporte vertical. Af_06/2016</t>
  </si>
  <si>
    <t>Telhamento com telha cerâmica capa-canal, tipo paulista, com até 2 águas, incluso transporte vertical. Af_06/2016</t>
  </si>
  <si>
    <t>Telhamento com telha cerâmica capa-canal, tipo paulista, com mais de 2 águas, incluso transporte vertical. Af_06/2016</t>
  </si>
  <si>
    <t>Telhamento com telha ondulada de fibrocimento e = 6 mm, com recobrimento lateral de 1/4 de onda para telhado com inclinação maior que 10°, com até 2 águas, incluso içamento. Af_06/2016</t>
  </si>
  <si>
    <t>Telhamento com telha ondulada de fibrocimento e = 6 mm, com recobrimento lateral de 1 1/4 de onda para telhado com inclinação máxima de 10°, com até 2 águas, incluso içamento. Af_06/2016</t>
  </si>
  <si>
    <t>Telhamento com telha estrutural de fibrocimento e= 6 mm, com até 2 águas, incluso içamento. Af_06/2016</t>
  </si>
  <si>
    <t>Estrutura para cobertura em arco, em aluminio anodizado, vao de 20m, espacamento de 5m ate 6,5m</t>
  </si>
  <si>
    <t>Estrutura para cobertura em arco, em aluminio anodizado, vao de 30m, espacamento de 5m ate 6,5m</t>
  </si>
  <si>
    <t>Estrutura para cobertura em arco, em aluminio anodizado, vao de 40m, espacamento de 5m ate 6,5m</t>
  </si>
  <si>
    <t>Estrutura para cobertura tipo shed, em aluminio anodizado, vao de 20m, espacamento das tesouras de 5m ate 6,5m</t>
  </si>
  <si>
    <t>Estrutura para cobertura tipo shed, em aluminio anodizado, vao de 30m, espacamento das tesouras de 5m ate 6,5m</t>
  </si>
  <si>
    <t>Estrutura para cobertura tipo shed, em aluminio anodizado, vao de 40m, espacamento das tesouras de 5m ate 6,5m</t>
  </si>
  <si>
    <t>Estrutura tipo espacial em aluminio anodizado, vao de 20m</t>
  </si>
  <si>
    <t>Estrutura tipo espacial em aluminio anodizado, vao de 30m</t>
  </si>
  <si>
    <t>Estrutura tipo espacial em aluminio anodizado, vao de 40m</t>
  </si>
  <si>
    <t>Estrutura tipo espacial em aluminio anodizado, vao de 50m</t>
  </si>
  <si>
    <t>Cumeeira em perfil ondulado de alumínio</t>
  </si>
  <si>
    <t>Telhamento com telha de aço/alumínio e = 0,5 mm, com até 2 águas, incluso içamento. Af_06/2016</t>
  </si>
  <si>
    <t>Telhamento com telha metálica termoacústica e = 30 mm, com até 2 águas, incluso içamento. Af_06/2016</t>
  </si>
  <si>
    <t>Cumeeira e espigão para telha cerâmica emboçada com argamassa traço 1:2:9 (cimento, cal e areia), para telhados com mais de 2 águas, incluso transporte vertical. Af_06/2016</t>
  </si>
  <si>
    <t>Cumeeira e espigão para telha de concreto emboçada com argamassa traço 1:2:9 (cimento, cal e areia), para telhados com mais de 2 águas, incluso transporte vertical. Af_06/2016</t>
  </si>
  <si>
    <t>Cumeeira para telha cerâmica emboçada com argamassa traço 1:2:9 (cimento, cal e areia) para telhados com até 2 águas, incluso transporte vertical. Af_06/2016</t>
  </si>
  <si>
    <t>Cumeeira para telha de concreto emboçada com argamassa traço 1:2:9 (cimento, cal e areia) para telhados com até 2 águas, incluso transporte vertical. Af_06/2016</t>
  </si>
  <si>
    <t>Cumeeira para telha de fibrocimento ondulada e = 6 mm, incluso acessórios de fixação e içamento. Af_06/2016</t>
  </si>
  <si>
    <t>Cumeeira para telha de fibrocimento estrutural e = 6 mm, incluso acessórios de fixação e içamento. Af_06/2016</t>
  </si>
  <si>
    <t>Calha de beiral, semicircular de pvc, diametro 125 mm, incluindo cabeceiras, emendas, bocais, suportes e vedações, excluindo condutores, incluso transporte vertical. Af_06/2016</t>
  </si>
  <si>
    <t>Calha em chapa de aço galvanizado número 24, desenvolvimento de 33 cm, incluso transporte vertical. Af_06/2016</t>
  </si>
  <si>
    <t>Calha em chapa de aço galvanizado número 24, desenvolvimento de 50 cm, incluso transporte vertical. Af_06/2016</t>
  </si>
  <si>
    <t>Calha em chapa de aço galvanizado número 24, desenvolvimento de 100 cm, incluso transporte vertical. Af_06/2016</t>
  </si>
  <si>
    <t>Rufo em chapa de aço galvanizado número 24, corte de 25 cm, incluso transporte vertical. Af_06/2016</t>
  </si>
  <si>
    <t>Rufo em fibrocimento para telha ondulada e = 6 mm, aba de 26 cm, incluso transporte vertical. Af_06/2016</t>
  </si>
  <si>
    <t>Telhamento com telha ondulada de fibra de vidro e = 0,6 mm, para telhado com inclinação maior que 10°, com até 2 águas, incluso içamento. Af_06/2016</t>
  </si>
  <si>
    <t>Estrutura metalica em aco estrutural perfil i 12 x 5 1/4</t>
  </si>
  <si>
    <t>Estrutura metalica em aco estrutural perfil i 6 x 3 3/8</t>
  </si>
  <si>
    <t>Instalação de tesoura (inteira ou meia), em aço, para vãos maiores ou iguais a 3,0 m e menores que 6,0 m, incluso içamento. Af_12/2015</t>
  </si>
  <si>
    <t>Instalação de tesoura (inteira ou meia), em aço, para vãos maiores ou iguais a 6,0 m e menores que 8,0 m, incluso içamento. Af_12/2015</t>
  </si>
  <si>
    <t>Instalação de tesoura (inteira ou meia), em aço, para vãos maiores ou iguais a 8,0 m e menores que 10,0 m, incluso içamento. Af_12/2015</t>
  </si>
  <si>
    <t>Instalação de tesoura (inteira ou meia), em aço, para vãos maiores ou iguais a 10,0 m e menores que 12,0 m, incluso içamento. Af_12/2015</t>
  </si>
  <si>
    <t>Trama de aço composta por ripas, caibros e terças para telhados de até 2 águas para telha de encaixe de cerâmica ou de concreto, incluso transporte vertical. Af_12/2015</t>
  </si>
  <si>
    <t>Trama de aço composta por ripas e caibros para telhados de até 2 águas para telha de encaixe de cerâmica ou de concreto, incluso transporte vertical. Af_12/2015</t>
  </si>
  <si>
    <t>Trama de aço composta por ripas para telhados de até 2 águas para telha de encaixe de cerâmica ou de concreto, incluso transporte vertical. Af_12/2015</t>
  </si>
  <si>
    <t>Trama de aço composta por ripas, caibros e terças para telhados de mais de 2 águas para telha de encaixe de cerâmica ou de concreto, incluso transporte vertical. Af_12/2015</t>
  </si>
  <si>
    <t>Trama de aço composta por ripas e caibros para telhados de mais de 2 águas para telha de encaixe de cerâmica ou de concreto, incluso transporte vertical. Af_12/2015</t>
  </si>
  <si>
    <t>Trama de aço composta por ripas para telhados de mais de 2 águas para telha de encaixe de cerâmica ou de concreto, incluso transporte vertical, incluso transporte vertical. Af_12/2015</t>
  </si>
  <si>
    <t>Trama de aço composta por ripas, caibros e terças para telhados de até 2 águas para telha cerâmica capa-canal, incluso transporte vertical. Af_12/2015</t>
  </si>
  <si>
    <t>Trama de aço composta por ripas e caibros para telhados de até 2 águas para telha cerâmica capa-canal, incluso transporte vertical. Af_12/2015</t>
  </si>
  <si>
    <t>Trama de aço composta por ripas para telhados de até 2 águas para telha cerâmica capa-canal, incluso transporte vertical. Af_12/2015</t>
  </si>
  <si>
    <t>Trama de aço composta por ripas, caibros e terças para telhados de mais de 2 águas para telha cerâmica capa-canal, incluso transporte vertical. Af_12/2015</t>
  </si>
  <si>
    <t>Trama de aço composta por ripas e caibros para telhados de mais de 2 águas para telha cerâmica capa-canal, incluso transporte vertical. Af_12/2015</t>
  </si>
  <si>
    <t>Trama de aço composta por ripas para telhados de mais de 2 águas para telha cerâmica capa-canal, incluso transporte vertical. Af_12/2015</t>
  </si>
  <si>
    <t>Trama de aço composta por terças para telhados de até 2 águas para telha ondulada de fibrocimento, metálica, plástica ou termoacústica, incluso transporte vertical. Af_12/2015</t>
  </si>
  <si>
    <t>Trama de aço composta por terças para telhados de até 2 águas para telha estrutural de fibrocimento, incluso transporte vertical. Af_12/2015</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</si>
  <si>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</si>
  <si>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</si>
  <si>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</si>
  <si>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</si>
  <si>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</si>
  <si>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</si>
  <si>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(composição representativa) fabricação e instalação de tesoura inteira em aço, para vãos de 3 a 12 m e para qualquer tipo de telha,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</si>
  <si>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</si>
  <si>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</si>
  <si>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</si>
  <si>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</si>
  <si>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</si>
  <si>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</si>
  <si>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</si>
  <si>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</si>
  <si>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</si>
  <si>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</si>
  <si>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</si>
  <si>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</si>
  <si>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</si>
  <si>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</si>
  <si>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Telhamento com telha de encaixe, tipo francesa de vidro, com até 2 águas, incluso transporte vertical. Af_06/2016</t>
  </si>
  <si>
    <t>Esgotamento com moto-bomba autoescovante</t>
  </si>
  <si>
    <t>Calha em concreto simples, em meia cana, diametro 200 mm</t>
  </si>
  <si>
    <t>Calha em concreto simples, em meia cana de concreto, diametro 600 mm</t>
  </si>
  <si>
    <t>Execucao de dreno com tubos de pvc corrugado flexivel perfurado - dn 100</t>
  </si>
  <si>
    <t>Execucao de dreno vertical com pedrisco, diametro 200mm</t>
  </si>
  <si>
    <t>Execucao de dreno frances com areia media</t>
  </si>
  <si>
    <t>Execucao de dreno frances com brita num 2</t>
  </si>
  <si>
    <t>Execucao de dreno frances com cascalho</t>
  </si>
  <si>
    <t>Camada drenante com brita num 3</t>
  </si>
  <si>
    <t>Manta impermeabilizante a base de asfalto - fornecimento e instalacao</t>
  </si>
  <si>
    <t>Execucao de drenos de chorume em tubos drenantes de concreto, diam=200mm, envoltos em brita e geotextil</t>
  </si>
  <si>
    <t>Execucao de drenos de chorume em tubos drenantes, pvc, diam=100 mm, envoltos em brita e geotextil</t>
  </si>
  <si>
    <t>Execucao de drenos de chorume em tubos drenantes, pvc, diam=150 mm, envoltos em brita e geotextil</t>
  </si>
  <si>
    <t>Tubo pvc corrugado rigido perfurado dn 150 para drenagem - fornecimento e instalacao</t>
  </si>
  <si>
    <t>Colchao drenante c/ 30cm pedra britada n.3/Filtro transicao manta geotextil 100% polipropileno ou poliester incl fornec/colocmat</t>
  </si>
  <si>
    <t>Execucao de dreno cego</t>
  </si>
  <si>
    <t>Execucao de dreno de tubo de conreto simples poroso d=0,20 m (0,5mx0,5m) para galerias de aguas pluviais</t>
  </si>
  <si>
    <t>Fornecimento e instalacao de manta bidim rt - 14</t>
  </si>
  <si>
    <t>Camada drenante com areia media</t>
  </si>
  <si>
    <t>Camada drenante com brita num 2</t>
  </si>
  <si>
    <t>Fornecimento/instalacao manta bidim rt-16</t>
  </si>
  <si>
    <t>Tubo pvc dn 75 mm para drenagem - fornecimento e instalacao</t>
  </si>
  <si>
    <t>Tubo pvc dn 100 mm para drenagem - fornecimento e instalacao</t>
  </si>
  <si>
    <t>Tubo pvc d=2 com material drenante para dreno/barbaca - fornecimento e instalacao</t>
  </si>
  <si>
    <t>Tubo pvc d=3" com material drenante para dreno/barbaca - fornecimento e instalacao</t>
  </si>
  <si>
    <t>Tubo pvc d=4" com material drenante para dreno/barbaca - fornecimento e instalacao</t>
  </si>
  <si>
    <t>Camada vertical drenante c/ pedra britada nums 1 e 2</t>
  </si>
  <si>
    <t>Camada horizontal drenante c/ pedra britada 1 e 2</t>
  </si>
  <si>
    <t>Fornecimento/instalacao de manta bidim rt-31</t>
  </si>
  <si>
    <t>Fornecimento/instalacao de manta bidim rt-10</t>
  </si>
  <si>
    <t>Fornecimento e lancamento de pedra de mao</t>
  </si>
  <si>
    <t>Enrocamento com pedra argamassada traço 1:4 com pedra de mão</t>
  </si>
  <si>
    <t>Enrocamento manual, sem arrumacao do material</t>
  </si>
  <si>
    <t>Enrocamento manual, com arrumacao do material</t>
  </si>
  <si>
    <t>Ensecadeira de madeira com parede simples</t>
  </si>
  <si>
    <t>Ensecadeira de madeira com parede dupla</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</si>
  <si>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</si>
  <si>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</si>
  <si>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</si>
  <si>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6 m e menor ou igual a 10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</si>
  <si>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</si>
  <si>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</si>
  <si>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</si>
  <si>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</si>
  <si>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Muro de arrimo de concreto ciclopico com 30% de pedra de mao</t>
  </si>
  <si>
    <t>Muro de arrimo de alvenaria de pedra argamassada</t>
  </si>
  <si>
    <t>Muro de arrimo de alvenaria de tijolos</t>
  </si>
  <si>
    <t>Muro de arrimo celular pecas pre-moldadas concreto excl formas incl   confeccao das pecas montagem e compactacao do solo de enchimento.</t>
  </si>
  <si>
    <t>Muro de arrimo celular pecas pre-moldadas concreto excl materiais e   formas incl confeccao pecas montagem e compactacao do solo(enchimento)</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</si>
  <si>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</si>
  <si>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</si>
  <si>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</si>
  <si>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</si>
  <si>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</si>
  <si>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</si>
  <si>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</si>
  <si>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</si>
  <si>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</si>
  <si>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</si>
  <si>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</si>
  <si>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</si>
  <si>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</si>
  <si>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</si>
  <si>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</si>
  <si>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</si>
  <si>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</si>
  <si>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</si>
  <si>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</si>
  <si>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</si>
  <si>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</si>
  <si>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</si>
  <si>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</si>
  <si>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</si>
  <si>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</si>
  <si>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</si>
  <si>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</si>
  <si>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</si>
  <si>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</si>
  <si>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</si>
  <si>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</si>
  <si>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</si>
  <si>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</si>
  <si>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</si>
  <si>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</si>
  <si>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</si>
  <si>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</si>
  <si>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</si>
  <si>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</si>
  <si>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</si>
  <si>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</si>
  <si>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</si>
  <si>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</si>
  <si>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</si>
  <si>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</si>
  <si>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</si>
  <si>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</si>
  <si>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</si>
  <si>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</si>
  <si>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</si>
  <si>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</si>
  <si>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</si>
  <si>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</si>
  <si>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Dissipador de energia em pedra argamassada espessura 6cm incl materiais e colocacao medido p/ volume de pedra argamassada</t>
  </si>
  <si>
    <t>Boca p/bueiro simples tubular d=0,40m em concreto ciclopico, inclindo formas, escavacao, reaterro e materiais, excluindo material reaterro jazida e transporte</t>
  </si>
  <si>
    <t>Boca para bueiro simples tubular, diametro =0,60m, em concreto ciclopico, incluindo formas, escavacao, reaterro e materiais, excluindo material reaterro jazida e transporte.</t>
  </si>
  <si>
    <t>Boca para bueiro simples tubular, diametro =0,80m, em concreto ciclopico, incluindo formas, escavacao, reaterro e materiais, excluindo material reaterro jazida e transporte.</t>
  </si>
  <si>
    <t>Boca para bueiro simples tubular, diametro =1,00m, em concreto ciclopico, incluindo formas, escavacao, reaterro e materiais, excluindo material reaterro jazida e transporte.</t>
  </si>
  <si>
    <t>Boca para bueiro simples tubular, diametro =1,20m, em concreto ciclopico, incluindo formas, escavacao, reaterro e materiais, excluindo material reaterro jazida e transporte.</t>
  </si>
  <si>
    <t>Boca para bueiro duplo tubular, diametro =0,40m, em concreto ciclopico, incluindo formas, escavacao, reaterro e materiais, excluindo material reaterro jazida e transporte.</t>
  </si>
  <si>
    <t>Boca para bueiro duplo tubular, diametro =0,60m, em concreto ciclopico, incluindo formas, escavacao, reaterro e materiais, excluindo material reaterro jazida e transporte.</t>
  </si>
  <si>
    <t>Boca para bueiro duplo tubular, diametro =0,80m, em concreto ciclopico, incluindo formas, escavacao, reaterro e materiais, excluindo material reaterro jazida e transporte.</t>
  </si>
  <si>
    <t>Boca para bueiro duplo tubular, diametro =1,00m, em concreto ciclopico, incluindo formas, escavacao, reaterro e materiais, excluindo material reaterro jazida e transporte.</t>
  </si>
  <si>
    <t>Boca para bueiro duplotubular, diametro =1,20m, em concreto ciclopico, incluindo formas, escavacao, reaterro e materiais, excluindo material reaterro jazida e transporte.</t>
  </si>
  <si>
    <t>Boca para bueiro triplo tubular, diametro =0,40m, em concreto ciclopico, incluindo formas, escavacao, reaterro e materiais, excluindo material reaterro jazida e transporte.</t>
  </si>
  <si>
    <t>Boca para bueiro triplo tubular, diametro =0,60m, em concreto ciclopico, incluindo formas, escavacao, reaterro e materiais, excluindo material reaterro jazida e transporte.</t>
  </si>
  <si>
    <t>Boca para bueiro triplo tubular, diametro =0,80m, em concreto ciclopico, incluindo formas, escavacao, reaterro e materiais, excluindo material reaterro jazida e transporte.</t>
  </si>
  <si>
    <t>Boca para bueiro triplo tubular, diametro =1,00m, em concreto ciclopico, incluindo formas, escavacao, reaterro e materiais, excluindo material reaterro jazida e transporte.</t>
  </si>
  <si>
    <t>Boca para bueiro triplo tubular, diametro =1,20m, em concreto ciclopico, incluindo formas, escavacao, reaterro e materiais, excluindo material reaterro jazida e transporte.</t>
  </si>
  <si>
    <t>Poco de visita para drenagem pluvial, em concreto estrutural, dimensoes internas de 90x150x80cm (largxcompxalt), para rede de 600 mm, exclusos tampao e chamine.</t>
  </si>
  <si>
    <t>Boca de lobo em alvenaria tijolo macico, revestida c/ argamassa de cimento e areia 1:3, sobre lastro de concreto 10cm e tampa de concreto armado</t>
  </si>
  <si>
    <t>Grelha ff 30x90cm, 135kg, p/ cx ralo com assentamento de argamassa cimento/areia 1:4 - fornecimento e instalação</t>
  </si>
  <si>
    <t>Acréscimo para poço de visita circular para esgoto, em alvenaria com tijolos cerâmicos maciços, diâmetro interno = 0,8 m. Af_05/2018</t>
  </si>
  <si>
    <t>Acréscimo para poço de visita circular para esgoto, em concreto pré-moldado, diâmetro interno = 1 m. Af_05/2018</t>
  </si>
  <si>
    <t>Acréscimo para poço de visita circular para  esgoto, em alvenaria com tijolos cerâmicos maciços, diâmetro interno = 1 m. Af_05/2018</t>
  </si>
  <si>
    <t>Acréscimo para poço de visita circular para esgoto, em concreto pré-moldado, diâmetro interno = 1,2 m. Af_05/2018</t>
  </si>
  <si>
    <t>Acréscimo para poço de visita circular para esgoto, em alvenaria com tijolos cerâmicos maciços, diâmetro interno = 1,2 m. Af_05/2018</t>
  </si>
  <si>
    <t>Acréscimo para poço de visita circular para  esgoto, em concreto pré-moldado, diâmetro interno = 1,5 m. Af_05/2018</t>
  </si>
  <si>
    <t>Acréscimo para poço de visita circular para  esgoto, em alvenaria com tijolos cerâmicos maciços, diâmetro interno = 1,5 m. Af_05/2018</t>
  </si>
  <si>
    <t>Acréscimo para poço de visita retangular para esgoto, em alvenaria com blocos de concreto, dimensões internas = 1x1 m. Af_05/2018</t>
  </si>
  <si>
    <t>Acréscimo para poço de visita retangular para esgoto, em alvenaria com blocos de concreto, dimensões internas = 1x1,5 m. Af_05/2018</t>
  </si>
  <si>
    <t>Acréscimo para poço de visita retangular para esgoto, em alvenaria com blocos de concreto, dimensões internas = 1x2 m. Af_05/2018</t>
  </si>
  <si>
    <t>Acréscimo para poço de visita retangular para esgoto, em alvenaria com blocos de concreto, dimensões internas = 1x2,5 m. Af_05/2018</t>
  </si>
  <si>
    <t>Acréscimo para poço de visita retangular para esgoto, em alvenaria com blocos de concreto, dimensões internas = 1x3 m. Af_05/2018</t>
  </si>
  <si>
    <t>Acréscimo para poço de visita retangular para esgoto, em alvenaria com blocos de concreto, dimensões internas = 1x3,5 m. Af_05/2018</t>
  </si>
  <si>
    <t>Acréscimo para poço de visita retangular para esgoto, em alvenaria com blocos de concreto, dimensões internas = 1x4 m. Af_05/2018</t>
  </si>
  <si>
    <t>Acréscimo para poço de visita retangular para esgoto, em alvenaria com blocos de concreto, dimensões internas = 1,5x1,5 m. Af_05/2018</t>
  </si>
  <si>
    <t>Acréscimo para poço de visita retangular para esgoto, em alvenaria com blocos de concreto, dimensões internas = 1,5x2 m. Af_05/2018</t>
  </si>
  <si>
    <t>Acréscimo para poço de visita retangular para esgoto, em alvenaria com blocos de concreto, dimensões internas = 1,5x2,5 m. Af_05/2018</t>
  </si>
  <si>
    <t>Acréscimo para poço de visita retangular para esgoto, em alvenaria com blocos de concreto, dimensões internas = 1,5x3 m. Af_05/2018</t>
  </si>
  <si>
    <t>Acréscimo para poço de visita retangular para esgoto, em alvenaria com blocos de concreto, dimensões internas = 1,5x3,5 m. Af_05/2018</t>
  </si>
  <si>
    <t>Acréscimo para poço de visita retangular para esgoto, em alvenaria com blocos de concreto, dimensões internas = 1,5x4 m. Af_05/2018</t>
  </si>
  <si>
    <t>Acréscimo para poço de visita retangular para esgoto, em alvenaria com blocos de concreto, dimensões internas = 2x2 m. Af_05/2018</t>
  </si>
  <si>
    <t>Acréscimo para poço de visita retangular para esgoto, em alvenaria com blocos de concreto, dimensões internas = 2x2,5 m. Af_05/2018</t>
  </si>
  <si>
    <t>Acréscimo para poço de visita retangular para esgoto, em alvenaria com blocos de concreto, dimensões internas = 2x3 m. Af_05/2018</t>
  </si>
  <si>
    <t>Acréscimo para poço de visita retangular para esgoto, em alvenaria com blocos de concreto, dimensões internas = 2x3,5 m. Af_05/2018</t>
  </si>
  <si>
    <t>Acréscimo para poço de visita retangular para esgoto, em alvenaria com blocos de concreto, dimensões internas = 2x4 m. Af_05/2018</t>
  </si>
  <si>
    <t>Acréscimo para poço de visita retangular para esgoto, em alvenaria com blocos de concreto, dimensões internas = 2,5x2,5 m. Af_05/2018</t>
  </si>
  <si>
    <t>Acréscimo para poço de visita retangular para esgoto, em alvenaria com blocos de concreto, dimensões internas = 2,5x3 m. Af_05/2018</t>
  </si>
  <si>
    <t>Acréscimo para poço de visita retangular para esgoto, em alvenaria com blocos de concreto, dimensões internas = 2,5x3,5 m. Af_05/2018</t>
  </si>
  <si>
    <t>Acréscimo para poço de visita retangular para esgoto, em alvenaria com blocos de concreto, dimensões internas = 2,5x4 m. Af_05/2018</t>
  </si>
  <si>
    <t>Acréscimo para poço de visita retangular para esgoto, em alvenaria com blocos de concreto, dimensões internas = 3x3 m. Af_05/2018</t>
  </si>
  <si>
    <t>Acréscimo para poço de visita retangular para esgoto, em alvenaria com blocos de concreto, dimensões internas = 3x3,5 m. Af_05/2018</t>
  </si>
  <si>
    <t>Acréscimo para poço de visita retangular para esgoto, em alvenaria com blocos de concreto, dimensões internas = 3x4 m. Af_05/2018</t>
  </si>
  <si>
    <t>Acréscimo para poço de visita retangular para esgoto, em alvenaria com blocos de concreto, dimensões internas = 3,5x3,5 m. Af_05/2018</t>
  </si>
  <si>
    <t>Acréscimo para poço de visita retangular para esgoto, em alvenaria com blocos de concreto, dimensões internas = 3,5x4 m. Af_05/2018</t>
  </si>
  <si>
    <t>Acréscimo para poço de visita retangular para esgoto, em alvenaria com blocos de concreto, dimensões internas = 4x4 m. Af_05/2018</t>
  </si>
  <si>
    <t>Chaminé circular para poço de visita para esgoto, em concreto pré-moldado, diâmetro interno = 0,6 m. Af_05/2018</t>
  </si>
  <si>
    <t>Chaminé circular para poço de visita para esgoto, em alvenaria com tijolos cerâmicos maciços, diâmetro interno = 0,6 m. Af_05/2018</t>
  </si>
  <si>
    <t>Acréscimo para poço de visita circular para esgoto, em concreto pré-moldado, diâmetro interno = 0,8 m. Af_05/2018</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</si>
  <si>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</si>
  <si>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</si>
  <si>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Af_06/2016_p</t>
  </si>
  <si>
    <t>Assentamento de guia (meio-fio) em trecho curvo, confeccionada em concreto pré-fabricado, dimensões 100x15x13x20 cm (comprimento x base inferior x base superior x altura), para urbanização interna de empreendimentos. Af_06/2016_p</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</si>
  <si>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</si>
  <si>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</si>
  <si>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</si>
  <si>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</si>
  <si>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</si>
  <si>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</si>
  <si>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</si>
  <si>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</si>
  <si>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</si>
  <si>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</si>
  <si>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</si>
  <si>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</si>
  <si>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</si>
  <si>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Execução de escoras de concreto para contenção de guias pré-fabricadas. Af_06/2016</t>
  </si>
  <si>
    <t>Escoramento continuo de valas, misto, com perfil i de 8"</t>
  </si>
  <si>
    <t>Escoramento formas ate h = 3,30m, com madeira de 3a qualidade, nao aparelhada, aproveitamento tabuas 3x e prumos 4x.</t>
  </si>
  <si>
    <t>Escoramento formas de h=3,30 a 3,50 m, com madeira 3a qualidade, nao aparelhada, aproveitamento tabuas 3x e prumos 4x</t>
  </si>
  <si>
    <t>Escoramento formas h=3,50 a 4,00 m, com madeira de 3a qualidade, nao aparelhada, aproveitamento tabuas 3x e prumos 4x.</t>
  </si>
  <si>
    <t>Recolocacao de folhas de porta de passagem ou janela, considerando reaproveitamento do material</t>
  </si>
  <si>
    <t>Porta de madeira compensada lisa para pintura, 120x210x3,5cm, 2 folhas, incluso aduela 2a, alizar 2a e dobradicas</t>
  </si>
  <si>
    <t>Porta de madeira compensada lisa para cera ou verniz, 120x210x3,5cm, 2 folhas, incluso aduela 1a, alizar 1a e dobradicas com anel</t>
  </si>
  <si>
    <t>Alcapao em compensado de madeira cedro/virola, 60x60x2cm, com marco 7x3cm, alizar de 2a, dobradicas em latao cromado e tarjeta cromada</t>
  </si>
  <si>
    <t>Porta madeira 1a correr p/vidro 30mm/ guarnicao 15cm/alizar</t>
  </si>
  <si>
    <t>Aduela / marco / batente para porta de 60x210cm, padrão médio - fornecimento e montagem. Af_08/2015</t>
  </si>
  <si>
    <t>Aduela / marco / batente para porta de 70x210cm, padrão médio - fornecimento e montagem. Af_08/2015</t>
  </si>
  <si>
    <t>Aduela / marco / batente para porta de 80x210cm, padrão médio - fornecimento e montagem. Af_08/2015</t>
  </si>
  <si>
    <t>Aduela / marco / batente para porta de 90x210cm, padrão médio - fornecimento e montagem. Af_08/2015</t>
  </si>
  <si>
    <t>Aduela / marco / batente para porta de 60x210cm, fixação com argamassa, padrão médio - fornecimento e instalação. Af_08/2015_p</t>
  </si>
  <si>
    <t>Aduela / marco / batente para porta de 60x210cm, fixação com argamassa - somente instalação. Af_08/2015_p</t>
  </si>
  <si>
    <t>Aduela / marco / batente para porta de 70x210cm, fixação com argamassa, padrão médio - fornecimento e instalação. Af_08/2015_p</t>
  </si>
  <si>
    <t>Aduela / marco / batente para porta de 70x210cm, fixação com argamassa - somente instalação. Af_08/2015_p</t>
  </si>
  <si>
    <t>Aduela / marco / batente para porta de 80x210cm, fixação com argamassa, padrão médio - fornecimento e instalação. Af_08/2015_p</t>
  </si>
  <si>
    <t>Aduela / marco / batente para porta de 80x210cm, fixação com argamassa - somente instalação. Af_08/2015_p</t>
  </si>
  <si>
    <t>Aduela / marco / batente para porta de 90x210cm, fixação com argamassa, padrão médio - fornecimento e instalação. Af_08/2015_p</t>
  </si>
  <si>
    <t>Aduela / marco / batente para porta de 90x210cm, fixação com argamassa - somente instalação. Af_08/2015_p</t>
  </si>
  <si>
    <t>Porta de madeira para pintura, semi-oca (leve ou média), 60x210cm, espessura de 3,5cm, incluso dobradiças - fornecimento e instalação. Af_08/2015</t>
  </si>
  <si>
    <t>Porta de madeira para pintura, semi-oca (leve ou média), 70x210cm, espessura de 3,5cm, incluso dobradiças - fornecimento e instalação. Af_08/2015</t>
  </si>
  <si>
    <t>Porta de madeira para pintura, semi-oca (leve ou média), 80x210cm, espessura de 3,5cm, incluso dobradiças - fornecimento e instalação. Af_08/2015</t>
  </si>
  <si>
    <t>Porta de madeira para pintura, semi-oca (leve ou média), 90x210cm, espessura de 3,5cm, incluso dobradiças - fornecimento e instalação. Af_08/2015</t>
  </si>
  <si>
    <t>Alizar / guarnição de 5x1,5cm para porta de 60x210cm fixado com pregos, padrão médio - fornecimento e instalação. Af_08/2015</t>
  </si>
  <si>
    <t>Alizar / guarnição de 5x1,5cm para porta de 70x210cm fixado com pregos, padrão médio - fornecimento e instalação. Af_08/2015</t>
  </si>
  <si>
    <t>Alizar / guarnição de 5x1,5cm para porta de 80x210cm fixado com pregos, padrão médio - fornecimento e instalação. Af_08/2015</t>
  </si>
  <si>
    <t>Alizar / guarnição de 5x1,5cm para porta de 90x210cm fixado com pregos, padrão médio - fornecimento e instalação. Af_08/2015</t>
  </si>
  <si>
    <t>Fechadura de embutir com cilindro, externa, completa, acabamento padrão médio, incluso execução de furo - fornecimento e instalação. Af_08/2015</t>
  </si>
  <si>
    <t>Fechadura de embutir para porta de banheiro, completa, acabamento padrão médio, incluso execução de furo - fornecimento e instalação. Af_08/2015</t>
  </si>
  <si>
    <t>Kit de porta de madeira para pintura, semi-oca (leve ou média), padrão médio, 60x210cm, espessura de 3,5cm, itens inclusos: dobradiças, montagem e instalação do batente, fechadura com execução do furo - fornecimento e instalação. Af_08/2015</t>
  </si>
  <si>
    <t>Kit de porta de madeira para pintura, semi-oca (leve ou média), padrão médio, 70x210cm, espessura de 3,5cm, itens inclusos: dobradiças, montagem e instalação do batente, fechadura com execução do furo - fornecimento e instalação. Af_08/2015</t>
  </si>
  <si>
    <t>Kit de porta de madeira para pintura, semi-oca (leve ou média), padrão médio, 80x210cm, espessura de 3,5cm, itens inclusos: dobradiças, montagem e instalação do batente, fechadura com execução do furo - fornecimento e instalação. Af_08/2015</t>
  </si>
  <si>
    <t>Kit de porta de madeira para pintura, semi-oca (leve ou média), padrão médio, 90x210cm, espessura de 3,5cm, itens inclusos: dobradiças, montagem e instalação do batente, fechadura com execução do furo - fornecimento e instalação. Af_08/2015</t>
  </si>
  <si>
    <t>Kit de porta de madeira para pintura, semi-oca (leve ou média), padrão médio, 60x210cm, espessura de 3,5cm, itens inclusos: dobradiças, montagem e instalação do batente, sem fechadura - fornecimento e instalação. Af_08/2015</t>
  </si>
  <si>
    <t>Kit de porta de madeira para pintura, semi-oca (leve ou média), padrão médio, 70x210cm, espessura de 3,5cm, itens inclusos: dobradiças, montagem e instalação do batente, sem fechadura - fornecimento e instalação. Af_08/2015</t>
  </si>
  <si>
    <t>Kit de porta de madeira para pintura, semi-oca (leve ou média), padrão médio, 80x210cm, espessura de 3,5cm, itens inclusos: dobradiças, montagem e instalação do batente, sem fechadura - fornecimento e instalação. Af_08/2015</t>
  </si>
  <si>
    <t>Kit de porta de madeira para pintura, semi-oca (leve ou média), padrão médio, 90x210cm, espessura de 3,5cm, itens inclusos: dobradiças, montagem e instalação do batente, sem fechadura - fornecimento e instalação. Af_08/2015</t>
  </si>
  <si>
    <t>Porta de madeira para verniz, semi-oca (leve ou média), 60x210cm, espessura de 3,5cm, incluso dobradiças - fornecimento e instalação. Af_08/2015</t>
  </si>
  <si>
    <t>Porta de madeira para verniz, semi-oca (leve ou média), 70x210cm, espessura de 3,5cm, incluso dobradiças - fornecimento e instalação. Af_08/2015</t>
  </si>
  <si>
    <t>Porta de madeira para verniz, semi-oca (leve ou média), 80x210cm, espessura de 3,5cm, incluso dobradiças - fornecimento e instalação. Af_08/2015</t>
  </si>
  <si>
    <t>Porta de madeira para verniz, semi-oca (leve ou média), 90x210cm, espessura de 3,5cm, incluso dobradiças - fornecimento e instalação. Af_08/2015</t>
  </si>
  <si>
    <t>Kit de porta de madeira para verniz, semi-oca (leve ou média), padrão médio, 60x210cm, espessura de 3,5cm, itens inclusos: dobradiças, montagem e instalação do batente, sem fechadura - fornecimento e instalação. Af_08/2015</t>
  </si>
  <si>
    <t>Kit de porta de madeira para verniz, semi-oca (leve ou média), padrão médio, 70x210cm, espessura de 3,5cm, itens inclusos: dobradiças, montagem e instalação do batente, sem fechadura - fornecimento e instalação. Af_08/2015</t>
  </si>
  <si>
    <t>Kit de porta de madeira para verniz, semi-oca (leve ou média), padrão médio, 80x210cm, espessura de 3,5cm, itens inclusos: dobradiças, montagem e instalação do batente, sem fechadura - fornecimento e instalação. Af_08/2015</t>
  </si>
  <si>
    <t>Kit de porta de madeira para verniz, semi-oca (leve ou média), padrão médio, 90x210cm, espessura de 3,5cm, itens inclusos: dobradiças, montagem e instalação do batente, sem fechadura - fornecimento e instalação. Af_08/2015</t>
  </si>
  <si>
    <t>Aduela / marco / batente para porta de 60x210cm, padrão popular - fornecimento e montagem. Af_08/2015</t>
  </si>
  <si>
    <t>Aduela / marco / batente para porta de 70x210cm, padrão popular - fornecimento e montagem. Af_08/2015</t>
  </si>
  <si>
    <t>Aduela / marco / batente para porta de 80x210cm, padrão popular - fornecimento e montagem. Af_08/2015</t>
  </si>
  <si>
    <t>Aduela / marco / batente para porta de 90x210cm, padrão popular - fornecimento e montagem. Af_08/2015</t>
  </si>
  <si>
    <t>Aduela / marco / batente para porta de 60x210cm, fixação com argamassa, padrão popular - fornecimento e instalação. Af_08/2015_p</t>
  </si>
  <si>
    <t>Aduela / marco / batente para porta de 70x210cm, fixação com argamassa, padrão popular - fornecimento e instalação. Af_08/2015_p</t>
  </si>
  <si>
    <t>Aduela / marco / batente para porta de 80x210cm, fixação com argamassa, padrão popular - fornecimento e instalação. Af_08/2015_p</t>
  </si>
  <si>
    <t>Aduela / marco / batente para porta de 90x210cm, fixação com argamassa, padrão popular - fornecimento e instalação. Af_08/2015_p</t>
  </si>
  <si>
    <t>Porta de madeira frisada, semi-oca (leve ou média), 60x210cm, espessura de 3cm, incluso dobradiças - fornecimento e instalação. Af_08/2015</t>
  </si>
  <si>
    <t>Porta de madeira frisada, semi-oca (leve ou média), 70x210cm, espessura de 3cm, incluso dobradiças - fornecimento e instalação. Af_08/2015</t>
  </si>
  <si>
    <t>Porta de madeira frisada, semi-oca (leve ou média), 80x210cm, espessura de 3,5cm, incluso dobradiças - fornecimento e instalação. Af_08/2015</t>
  </si>
  <si>
    <t>Porta de madeira tipo veneziana, 80x210cm, espessura de 3cm, incluso dobradiças - fornecimento e instalação. Af_08/2015</t>
  </si>
  <si>
    <t>Porta de madeira, tipo mexicana, maciça (pesada ou superpesada), 80x210cm, espessura de 3,5cm, incluso dobradiças - fornecimento e instalação. Af_08/2015</t>
  </si>
  <si>
    <t>Alizar / guarnição de 5x1,5cm para porta de 60x210cm fixado com pregos, padrão popular - fornecimento e instalação. Af_08/2015</t>
  </si>
  <si>
    <t>Alizar / guarnição de 5x1,5cm para porta de 70x210cm fixado com pregos, padrão popular - fornecimento e instalação. Af_08/2015</t>
  </si>
  <si>
    <t>Alizar / guarnição de 5x1,5cm para porta de 80x210cm fixado com pregos, padrão popular - fornecimento e instalação. Af_08/2015</t>
  </si>
  <si>
    <t>Alizar / guarnição de 5x1,5cm para porta de 90x210cm fixado com pregos, padrão popular - fornecimento e instalação. Af_08/2015</t>
  </si>
  <si>
    <t>Fechadura de embutir com cilindro, externa, completa, acabamento padrão popular, incluso execução de furo - fornecimento e instalação. Af_08/2015</t>
  </si>
  <si>
    <t>Fechadura de embutir para porta de banheiro, completa, acabamento padrão popular, incluso execução de furo - fornecimento e instalação. Af_08/2015</t>
  </si>
  <si>
    <t>Fechadura de embutir para portas internas, completa, acabamento padrão médio, com execução de furo - fornecimento e instalação. Af_08/2015</t>
  </si>
  <si>
    <t>Fechadura de embutir para portas internas, completa, acabamento padrão popular, com execução de furo - fornecimento e instalação. Af_08/2015</t>
  </si>
  <si>
    <t>Kit de porta de madeira para pintura, semi-oca (leve ou média), padrão popular, 60x210cm, espessura de 3,5cm, itens inclusos: dobradiças, montagem e instalação do batente, fechadura com execução do furo - fornecimento e instalação. Af_08/2015</t>
  </si>
  <si>
    <t>Kit de porta de madeira para pintura, semi-oca (leve ou média), padrão popular, 70x210cm, espessura de 3,5cm, itens inclusos: dobradiças, montagem e instalação do batente, fechadura com execução do furo - fornecimento e instalação. Af_08/2015</t>
  </si>
  <si>
    <t>Kit de porta de madeira para pintura, semi-oca (leve ou média), padrão popular, 80x210cm, espessura de 3,5cm, itens inclusos: dobradiças, montagem e instalação do batente, fechadura com execução do furo - fornecimento e instalação. Af_08/2015</t>
  </si>
  <si>
    <t>Kit de porta de madeira para pintura, semi-oca (leve ou média), padrão popular, 90x210cm, espessura de 3,5cm, itens inclusos: dobradiças, montagem e instalação do batente, fechadura com execução do furo - fornecimento e instalação. Af_08/2015</t>
  </si>
  <si>
    <t>Kit de porta de madeira para pintura, semi-oca (leve ou média), padrão popular, 60x210cm, espessura de 3,5cm, itens inclusos: dobradiças, montagem e instalação do batente, sem fechadura - fornecimento e instalação. Af_08/2015</t>
  </si>
  <si>
    <t>Kit de porta de madeira para pintura, semi-oca (leve ou média), padrão popular, 70x210cm, espessura de 3,5cm, itens inclusos: dobradiças, montagem e instalação do batente, sem fechadura - fornecimento e instalação. Af_08/2015</t>
  </si>
  <si>
    <t>Kit de porta de madeira para pintura, semi-oca (leve ou média), padrão popular, 80x210cm, espessura de 3,5cm, itens inclusos: dobradiças, montagem e instalação do batente, sem fechadura - fornecimento e instalação. Af_08/2015</t>
  </si>
  <si>
    <t>Kit de porta de madeira para pintura, semi-oca (leve ou média), padrão popular, 90x210cm, espessura de 3,5cm, itens inclusos: dobradiças, montagem e instalação do batente, sem fechadura - fornecimento e instalação. Af_08/2015</t>
  </si>
  <si>
    <t>Kit de porta de madeira para verniz, semi-oca (leve ou média), padrão popular, 60x210cm, espessura de 3,5cm, itens inclusos: dobradiças, montagem e instalação do batente, sem fechadura - fornecimento e instalação. Af_08/2015</t>
  </si>
  <si>
    <t>Kit de porta de madeira para verniz, semi-oca (leve ou média), padrão popular, 70x210cm, espessura de 3,5cm, itens inclusos: dobradiças, montagem e instalação do batente, sem fechadura - fornecimento e instalação. Af_08/2015</t>
  </si>
  <si>
    <t>Kit de porta de madeira para verniz, semi-oca (leve ou média), padrão popular, 80x210cm, espessura de 3,5cm, itens inclusos: dobradiças, montagem e instalação do batente, sem fechadura - fornecimento e instalação. Af_08/2015</t>
  </si>
  <si>
    <t>Kit de porta de madeira para verniz, semi-oca (leve ou média), padrão popular, 90x210cm, espessura de 3,5cm, itens inclusos: dobradiças, montagem e instalação do batente, sem fechadura - fornecimento e instalação. Af_08/2015</t>
  </si>
  <si>
    <t>Kit de porta de madeira frisada, semi-oca (leve ou média), padrão médio 60x210cm, espessura de 3cm, itens inclusos: dobradiças, montagem e instalação do batente, sem fechadura - fornecimento e instalação. Af_08/2015</t>
  </si>
  <si>
    <t>Kit de porta de madeira frisada, semi-oca (leve ou média), padrão popular, 60x210cm, espessura de 3cm, itens inclusos: dobradiças, montagem e instalação do batente, sem fechadura - fornecimento e instalação. Af_08/2015</t>
  </si>
  <si>
    <t>Kit de porta de madeira frisada, semi-oca (leve ou média), padrão médio, 70x210cm, espessura de 3cm, itens inclusos: dobradiças, montagem e instalação do batente, sem fechadura - fornecimento e instalação. Af_08/2015</t>
  </si>
  <si>
    <t>Kit de porta de madeira frisada, semi-oca (leve ou média), padrão popular, 70x210cm, espessura de 3cm, itens inclusos: dobradiças, montagem e instalação do batente, sem fechadura - fornecimento e instalação. Af_08/2015</t>
  </si>
  <si>
    <t>Kit de porta de madeira frisada, semi-oca (leve ou média), padrão médio, 80x210cm, espessura de 3,5cm, itens inclusos: dobradiças, montagem e instalação do batente, sem fechadura - fornecimento e instalação. Af_08/2015</t>
  </si>
  <si>
    <t>Kit de porta de madeira frisada, semi-oca (leve ou média), padrão popular, 80x210cm, espessura de 3,5cm, itens inclusos: dobradiças, montagem e instalação do batente, sem fechadura - fornecimento e instalação. Af_08/2015</t>
  </si>
  <si>
    <t>Kit de porta de madeira tipo veneziana, padrão médio, 80x210cm, espessura de 3cm, itens inclusos: dobradiças, montagem e instalação do batente, sem fechadura - fornecimento e instalação. Af_08/2015</t>
  </si>
  <si>
    <t>Kit de porta de madeira tipo veneziana, padrão popular, 80x210cm, espessura de 3cm, itens inclusos: dobradiças, montagem e instalação do batente, sem fechadura - fornecimento e instalação. Af_08/2015</t>
  </si>
  <si>
    <t>Kit de porta de madeira tipo mexicana, maciça (pesada ou superpesada), padrão médio, 80x210cm, espessura de 3cm, itens inclusos: dobradiças, montagem e instalação do batente, sem fechadura - fornecimento e instalação. Af_08/2015</t>
  </si>
  <si>
    <t>Kit de porta de madeira tipo mexicana, maciça (pesada ou superpesada), padrão popular, 80x210cm, espessura de 3cm, itens inclusos: dobradiças, montagem e instalação do batente, sem fechadura - fornecimento e instalação. Af_08/2015</t>
  </si>
  <si>
    <t>Janela de madeira almofadada 1a, 1,5x1,5m, de abrir, incluso guarnicoes e dobradicas</t>
  </si>
  <si>
    <t>Janela de madeira tipo guilhotina, de abrir , inclusas guarnicoes sem ferragens</t>
  </si>
  <si>
    <t>Janela de madeira tipo veneziana. De abrir, inclusas guarnicoes e ferragens</t>
  </si>
  <si>
    <t>Janela de madeira tipo veneziana/vidro, de abrir, inclusas guarnicoes sem ferragens</t>
  </si>
  <si>
    <t>Janela de madeira almofadada, de abrir, inclusas guarnicoes sem ferragens</t>
  </si>
  <si>
    <t>Janela de madeira tipo veneziana/guilhotina, de abrir, inclusas guarnicoes sem ferragens</t>
  </si>
  <si>
    <t>Caixa madeira 57x43cm com guarnicao 13cm p/ fechamento de ar condicional</t>
  </si>
  <si>
    <t>Porta de ferro, de abrir, tipo grade com chapa, 87x210cm, com guarnicoes</t>
  </si>
  <si>
    <t>Porta de ferro tipo veneziana, de abrir, sem bandeira sem ferragens</t>
  </si>
  <si>
    <t>Porta de ferro de abrir tipo barra chata, com requadro e guarnicao completa</t>
  </si>
  <si>
    <t>Alcapao em ferro 60x60cm, incluso ferragens</t>
  </si>
  <si>
    <t>Alcapao em ferro 70x70cm, incluso ferragens</t>
  </si>
  <si>
    <t>Porta de aco de enrolar tipo grade, chapa 16</t>
  </si>
  <si>
    <t>Porta de aco chapa 24, de enrolar, vazada tijolinho ou equivalente com retangulo ou circulo, acabamento galvanizado natural</t>
  </si>
  <si>
    <t>Porta de aco chapa 24, de enrolar, raiada, larga com acabamento galvanizado natural</t>
  </si>
  <si>
    <t>Batente ferro 1x1/8"</t>
  </si>
  <si>
    <t>Janela de aço basculante, fixação com argamassa, sem vidros, padronizada. Af_07/2016</t>
  </si>
  <si>
    <t>Janela de aço de correr, 2 folhas, fixação com argamassa, com vidros, padronizada. Af_07/2016</t>
  </si>
  <si>
    <t>Janela de aço de correr, 4 folhas, fixação com argamassa, sem vidros, padronizada. Af_07/2016</t>
  </si>
  <si>
    <t>Janela de aço de correr, 6 folhas, fixação com argamassa, com vidros, padronizada. Af_07/2016</t>
  </si>
  <si>
    <t>Janela de aço basculante, fixação com parafuso sobre contramarco (exclusive contramarco), sem vidros, padronizada. Af_07/2016</t>
  </si>
  <si>
    <t>Janela de aço de correr, 2 folhas, fixação com parafuso sobre contramarco (exclusive contramarco), com vidros, padronizada. Af_07/2016</t>
  </si>
  <si>
    <t>Janela de aço de correr, 4 folhas, fixação com parafuso sobre contramarco (exclusive contramarco), sem vidros, padronizada. Af_07/2016</t>
  </si>
  <si>
    <t>Janela de aço de correr, 6 folhas, fixação com parafuso sobre contramarco (exclusive contramarco), com vidros, padronizada. Af_07/2016</t>
  </si>
  <si>
    <t>Grade de ferro em barra chata 3/16"</t>
  </si>
  <si>
    <t>Guarda-corpo em tubo de aco galvanizado 1 1/2"</t>
  </si>
  <si>
    <t>Guarda-corpo  com corrimao em ferro barra chata 3/16"</t>
  </si>
  <si>
    <t>Corrimao em tubo aco galvanizado 2 1/2" com bracadeira</t>
  </si>
  <si>
    <t>Corrimao em tubo aco galvanizado 1 1/4" com bracadeira</t>
  </si>
  <si>
    <t>Escada tipo marinheiro em tubo aco galvanizado 1 1/2" 5 degraus</t>
  </si>
  <si>
    <t>Guarda-corpo com corrimao em tubo de aco galvanizado 1 1/2"</t>
  </si>
  <si>
    <t>Porta de correr em aluminio, com duas folhas para vidro, incluso vidro liso incolor, fechadura e puxador, sem guarnicao/alizar/vista</t>
  </si>
  <si>
    <t>Porta corta-fogo 90x210x4cm - fornecimento e instalação. Af_08/2015</t>
  </si>
  <si>
    <t>Porta de alumínio de abrir com lambri, com guarnição, fixação com parafusos - fornecimento e instalação. Af_08/2015</t>
  </si>
  <si>
    <t>Porta em alumínio de abrir tipo veneziana com guarnição, fixação com parafusos - fornecimento e instalação. Af_08/2015</t>
  </si>
  <si>
    <t>Porta de alumínio de abrir para vidro sem guarnição, 87x210cm, fixação com parafusos, inclusive vidros - fornecimento e instalação. Af_08/2015</t>
  </si>
  <si>
    <t>Porta em aço de abrir para vidro sem guarnição, 87x210cm, fixação com parafusos, exclusive vidros - fornecimento e instalação. Af_08/2015</t>
  </si>
  <si>
    <t>Porta em aço de abrir tipo veneziana sem guarnição, 87x210cm, fixação com parafusos - fornecimento e instalação. Af_08/2015</t>
  </si>
  <si>
    <t>Gradil de aluminio anodizado tipo barra chata para varandas, altura 0,4m</t>
  </si>
  <si>
    <t>Gradil de aluminio anodizado tipo barra chata para varandas, altura 1,0m</t>
  </si>
  <si>
    <t>Gradil de aluminio anodizado tipo barra chata para varandas, altura 1,2m</t>
  </si>
  <si>
    <t>Gradil de aluminio anodizado tipo barra chata</t>
  </si>
  <si>
    <t>Dobradica tipo vai e vem em latao polido 3"</t>
  </si>
  <si>
    <t>Jogo de ferragens cromadas para porta de vidro temperado, uma folha composto de dobradicas superior e inferior, trinco, fechadura, contra fechadura com capuchinho sem mola e puxador</t>
  </si>
  <si>
    <t>Mola hidraulica de piso para porta de vidro temperado</t>
  </si>
  <si>
    <t>Puxador central para esquadria de aluminio</t>
  </si>
  <si>
    <t>Cremona em latao cromado ou polido, completa, com vara h=1,50m</t>
  </si>
  <si>
    <t>Tarjeta tipo livre/ocupado para porta de banheiro</t>
  </si>
  <si>
    <t>Dobradica em aco/ferro, 3" x 21/2", e=1,9 a 2 mm, sem anel, cromado ou zincado, tampa bola, com parafusos</t>
  </si>
  <si>
    <t>Porta cadeado zincado oxidado preto com cadeado de aco inox, largura de *50* mm</t>
  </si>
  <si>
    <t>Vidro liso comum transparente, espessura 3mm</t>
  </si>
  <si>
    <t>Vidro liso comum transparente, espessura 4mm</t>
  </si>
  <si>
    <t>Vidro temperado incolor, espessura 6mm, fornecimento e instalacao, inclusive massa para vedacao</t>
  </si>
  <si>
    <t>Vidro temperado incolor, espessura 8mm, fornecimento e instalacao, inclusive massa para vedacao</t>
  </si>
  <si>
    <t>Vidro temperado incolor, espessura 10mm, fornecimento e instalacao, inclusive massa para vedacao</t>
  </si>
  <si>
    <t>Vidro fantasia tipo canelado, espessura 4mm</t>
  </si>
  <si>
    <t>Vidro aramado, espessura 7mm</t>
  </si>
  <si>
    <t>Porta de vidro temperado, 0,9x2,10m, espessura 10mm, inclusive acessorios</t>
  </si>
  <si>
    <t>Espelho cristal espessura 4mm, com moldura de madeira</t>
  </si>
  <si>
    <t>Espelho cristal espessura 4mm, com moldura em aluminio e compensado 6mm plastificado colado</t>
  </si>
  <si>
    <t>Vidro liso comum transparente, espessura 5mm</t>
  </si>
  <si>
    <t>Vidro liso comum transparente, espessura 6mm</t>
  </si>
  <si>
    <t>Vidro liso fume, espessura 4mm</t>
  </si>
  <si>
    <t>Vidro liso fume, espessura 6mm</t>
  </si>
  <si>
    <t>Vidro fantasia martelado 4mm</t>
  </si>
  <si>
    <t>Espelho cristal, espessura 4mm, com parafusos de fixacao, sem moldura</t>
  </si>
  <si>
    <t>Portao de ferro em chapa galvanizada plana 14 gsg</t>
  </si>
  <si>
    <t>Portao de ferro com vara 1/2", com requadro</t>
  </si>
  <si>
    <t>Portao em tela arame galvanizado n.12 Malha 2" e moldura em tubos de aco com duas folhas de abrir, incluso ferragens</t>
  </si>
  <si>
    <t>Caixilho fixo, de aluminio, para vidro</t>
  </si>
  <si>
    <t>Caixilho fixo, de aluminio, com tela de metal fio 12 malha 3x3cm</t>
  </si>
  <si>
    <t>Janela de alumínio maxim-ar, fixação com parafuso sobre contramarco (exclusive contramarco), com vidros, padronizada. Af_07/2016</t>
  </si>
  <si>
    <t>Janela de alumínio de correr, 2 folhas, fixação com parafuso sobre contramarco (exclusive contramarco), com vidros padronizada. Af_07/2016</t>
  </si>
  <si>
    <t>Janela de alumínio de correr, 3 folhas, fixação com parafuso sobre contramarco (exclusive contramarco), com vidros, padronizada. Af_07/2016</t>
  </si>
  <si>
    <t>Janela de alumínio de correr, 4 folhas, fixação com parafuso sobre contramarco (exclusive contramarco), com vidros, padronizada. Af_07/2016</t>
  </si>
  <si>
    <t>Janela de alumínio de correr, 6 folhas, fixação com parafuso sobre contramarco (exclusive contramarco), com vidros, padronizada. Af_07/2016</t>
  </si>
  <si>
    <t>Janela de alumínio maxim-ar, fixação com parafuso, vedação com espuma expansiva pu, com vidros, padronizada. Af_07/2016</t>
  </si>
  <si>
    <t>Janela de alumínio de correr, 2 folhas, fixação com parafuso, vedação com espuma expansiva pu, com vidros, padronizada. Af_07/2016</t>
  </si>
  <si>
    <t>Janela de alumínio de correr, 3 folhas, fixação com parafuso, vedação com espuma expansiva pu, com vidros, padronizada. Af_07/2016</t>
  </si>
  <si>
    <t>Janela de alumínio de correr, 4 folhas, fixação com parafuso, vedação com espuma expansiva pu, com vidros, padronizada. Af_07/2016</t>
  </si>
  <si>
    <t>Janela de alumínio de correr, 6 folhas, fixação com parafuso, vedação com espuma expansiva pu, com vidros, padronizada. Af_07/2016</t>
  </si>
  <si>
    <t>Janela de alumínio maxim-ar, fixação com argamassa, com vidros, padronizada. Af_07/2016</t>
  </si>
  <si>
    <t>Janela de alumínio de correr, 2 folhas, fixação com argamassa, com vidros, padronizada. Af_07/2016</t>
  </si>
  <si>
    <t>Janela de alumínio de correr, 3 folhas, fixação com argamassa, com vidros, padronizada. Af_07/2016</t>
  </si>
  <si>
    <t>Janela de alumínio de correr, 4 folhas, fixação com argamassa, com vidros, padronizada. Af_07/2016</t>
  </si>
  <si>
    <t>Janela de alumínio 6 folhas, fixação com argamassa, com vidros, padronizada. Af_07/2016</t>
  </si>
  <si>
    <t>Cantoneira de aluminio 2"x2", para protecao de quina de parede</t>
  </si>
  <si>
    <t>Cantoneira de aluminio 1"x1, para protecao de quina de parede</t>
  </si>
  <si>
    <t>Cantoneira de madeira 3,0x3,0x1,0cm</t>
  </si>
  <si>
    <t>Cantoneira de madeira com laminado melaminico fosco 3,0x3,0x1,0cm</t>
  </si>
  <si>
    <t>Alargamento de base de tubulão a céu aberto, escavação manual, concreto feito em obra e lançado com jerica. Af_01/2018</t>
  </si>
  <si>
    <t>Alargamento de base de tubulão a céu aberto, escavação manual, concreto usinado e lançado com bomba ou diretamente do caminhão. Af_01/2018</t>
  </si>
  <si>
    <t>Estaca pré-moldada de concreto, seção quadrada, capacidade de 25 toneladas, comprimento total cravado até 5m, bate-estacas por gravidade sobre rolos (exclusive mobilização e desmobilização). Af_03/2016</t>
  </si>
  <si>
    <t>Estaca pré-moldada de concreto, seção quadrada, capacidade de 50 toneladas, comprimento total cravado até 5m, bate-estacas por gravidade sobre rolos (exclusive mobilização e desmobilização). Af_03/2016</t>
  </si>
  <si>
    <t>Estaca pré-moldada de concreto centrifugado, seção circular, capacidade de 100 toneladas, comprimento total cravado até 5m, bate-estacas por gravidade sobre rolos (exclusive mobilização e desmobilização). Af_03/2016</t>
  </si>
  <si>
    <t>Estaca pré-moldada de concreto, seção quadrada, capacidade de 25 toneladas, comprimento total cravado acima de 5m até 12m, bate-estacas por gravidade sobre rolos (exclusive mobilização e desmobilização). Af_03/2016</t>
  </si>
  <si>
    <t>Estaca pré-moldada de concreto, seção quadrada, capacidade de 50 toneladas, comprimento total cravado acima de 5m até 12m, bate-estacas por gravidade sobre rolos (exclusive mobilização e desmobilização). Af_03/2016</t>
  </si>
  <si>
    <t>Estaca pré-moldada de concreto centrifugado, seção circular, capacidade de 100 toneladas, comprimento total cravado acima de 5m até 12m, bate-estacas por gravidade sobre rolos (exclusive mobilização e desmobilização). Af_03/2016</t>
  </si>
  <si>
    <t>Estaca pré-moldada de concreto, seção quadrada, capacidade de 25 toneladas comprimento total cravado acima de 12m, bate-estacas por gravidade sobre rolos (exclusive mobilização e desmobilização). Af_03/2016</t>
  </si>
  <si>
    <t>Estaca pré-moldada de concreto, seção quadrada, capacidade de 50 toneladas, comprimento total cravado acima de 12m, bate-estacas por gravidade sobre rolos (exclusive mobilização e desmobilização). Af_03/2016</t>
  </si>
  <si>
    <t>Estaca pré-moldada de concreto centrifugado, seção circular, capacidade de 100 toneladas, comprimento total cravado acima de 12m, bate-estacas por gravidade sobre rolos (exclusive mobilização e desmobilização). Af_03/2016</t>
  </si>
  <si>
    <t>Estaca hélice contínua, diâmetro de 30 cm, comprimento total até 15 m, perfuratriz com torque de 170 kn.M (exclusive mobilização e desmobilização). Af_02/2015</t>
  </si>
  <si>
    <t>Estaca hélice contínua, diâmetro de 30 cm, comprimento total acima de 15 m até 20 m, perfuratriz com torque de 170 kn.M (exclusive mobilização e desmobilização). Af_02/2015</t>
  </si>
  <si>
    <t>Estaca hélice contínua, diâmetro de 50 cm, comprimento total até 15 m, perfuratriz com torque de 170 kn.M (exclusive mobilização e desmobilização). Af_02/2015</t>
  </si>
  <si>
    <t>Estaca hélice contínua, diâmetro de 50 cm, comprimento total acima de 15 m até 30 m, perfuratriz com torque de 170 kn.M (exclusive mobilização e desmobilização). Af_02/2015</t>
  </si>
  <si>
    <t>Estaca hélice contínua, diâmetro de 70 cm, comprimento total até 15 m, perfuratriz com torque de 170 kn.M (exclusive mobilização e desmobilização). Af_02/2015</t>
  </si>
  <si>
    <t>Estaca hélice contínua, diâmetro de 70 cm, comprimento total acima de 15 m até 30 m, perfuratriz com torque de 170 kn.M (exclusive mobilização e desmobilização). Af_02/2015</t>
  </si>
  <si>
    <t>Estaca hélice contínua, diâmetro de 80 cm, comprimento total até 30 m, perfuratriz com torque de 170 kn.M (exclusive mobilização e desmobilização). Af_02/2015</t>
  </si>
  <si>
    <t>Estaca hélice contínua, diâmetro de 90 cm, comprimento total até 30 m, perfuratriz com torque de 263 kn.M (exclusive mobilização e desmobilização). Af_02/2015</t>
  </si>
  <si>
    <t>Estaca escavada mecanicamente, sem fluido estabilizante, com 25 cm de diâmetro, até 9 m de comprimento, concreto lançado por caminhão betoneira (exclusive mobilização e desmobilização). Af_02/2015</t>
  </si>
  <si>
    <t>Estaca escavada mecanicamente, sem fluido estabilizante, com 25 cm de diâmetro, acima de 9 m de comprimento, concreto lançado por caminhão betoneira (exclusive mobilização e desmobilização). Af_02/2015</t>
  </si>
  <si>
    <t>Estaca escavada mecanicamente, sem fluido estabilizante, com 25 cm de diâmetro, até 9 m de comprimento, concreto lançado manualmente (exclusive mobilização e desmobilização). Af_02/2015</t>
  </si>
  <si>
    <t>Estaca escavada mecanicamente, sem fluido estabilizante, com 25 cm de diâmetro, acima de 9 m de comprimento, concreto lançado manualmente (exclusive mobilização e desmobilização). Af_02/2015</t>
  </si>
  <si>
    <t>Estaca escavada mecanicamente, sem fluido estabilizante, com 40 cm de diâmetro, até 9 m de comprimento, concreto lançado por caminhão betoneira (exclusive mobilização e desmobilização). Af_02/2015</t>
  </si>
  <si>
    <t>Estaca escavada mecanicamente, sem fluido estabilizante, com 40 cm de diâmetro, acima de 9 m até 15 m de comprimento, concreto lançado por caminhão betoneira (exclusive mobilização e desmobilização). Af_02/2015</t>
  </si>
  <si>
    <t>Estaca escavada mecanicamente, sem fluido estabilizante, com 40 cm de diâmetro, acima de 15 m de comprimento, concreto lançado por caminhão betoneira (exclusive mobilização e desmobilização). Af_02/2015</t>
  </si>
  <si>
    <t>Estaca escavada mecanicamente, sem fluido estabilizante, com 60 cm de diâmetro, até 9 m de comprimento, concreto lançado por caminhão betoneira (exclusive mobilização e desmobilização). Af_02/2015</t>
  </si>
  <si>
    <t>Estaca escavada mecanicamente, sem fluido estabilizante, com 60 cm de diâmetro, acima de 9 m até 15 m de comprimento, concreto lançado por caminhão betoneira (exclusive mobilização e desmobilização). Af_02/2015</t>
  </si>
  <si>
    <t>Estaca escavada mecanicamente, sem fluido estabilizante, com 60 cm de diâmetro, acima de 15 m de comprimento, concreto lançado por caminhão betoneira (exclusive mobilização e desmobilização). Af_02/2015</t>
  </si>
  <si>
    <t>Estaca escavada mecanicamente, sem fluido estabilizante, com 60 cm de diâmetro, até 9 m de comprimento, concreto lançado por bomba lança (exclusive mobilização e desmobilização). Af_02/2015</t>
  </si>
  <si>
    <t>Estaca escavada mecanicamente, sem fluido estabilizante, com 60 cm de diâmetro, acima de 9 m até 15 m de comprimento, concreto lançado por bomba lança (exclusive mobilização e desmobilização). Af_02/2015</t>
  </si>
  <si>
    <t>Estaca escavada mecanicamente, sem fluido estabilizante, com 60 cm de diâmetro, acima de 15 m de comprimento, concreto lançado por bomba lança (exclusive mobilização e desmobilização). Af_02/2015</t>
  </si>
  <si>
    <t>Arrasamento mecanico de estaca de concreto armado, diametros de até 40 cm. Af_11/2016</t>
  </si>
  <si>
    <t>Arrasamento mecanico de estaca de concreto armado, diametros de 41 cm a 60 cm. Af_11/2016</t>
  </si>
  <si>
    <t>Arrasamento mecanico de estaca de concreto armado, diametros de 61 cm a 80 cm. Af_11/2016</t>
  </si>
  <si>
    <t>Arrasamento mecanico de estaca de concreto armado, diametros de 81 cm a 100 cm. Af_11/2016</t>
  </si>
  <si>
    <t>Arrasamento mecanico de estaca de concreto armado, diametros de 101 cm a 150 cm. Af_11/2016</t>
  </si>
  <si>
    <t>Arrasamento de estaca metálica, perfil laminado tipo i família 250. Af_11/2016</t>
  </si>
  <si>
    <t>Arrasamento de estaca metálica, perfil laminado tipo h família 250. Af_11/2016</t>
  </si>
  <si>
    <t>Arrasamento de estaca metálica, perfil laminado tipo h família 310. Af_11/2016</t>
  </si>
  <si>
    <t>Estaca raiz, diâmetro de 20 cm, comprimento de até 10 m, sem presença de rocha. Af_04/2017</t>
  </si>
  <si>
    <t>Estaca raiz, diâmetro de 31 cm, comprimento de até 10 m, sem presença de rocha. Af_05/2017</t>
  </si>
  <si>
    <t>Estaca raiz, diâmetro de 40 cm, comprimento de até 10 m, sem presença de rocha. Af_05/2017</t>
  </si>
  <si>
    <t>Estaca raiz, diâmetro de 45 cm, comprimento de até 10 m, sem presença de rocha. Af_05/2017</t>
  </si>
  <si>
    <t>Estaca raiz, diâmetro de 20 cm, comprimento de 11 a 20 m, sem presença de rocha. Af_05/2017</t>
  </si>
  <si>
    <t>Estaca raiz, diâmetro de 31 cm, comprimento de 11 a 20 m, sem presença de rocha. Af_05/2017</t>
  </si>
  <si>
    <t>Estaca raiz, diâmetro de 40 cm, comprimento de 11 a 20 m, sem presença de rocha. Af_05/2017</t>
  </si>
  <si>
    <t>Estaca raiz, diâmetro de 45 cm, comprimento de 11 a 20 m, sem presença de rocha. Af_05/2017</t>
  </si>
  <si>
    <t>Estaca raiz, diâmetro de 20 cm, comprimento de 21 a 30 m, sem presença de rocha. Af_05/2017</t>
  </si>
  <si>
    <t>Estaca raiz, diâmetro de 31 cm, comprimento de 21 a 30 m, sem presença de rocha. Af_05/2017</t>
  </si>
  <si>
    <t>Estaca raiz, diâmetro de 40 cm, comprimento de 21 a 30 m, sem presença de rocha. Af_05/2017</t>
  </si>
  <si>
    <t>Estaca raiz, diâmetro de 45 cm, comprimento de 21 a 30 m, sem presença de rocha. Af_05/2017</t>
  </si>
  <si>
    <t>Estaca raiz, diâmetro de 20 cm, comprimento de até 10 m, com presença de rocha. Af_05/2017</t>
  </si>
  <si>
    <t>Estaca raiz, diâmetro de 31 cm, comprimento de até 10 m, com presença de rocha. Af_05/2017</t>
  </si>
  <si>
    <t>Estaca raiz, diâmetro de 40 cm, comprimento de até 10 m, com presença de rocha. Af_05/2017</t>
  </si>
  <si>
    <t>Estaca raiz, diâmetro de 45 cm, comprimento de até 10 m, com presença de rocha. Af_05/2017</t>
  </si>
  <si>
    <t>Estaca raiz, diâmetro de 20 cm, comprimento de 11 a 20 m, com presença de rocha. Af_05/2017</t>
  </si>
  <si>
    <t>Estaca raiz, diâmetro de 31 cm, comprimento de 11 a 20 m, com presença de rocha. Af_05/2017</t>
  </si>
  <si>
    <t>Estaca raiz, diâmetro de 40 cm, comprimento de 11 a 20 m, com presença de rocha. Af_05/2017</t>
  </si>
  <si>
    <t>Estaca raiz, diâmetro de 45 cm, comprimento de 11 a 20 m, com presença de rocha. Af_05/2017</t>
  </si>
  <si>
    <t>Estaca raiz, diâmetro de 20 cm, comprimento de 21 a 30 m, com presença de rocha. Af_05/2017</t>
  </si>
  <si>
    <t>Estaca raiz, diâmetro de 31 cm, comprimento de 21 a 30 m, com presença de rocha. Af_05/2017</t>
  </si>
  <si>
    <t>Estaca raiz, diâmetro de 40 cm, comprimento de 21 a 30 m, com presença de rocha. Af_05/2017</t>
  </si>
  <si>
    <t>Estaca raiz, diâmetro de 45 cm, comprimento de 21 a 30 m, com presença de rocha. Af_05/2017</t>
  </si>
  <si>
    <t>Lastro de concreto, preparo mecânico, inclusos aditivo impermeabilizante, lançamento e adensamento</t>
  </si>
  <si>
    <t>Lastro de concreto magro, aplicado em pisos ou radiers, espessura de 3 cm. Af_07/2016</t>
  </si>
  <si>
    <t>Lastro de concreto magro, aplicado em pisos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</si>
  <si>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</si>
  <si>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</si>
  <si>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</si>
  <si>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ou radiers. Af_08/2017</t>
  </si>
  <si>
    <t>Lastro com material granular, aplicação em blocos de coroamento, espessura de *5 cm*. Af_08/2017</t>
  </si>
  <si>
    <t>Lastro com material granular, aplicação em pisos ou radiers, espessura de *5 cm*. Af_08/2017</t>
  </si>
  <si>
    <t>Lastro com material granular, aplicado em blocos de coroamento, espessura de *10 cm*. Af_08/2017</t>
  </si>
  <si>
    <t>Lastro com material granular, aplicado em pisos ou radiers, espessura de *10 cm*. Af_08/2017</t>
  </si>
  <si>
    <t>Escavação manual de viga de borda para radier. Af_09/2017</t>
  </si>
  <si>
    <t>Compactação mecânica de solo para execução de radier, com compactador de solos a percussão. Af_09/2017</t>
  </si>
  <si>
    <t>Compactação mecânica de solo para execução de radier, com compactador de solos tipo placa vibratória. Af_09/2017</t>
  </si>
  <si>
    <t>Fabricação, montagem e desmontagem de forma para radier, em madeira serrada, 4 utilizações. Af_09/2017</t>
  </si>
  <si>
    <t>Concretagem de radier, piso ou laje sobre solo, fck 30 mpa, para espessura de 10 cm - lançamento, adensamento e acabamento. Af_09/2017</t>
  </si>
  <si>
    <t>Concretagem de radier, piso ou laje sobre solo, fck 30 mpa, para espessura de 15 cm - lançamento, adensamento e acabamento. Af_09/2017</t>
  </si>
  <si>
    <t>Concretagem de radier, piso ou laje sobre solo, fck 30 mpa, para espessura de 20 cm - lançamento, adensamento e acabamento. Af_09/2017</t>
  </si>
  <si>
    <t>Formas manuseáveis para paredes de concreto moldadas in loco, de edificações de multiplos pavimento, em platibanda. Af_06/2015</t>
  </si>
  <si>
    <t>Formas manuseáveis para paredes de concreto moldadas in loco, de edificações de multiplos pavimentos, em faces internas de paredes. Af_06/2015</t>
  </si>
  <si>
    <t>Formas manuseáveis para paredes de concreto moldadas in loco, de edificações de multiplos pavimentos, em lajes. Af_06/2015</t>
  </si>
  <si>
    <t>Formas manuseáveis para paredes de concreto moldadas in loco, de edificações de multiplos pavimentos, em panos de fachada com vãos. Af_06/2015</t>
  </si>
  <si>
    <t>Formas manuseáveis para paredes de concreto moldadas in loco, de edificações de multiplos pavimentos, em panos de fachada sem vãos. Af_06/2015</t>
  </si>
  <si>
    <t>Formas manuseáveis para paredes de concreto moldadas in loco, de edificações de multiplos pavimentos, em panos de fachada com varandas. Af_06/2015</t>
  </si>
  <si>
    <t>Formas manuseáveis para paredes de concreto moldadas in loco, de edificações de pavimento único, em faces internas de paredes. Af_06/2015</t>
  </si>
  <si>
    <t>Formas manuseáveis para paredes de concreto moldadas in loco, de edificações de pavimento único, em lajes. Af_06/2015</t>
  </si>
  <si>
    <t>Formas manuseáveis para paredes de concreto moldadas in loco, de edificações de pavimento único, em panos de fachada com vãos. Af_06/2015</t>
  </si>
  <si>
    <t>Formas manuseáveis para paredes de concreto moldadas in loco, de edificações de pavimento único, em panos de fachada sem vãos. Af_06/2015</t>
  </si>
  <si>
    <t>Formas manuseáveis para paredes de concreto moldadas in loco, de edificações de pavimento único, em panos de fachada com varanda. Af_06/2015</t>
  </si>
  <si>
    <t>Fabricação de fôrma para pilares e estruturas similares, em chapa de madeira compensada resinada, e = 17 mm. Af_12/2015</t>
  </si>
  <si>
    <t>Fabricação de fôrma para pilares e estruturas similares, em chapa de madeira compensada plastificada, e = 18 mm. Af_12/2015</t>
  </si>
  <si>
    <t>Fabricação de fôrma para vigas, em chapa de madeira compensada resinada, e = 17 mm. Af_12/2015</t>
  </si>
  <si>
    <t>Fabricação de fôrma para vigas, em chapa de madeira compensada plastificada, e = 18 mm. Af_12/2015</t>
  </si>
  <si>
    <t>Fabricação de fôrma para lajes, em chapa de madeira compensada resinada, e = 17 mm. Af_12/2015</t>
  </si>
  <si>
    <t>Fabricação de fôrma para lajes, em chapa de madeira compensada plastificada, e = 18 mm. Af_12/2015</t>
  </si>
  <si>
    <t>Fabricação de fôrma para pilares e estruturas similares, em madeira serrada, e=25 mm. Af_12/2015</t>
  </si>
  <si>
    <t>Fabricação de fôrma para vigas, com madeira serrada, e = 25 mm. Af_12/2015</t>
  </si>
  <si>
    <t>Fabricação de fôrma para lajes, em madeira serrada, e=25 mm. Af_12/2015</t>
  </si>
  <si>
    <t>Fabricação de escoras de viga do tipo garfo, em madeira. Af_12/2015</t>
  </si>
  <si>
    <t>Fabricação de escoras do tipo pontalete, em madeira. Af_12/2015</t>
  </si>
  <si>
    <t>Montagem e desmontagem de fôrma de pilares retangulares e estruturas similares com área média das seções menor ou igual a 0,25 m², pé-direito simples, em madeira serrada, 1 utilização. Af_12/2015</t>
  </si>
  <si>
    <t>Montagem e desmontagem de fôrma de pilares retangulares e estruturas similares com área média das seções maior que 0,25 m², pé-direito simples, em madeira serrada, 1 utilização. Af_12/2015</t>
  </si>
  <si>
    <t>Montagem e desmontagem de fôrma de pilares retangulares e estruturas similares com área média das seções menor ou igual a 0,25 m², pé-direito simples, em madeira serrada, 2 utilizações. Af_12/2015</t>
  </si>
  <si>
    <t>Montagem e desmontagem de fôrma de pilares retangulares e estruturas similares com área média das seções maior que 0,25 m², pé-direito simples, em madeira serrada, 2 utilizações. Af_12/2015</t>
  </si>
  <si>
    <t>Montagem e desmontagem de fôrma de pilares retangulares e estruturas similares com área média das seções menor ou igual a 0,25 m², pé-direito simples, em madeira serrada, 4 utilizações. Af_12/2015</t>
  </si>
  <si>
    <t>Montagem e desmontagem de fôrma de pilares retangulares e estruturas similares com área média das seções maior que 0,25 m², pé-direito simples, em madeira serrada, 4 utilizações. Af_12/2015</t>
  </si>
  <si>
    <t>Montagem e desmontagem de fôrma de pilares retangulares e estruturas similares com área média das seções menor ou igual a 0,25 m², pé-direito simples, em chapa de madeira compensada resinada, 2 utilizações. Af_12/2015</t>
  </si>
  <si>
    <t>Montagem e desmontagem de fôrma de pilares retangulares e estruturas similares com área média das seções maior que 0,25 m², pé-direito simples, em chapa de madeira compensada resinada, 2 utilizações. Af_12/2015</t>
  </si>
  <si>
    <t>Montagem e desmontagem de fôrma de pilares retangulares e estruturas similares com área média das seções menor ou igual a 0,25 m², pé-direito duplo, em chapa de madeira compensada resinada, 2 utilizações. Af_12/2015</t>
  </si>
  <si>
    <t>Montagem e desmontagem de fôrma de pilares retangulares e estruturas similares com área média das seções maior que 0,25 m², pé-direito duplo, em chapa de madeira compensada resinada, 2 utilizações. Af_12/2015</t>
  </si>
  <si>
    <t>Montagem e desmontagem de fôrma de pilares retangulares e estruturas similares com área média das seções menor ou igual a 0,25 m², pé-direito simples, em chapa de madeira compensada resinada, 4 utilizações. Af_12/2015</t>
  </si>
  <si>
    <t>Montagem e desmontagem de fôrma de pilares retangulares e estruturas similares com área média das seções maior que 0,25 m², pé-direito simples, em chapa de madeira compensada resinada, 4 utilizações. Af_12/2015</t>
  </si>
  <si>
    <t>Montagem e desmontagem de fôrma de pilares retangulares e estruturas similares com área média das seções menor ou igual a 0,25 m², pé-direito duplo, em chapa de madeira compensada resinada, 4 utilizações. Af_12/2015</t>
  </si>
  <si>
    <t>Montagem e desmontagem de fôrma de pilares retangulares e estruturas similares com área média das seções maior que 0,25 m², pé-direito duplo, em chapa de madeira compensada resinada, 4 utilizações. Af_12/2015</t>
  </si>
  <si>
    <t>Montagem e desmontagem de fôrma de pilares retangulares e estruturas similares com área média das seções menor ou igual a 0,25 m², pé-direito simples, em chapa de madeira compensada resinada, 6 utilizações. Af_12/2015</t>
  </si>
  <si>
    <t>Montagem e desmontagem de fôrma de pilares retangulares e estruturas similares com área média das seções maior que 0,25 m², pé-direito simples, em chapa de madeira compensada resinada, 6 utilizações. Af_12/2015</t>
  </si>
  <si>
    <t>Montagem e desmontagem de fôrma de pilares retangulares e estruturas similares com área média das seções menor ou igual a 0,25 m², pé-direito duplo, em chapa de madeira compensada resinada, 6 utilizações. Af_12/2015</t>
  </si>
  <si>
    <t>Montagem e desmontagem de fôrma de pilares retangulares e estruturas similares com área média das seções maior que 0,25 m², pé-direito duplo, em chapa de madeira compensada resinada, 6 utilizações. Af_12/2015</t>
  </si>
  <si>
    <t>Montagem e desmontagem de fôrma de pilares retangulares e estruturas similares com área média das seções menor ou igual a 0,25 m², pé-direito simples, em chapa de madeira compensada resinada, 8 utilizações. Af_12/2015</t>
  </si>
  <si>
    <t>Montagem e desmontagem de fôrma de pilares retangulares e estruturas similares com área média das seções maior que 0,25 m², pé-direito simples, em chapa de madeira compensada resinada, 8 utilizações. Af_12/2015</t>
  </si>
  <si>
    <t>Montagem e desmontagem de fôrma de pilares retangulares e estruturas similares com área média das seções menor ou igual a 0,25 m², pé-direito duplo, em chapa de madeira compensada resinada, 8 utilizações. Af_12/2015</t>
  </si>
  <si>
    <t>Montagem e desmontagem de fôrma de pilares retangulares e estruturas similares com área média das seções maior que 0,25 m², pé-direito duplo, em chapa de madeira compensada resinada, 8 utilizações. Af_12/2015</t>
  </si>
  <si>
    <t>Montagem e desmontagem de fôrma de pilares retangulares e estruturas similares com área média das seções menor ou igual a 0,25 m², pé-direito simples, em chapa de madeira compensada plastificada, 10 utilizações. Af_12/2015</t>
  </si>
  <si>
    <t>Montagem e desmontagem de fôrma de pilares retangulares e estruturas similares com área média das seções maior que 0,25 m², pé-direito simples, em chapa de madeira compensada plastificada, 10 utilizações. Af_12/2015</t>
  </si>
  <si>
    <t>Montagem e desmontagem de fôrma de pilares retangulares e estruturas similares com área média das seções menor ou igual a 0,25 m², pé-direito duplo, em chapa de madeira compensada plastificada, 10 utilizações. Af_12/2015</t>
  </si>
  <si>
    <t>Montagem e desmontagem de fôrma de pilares retangulares e estruturas similares com área média das seções maior que 0,25 m², pé-direito duplo, em chapa de madeira compensada plastificada, 10 utilizações. Af_12/2015</t>
  </si>
  <si>
    <t>Montagem e desmontagem de fôrma de pilares retangulares e estruturas similares com área média das seções menor ou igual a 0,25 m², pé-direito simples, em chapa de madeira compensada plastificada, 12 utilizações. Af_12/2015</t>
  </si>
  <si>
    <t>Montagem e desmontagem de fôrma de pilares retangulares e estruturas similares com área média das seções maior que 0,25 m², pé-direito simples, em chapa de madeira compensada plastificada, 12 utilizações. Af_12/2015</t>
  </si>
  <si>
    <t>Montagem e desmontagem de fôrma de pilares retangulares e estruturas similares com área média das seções menor ou igual a 0,25 m², pé-direito duplo, em chapa de madeira compensada plastificada, 12 utilizações. Af_12/2015</t>
  </si>
  <si>
    <t>Montagem e desmontagem de fôrma de pilares retangulares e estruturas similares com área média das seções maior que 0,25 m², pé-direito duplo, em chapa de madeira compensada plastificada, 12 utilizações. Af_12/2015</t>
  </si>
  <si>
    <t>Montagem e desmontagem de fôrma de pilares retangulares e estruturas similares com área média das seções menor ou igual a 0,25 m², pé-direito simples, em chapa de madeira compensada plastificada, 14 utilizações. Af_12/2015</t>
  </si>
  <si>
    <t>Montagem e desmontagem de fôrma de pilares retangulares e estruturas similares com área média das seções maior que 0,25 m², pé-direito simples, em chapa de madeira compensada plastificada, 14 utilizações. Af_12/2015</t>
  </si>
  <si>
    <t>Montagem e desmontagem de fôrma de pilares retangulares e estruturas similares com área média das seções menor ou igual a 0,25 m², pé-direito duplo, em chapa de madeira compensada plastificada, 14 utilizações. Af_12/2015</t>
  </si>
  <si>
    <t>Montagem e desmontagem de fôrma de pilares retangulares e estruturas similares com área média das seções maior que 0,25 m², pé-direito duplo, em chapa de madeira compensada plastificada, 14 utilizações. Af_12/2015</t>
  </si>
  <si>
    <t>Montagem e desmontagem de fôrma de pilares retangulares e estruturas similares com área média das seções menor ou igual a 0,25 m², pé-direito simples, em chapa de madeira compensada plastificada, 18 utilizações. Af_12/2015</t>
  </si>
  <si>
    <t>Montagem e desmontagem de fôrma de pilares retangulares e estruturas similares com área média das seções maior que 0,25 m², pé-direito simples, em chapa de madeira compensada plastificada, 18 utilizações. Af_12/2015</t>
  </si>
  <si>
    <t>Montagem e desmontagem de fôrma de pilares retangulares e estruturas similares com área média das seções menor ou igual a 0,25 m², pé-direito duplo, em chapa de madeira compensada plastificada, 18 utilizações. Af_12/2015</t>
  </si>
  <si>
    <t>Montagem e desmontagem de fôrma de pilares retangulares e estruturas similares com área média das seções maior que 0,25 m², pé-direito duplo, em chapa de madeira compensada plastificada, 18 utilizações. Af_12/2015</t>
  </si>
  <si>
    <t>Montagem e desmontagem de fôrma de viga, escoramento com pontalete de madeira, pé-direito simples, em madeira serrada, 1 utilização. Af_12/2015</t>
  </si>
  <si>
    <t>Montagem e desmontagem de fôrma de viga, escoramento com pontalete de madeira, pé-direito simples, em madeira serrada, 2 utilizações. Af_12/2015</t>
  </si>
  <si>
    <t>Montagem e desmontagem de fôrma de viga, escoramento com pontalete de madeira, pé-direito simples, em madeira serrada, 4 utilizações. Af_12/2015</t>
  </si>
  <si>
    <t>Montagem e desmontagem de fôrma de viga, escoramento com garfo de madeira, pé-direito duplo, em chapa de madeira resinada, 2 utilizações. Af_12/2015</t>
  </si>
  <si>
    <t>Montagem e desmontagem de fôrma de viga, escoramento metálico, pé-direito duplo, em chapa de madeira resinada, 2 utilizações. Af_12/2015</t>
  </si>
  <si>
    <t>Montagem e desmontagem de fôrma de viga, escoramento com garfo de madeira, pé-direito simples, em chapa de madeira resinada, 2 utilizações. Af_12/2015</t>
  </si>
  <si>
    <t>Montagem e desmontagem de fôrma de viga, escoramento metálico, pé-direito simples, em chapa de madeira resinada, 2 utilizações. Af_12/2015</t>
  </si>
  <si>
    <t>Montagem e desmontagem de fôrma de viga, escoramento com garfo de madeira, pé-direito duplo, em chapa de madeira resinada, 4 utilizações. Af_12/2015</t>
  </si>
  <si>
    <t>Montagem e desmontagem de fôrma de viga, escoramento metálico, pé-direito duplo, em chapa de madeira resinada, 4 utilizações. Af_12/2015</t>
  </si>
  <si>
    <t>Montagem e desmontagem de fôrma de viga, escoramento com garfo de madeira, pé-direito simples, em chapa de madeira resinada, 4 utilizações. Af_12/2015</t>
  </si>
  <si>
    <t>Montagem e desmontagem de fôrma de viga, escoramento metálico, pé-direito simples, em chapa de madeira resinada, 4 utilizações. Af_12/2015</t>
  </si>
  <si>
    <t>Montagem e desmontagem de fôrma de viga, escoramento com garfo de madeira, pé-direito duplo, em chapa de madeira resinada, 6 utilizações. Af_12/2015</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</si>
  <si>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</si>
  <si>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Af_12/2015</t>
  </si>
  <si>
    <t>Montagem e desmontagem de fôrma de viga, escoramento metálico, pé-direito simples, em chapa de madeira resinada, 6 utilizações. Af_12/2015</t>
  </si>
  <si>
    <t>Montagem e desmontagem de fôrma de viga, escoramento com garfo de madeira, pé-direito duplo, em chapa de madeira resinada, 8 utilizações. Af_12/2015</t>
  </si>
  <si>
    <t>Montagem e desmontagem de fôrma de viga, escoramento metálico, pé-direito duplo, em chapa de madeira resinada, 8 utilizações. Af_12/2015</t>
  </si>
  <si>
    <t>Montagem e desmontagem de fôrma de viga, escoramento com garfo de madeira, pé-direito simples, em chapa de madeira resinada, 8 utilizações. Af_12/2015</t>
  </si>
  <si>
    <t>Montagem e desmontagem de fôrma de viga, escoramento metálico, pé-direito simples, em chapa de madeira resinada, 8 utilizações. Af_12/2015</t>
  </si>
  <si>
    <t>Montagem e desmontagem de fôrma de viga, escoramento com garfo de madeira, pé-direito duplo, em chapa de madeira plastificada, 10 utilizações. Af_12/2015</t>
  </si>
  <si>
    <t>Montagem e desmontagem de fôrma de viga, escoramento metálico, pé-direito duplo, em chapa de madeira plastificada, 10 utilizações. Af_12/2015</t>
  </si>
  <si>
    <t>Montagem e desmontagem de fôrma de viga, escoramento com garfo de madeira, pé-direito simples, em chapa de madeira plastificada, 10 utilizações. Af_12/2015</t>
  </si>
  <si>
    <t>Montagem e desmontagem de fôrma de viga, escoramento metálico, pé-direito simples, em chapa de madeira plastificada, 10 utilizações. Af_12/2015</t>
  </si>
  <si>
    <t>Montagem e desmontagem de fôrma de viga, escoramento com garfo de madeira, pé-direito duplo, em chapa de madeira plastificada, 12 utilizações. Af_12/2015</t>
  </si>
  <si>
    <t>Montagem e desmontagem de fôrma de viga, escoramento metálico, pé-direito duplo, em chapa de madeira plastificada, 12 utilizações. Af_12/2015</t>
  </si>
  <si>
    <t>Montagem e desmontagem de fôrma de viga, escoramento com garfo de madeira, pé-direito simples, em chapa de madeira plastificada, 12 utilizações. Af_12/2015</t>
  </si>
  <si>
    <t>Montagem e desmontagem de fôrma de viga, escoramento metálico, pé-direito simples, em chapa de madeira plastificada, 12 utilizações. Af_12/2015</t>
  </si>
  <si>
    <t>Montagem e desmontagem de fôrma de viga, escoramento com garfo de madeira, pé-direito duplo, em chapa de madeira plastificada, 14 utilizações. Af_12/2015</t>
  </si>
  <si>
    <t>Montagem e desmontagem de fôrma de viga, escoramento metálico, pé-direito duplo, em chapa de madeira plastificada, 14 utilizações. Af_12/2015</t>
  </si>
  <si>
    <t>Montagem e desmontagem de fôrma de viga, escoramento com garfo de madeira, pé-direito simples, em chapa de madeira plastificada, 14 utilizações. Af_12/2015</t>
  </si>
  <si>
    <t>Montagem e desmontagem de fôrma de viga, escoramento metálico, pé-direito simples, em chapa de madeira plastificada, 14 utilizações. Af_12/2015</t>
  </si>
  <si>
    <t>Montagem e desmontagem de fôrma de viga, escoramento com garfo de madeira, pé-direito duplo, em chapa de madeira plastificada, 18 utilizações. Af_12/2015</t>
  </si>
  <si>
    <t>Montagem e desmontagem de fôrma de viga, escoramento metálico, pé-direito duplo, em chapa de madeira plastificada, 18 utilizações. Af_12/2015</t>
  </si>
  <si>
    <t>Montagem e desmontagem de fôrma de viga, escoramento com garfo de madeira, pé-direito simples, em chapa de madeira plastificada, 18 utilizações. Af_12/2015</t>
  </si>
  <si>
    <t>Montagem e desmontagem de fôrma de viga, escoramento metálico, pé-direito simples, em chapa de madeira plastificada, 18 utilizações. Af_12/2015</t>
  </si>
  <si>
    <t>Montagem e desmontagem de fôrma de laje maciça com área média menor ou igual a 20 m², pé-direito simples, em madeira serrada, 1 utilização. Af_12/2015</t>
  </si>
  <si>
    <t>Montagem e desmontagem de fôrma de laje maciça com área média maior que 20 m², pé-direito simples, em madeira serrada, 1 utilização. Af_12/2015</t>
  </si>
  <si>
    <t>Montagem e desmontagem de fôrma de laje maciça com área média menor ou igual a 20 m², pé-direito simples, em madeira serrada, 2 utilizações. Af_12/2015</t>
  </si>
  <si>
    <t>Montagem e desmontagem de fôrma de laje maciça com área média maior que 20 m², pé-direito simples, em madeira serrada, 2 utilizações. Af_12/2015</t>
  </si>
  <si>
    <t>Montagem e desmontagem de fôrma de laje maciça com área média menor ou igual a 20 m², pé-direito simples, em madeira serrada, 4 utilizações. Af_12/2015</t>
  </si>
  <si>
    <t>Montagem e desmontagem de fôrma de laje maciça com área média maior que 20 m², pé-direito simples, em madeira serrada, 4 utilizações. Af_12/2015</t>
  </si>
  <si>
    <t>Montagem e desmontagem de fôrma de laje nervurada com cubeta e assoalho com área média menor ou igual a 20 m², pé-direito duplo, em chapa de madeira compensada resinada, 8 utilizações. Af_12/2015</t>
  </si>
  <si>
    <t>Montagem e desmontagem de fôrma de laje nervurada com cubeta e assoalho com área média maior que 20 m², pé-direito duplo, em chapa de madeira compensada resinada, 8 utilizações. Af_12/2015</t>
  </si>
  <si>
    <t>Montagem e desmontagem de fôrma de laje nervurada com cubeta e assoalho com área média menor ou igual a 20 m², pé-direito simples, em chapa de madeira compensada resinada, 8 utilizações. Af_12/2015</t>
  </si>
  <si>
    <t>Montagem e desmontagem de fôrma de laje nervurada com cubeta e assoalho com área média maior que 20 m², pé-direito simples, em chapa de madeira compensada resinada, 8 utilizações. Af_12/2015</t>
  </si>
  <si>
    <t>Montagem e desmontagem de fôrma de laje nervurada com cubeta e assoalho com área média menor ou igual a 20 m², pé-direito duplo, em chapa de madeira compensada resinada, 10 utilizações. Af_12/2015</t>
  </si>
  <si>
    <t>Montagem e desmontagem de fôrma de laje nervurada com cubeta e assoalho com área média maior que 20 m², pé-direito duplo, em chapa de madeira compensada resinada, 10 utilizações. Af_12/2015</t>
  </si>
  <si>
    <t>Montagem e desmontagem de fôrma de laje nervurada com cubeta e assoalho com área média menor ou igual a 20 m², pé-direito simples, em chapa de madeira compensada resinada, 10 utilizações. Af_12/2015</t>
  </si>
  <si>
    <t>Montagem e desmontagem de fôrma de laje nervurada com cubeta e assoalho com área média maior que 20 m², pé-direito simples, em chapa de madeira compensada resinada, 10 utilizações. Af_12/2015</t>
  </si>
  <si>
    <t>Montagem e desmontagem de fôrma de laje nervurada com cubeta e assoalho com área média menor ou igual a 20 m², pé-direito duplo, em chapa de madeira compensada resinada, 12 utilizações. Af_12/2015</t>
  </si>
  <si>
    <t>Montagem e desmontagem de fôrma de laje nervurada com cubeta e assoalho com área média maior que 20 m², pé-direito duplo, em chapa de madeira compensada resinada, 12 utilizações. Af_12/2015</t>
  </si>
  <si>
    <t>Montagem e desmontagem de fôrma de laje nervurada com cubeta e assoalho com área média menor ou igual a 20 m², pé-direito simples, em chapa de madeira compensada resinada, 12 utilizações. Af_12/2015</t>
  </si>
  <si>
    <t>Montagem e desmontagem de fôrma de laje nervurada com cubeta e assoalho com área média maior que 20 m², pé-direito simples, em chapa de madeira compensada resinada, 12 utilizações. Af_12/2015</t>
  </si>
  <si>
    <t>Montagem e desmontagem de fôrma de laje nervurada com cubeta e assoalho com área média menor ou igual a 20 m², pé-direito duplo, em chapa de madeira compensada resinada, 14 utilizações. Af_12/2015</t>
  </si>
  <si>
    <t>Montagem e desmontagem de fôrma de laje nervurada com cubeta e assoalho com área média maior que 20 m², pé-direito duplo, em chapa de madeira compensada resinada, 14 utilizações. Af_12/2015</t>
  </si>
  <si>
    <t>Montagem e desmontagem de fôrma de laje nervurada com cubeta e assoalho com área média menor ou igual a 20 m², pé-direito simples, em chapa de madeira compensada resinada, 14 utilizações. Af_12/2015</t>
  </si>
  <si>
    <t>Montagem e desmontagem de fôrma de laje nervurada com cubeta e assoalho com área média maior que 20 m², pé-direito simples, em chapa de madeira compensada resinada, 14 utilizações. Af_12/2015</t>
  </si>
  <si>
    <t>Montagem e desmontagem de fôrma de laje nervurada com cubeta e assoalho com área média menor ou igual a 20 m², pé-direito duplo, em chapa de madeira compensada resinada, 18 utilizações. Af_12/2015</t>
  </si>
  <si>
    <t>Montagem e desmontagem de fôrma de laje nervurada com cubeta e assoalho com área média maior que 20 m², pé-direito duplo, em chapa de madeira compensada resinada, 18 utilizações. Af_12/2015</t>
  </si>
  <si>
    <t>Montagem e desmontagem de fôrma de laje nervurada com cubeta e assoalho com área média menor ou igual a 20 m², pé-direito simples, em chapa de madeira compensada resinada, 18 utilizações. Af_12/2015</t>
  </si>
  <si>
    <t>Montagem e desmontagem de fôrma de laje nervurada com cubeta e assoalho com área média maior que 20 m², pé-direito simples, em chapa de madeira compensada resinada, 18 utilizações. Af_12/2015</t>
  </si>
  <si>
    <t>Montagem e desmontagem de fôrma de laje maciça com área média menor ou igual a 20 m², pé-direito duplo, em chapa de madeira compensada resinada, 2 utilizações. Af_12/2015</t>
  </si>
  <si>
    <t>Montagem e desmontagem de fôrma de laje maciça com área média maior que 20 m², pé-direito duplo, em chapa de madeira compensada resinada, 2 utilizações. Af_12/2015</t>
  </si>
  <si>
    <t>Montagem e desmontagem de fôrma de laje maciça com área média menor ou igual a 20 m², pé-direito simples, em chapa de madeira compensada resinada, 2 utilizações. Af_12/2015</t>
  </si>
  <si>
    <t>Montagem e desmontagem de fôrma de laje maciça com área média maior que 20 m², pé-direito simples, em chapa de madeira compensada resinada, 2 utilizações. Af_12/2015</t>
  </si>
  <si>
    <t>Montagem e desmontagem de fôrma de laje maciça com área média menor ou igual a 20 m², pé-direito duplo, em chapa de madeira compensada resinada, 4 utilizações. Af_12/2015</t>
  </si>
  <si>
    <t>Montagem e desmontagem de fôrma de laje maciça com área média maior que 20 m², pé-direito duplo, em chapa de madeira compensada resinada, 4 utilizações. Af_12/2015</t>
  </si>
  <si>
    <t>Montagem e desmontagem de fôrma de laje maciça com área média menor ou igual a 20 m², pé-direito simples, em chapa de madeira compensada resinada, 4 utilizações. Af_12/2015</t>
  </si>
  <si>
    <t>Montagem e desmontagem de fôrma de laje maciça com área média maior que 20 m², pé-direito simples, em chapa de madeira compensada resinada, 4 utilizações. Af_12/2015</t>
  </si>
  <si>
    <t>Montagem e desmontagem de fôrma de laje maciça com área média maior que 20 m², pé-direito duplo, em chapa de madeira compensada resinada, 6 utilizações. Af_12/2015</t>
  </si>
  <si>
    <t>Montagem e desmontagem de fôrma de laje maciça com área média menor ou igual a 20 m², pé-direito duplo, em chapa de madeira compensada resinada, 6 utilizações. Af_12/2015</t>
  </si>
  <si>
    <t>Montagem e desmontagem de fôrma de laje maciça com área média menor ou igual a 20 m², pé-direito simples, em chapa de madeira compensada resinada, 6 utilizações. Af_12/2015</t>
  </si>
  <si>
    <t>Montagem e desmontagem de fôrma de laje maciça com área média maior que 20 m², pé-direito simples, em chapa de madeira compensada resinada, 6 utilizações. Af_12/2015</t>
  </si>
  <si>
    <t>Montagem e desmontagem de fôrma de laje maciça com área média menor ou igual a 20 m², pé-direito duplo, em chapa de madeira compensada resinada, 8 utilizações. Af_12/2015</t>
  </si>
  <si>
    <t>Montagem e desmontagem de fôrma de laje maciça com área média maior que 20 m², pé-direito duplo, em chapa de madeira compensada resinada, 8 utilizações. Af_12/2015</t>
  </si>
  <si>
    <t>Montagem e desmontagem de fôrma de laje maciça com área média menor ou igual a 20 m², pé-direito simples, em chapa de madeira compensada resinada, 8 utilizações. Af_12/2015</t>
  </si>
  <si>
    <t>Montagem e desmontagem de fôrma de laje maciça com área média maior que 20 m², pé-direito simples, em chapa de madeira compensada resinada, 8 utilizações. Af_12/2015</t>
  </si>
  <si>
    <t>Montagem e desmontagem de fôrma de laje maciça com área média menor ou igual a 20 m², pé-direito duplo, em chapa de madeira compensada plastificada, 10 utilizações. Af_12/2015</t>
  </si>
  <si>
    <t>Montagem e desmontagem de fôrma de laje maciça com área média maior que 20 m², pé-direito duplo, em chapa de madeira compensada plastificada, 10 utilizações. Af_12/2015</t>
  </si>
  <si>
    <t>Montagem e desmontagem de fôrma de laje maciça com área média menor ou igual a 20 m², pé-direito simples, em chapa de madeira compensada plastificada, 10 utilizações. Af_12/2015</t>
  </si>
  <si>
    <t>Montagem e desmontagem de fôrma de laje maciça com área média maior que 20 m², pé-direito simples, em chapa de madeira compensada plastificada, 10 utilizações. Af_12/2015</t>
  </si>
  <si>
    <t>Montagem e desmontagem de fôrma de laje maciça com área média menor ou igual a 20 m², pé-direito duplo, em chapa de madeira compensada plastificada, 12 utilizações. Af_12/2015</t>
  </si>
  <si>
    <t>Montagem e desmontagem de fôrma de laje maciça com área média maior que 20 m², pé-direito duplo, em chapa de madeira compensada plastificada, 12 utilizações. Af_12/2015</t>
  </si>
  <si>
    <t>Montagem e desmontagem de fôrma de laje maciça com área média menor ou igual a 20 m², pé-direito simples, em chapa de madeira compensada plastificada, 12 utilizações. Af_12/2015</t>
  </si>
  <si>
    <t>Montagem e desmontagem de fôrma de laje maciça com área média maior que 20 m², pé-direito simples, em chapa de madeira compensada plastificada, 12 utilizações. Af_12/2015</t>
  </si>
  <si>
    <t>Montagem e desmontagem de fôrma de laje maciça com área média menor ou igual a 20 m², pé-direito duplo, em chapa de madeira compensada plastificada, 14 utilizações. Af_12/2015</t>
  </si>
  <si>
    <t>Montagem e desmontagem de fôrma de laje maciça com área média maior que 20 m², pé-direito duplo, em chapa de madeira compensada plastificada, 14 utilizações. Af_12/2015</t>
  </si>
  <si>
    <t>Montagem e desmontagem de fôrma de laje maciça com área média menor ou igual a 20 m², pé-direito simples, em chapa de madeira compensada plastificada, 14 utilizações. Af_12/2015</t>
  </si>
  <si>
    <t>Montagem e desmontagem de fôrma de laje maciça com área média maior que 20 m², pé-direito simples, em chapa de madeira compensada plastificada, 14 utilizações. Af_12/2015</t>
  </si>
  <si>
    <t>Montagem e desmontagem de fôrma de laje maciça com área média menor ou igual a 20 m², pé-direito duplo, em chapa de madeira compensada plastificada, 18 utilizações. Af_12/2015</t>
  </si>
  <si>
    <t>Montagem e desmontagem de fôrma de laje maciça com área média maior que 20 m², pé-direito duplo, em chapa de madeira compensada plastificada, 18 utilizações. Af_12/2015</t>
  </si>
  <si>
    <t>Montagem e desmontagem de fôrma de laje maciça com área média menor ou igual a 20 m², pé-direito simples, em chapa de madeira compensada plastificada, 18 utilizações. Af_12/2015</t>
  </si>
  <si>
    <t>Montagem e desmontagem de fôrma de laje maciça com área média maior que 20 m², pé-direito simples, em chapa de madeira compensada plastificada, 18 utilizações. Af_12/2015</t>
  </si>
  <si>
    <t>Fabricação de fôrma para escadas, com 2 lances, em chapa de madeira compensada plastificada, e=18 mm. Af_01/2017</t>
  </si>
  <si>
    <t>Fabricação de fôrma para escadas, com 2 lances, em chapa de madeira compensada resinada, e= 17 mm. Af_01/2017</t>
  </si>
  <si>
    <t>Fabricação de fôrma para escadas, com 2 lances, em madeira serrada, e=25 mm. Af_01/2017</t>
  </si>
  <si>
    <t>Montagem e desmontagem de fôrma para escadas, com 2 lances, em madeira serrada, 1 utilização. Af_01/2017</t>
  </si>
  <si>
    <t>Montagem e desmontagem de fôrma para escadas, com 2 lances, em madeira serrada, 2 utilizações. Af_01/2017</t>
  </si>
  <si>
    <t>Montagem e desmontagem de fôrma para escadas, com 2 lances, em chapa de madeira compensada resinada, 4 utilizações. Af_01/2017</t>
  </si>
  <si>
    <t>Montagem e desmontagem de fôrma para escadas, com 2 lances, em chapa de madeira compensada plastificada, 6 utilizações. Af_01/2017</t>
  </si>
  <si>
    <t>Montagem e desmontagem de fôrma para escadas, com 2 lances, em chapa de madeira compensada plastificada, 8 utilizações. Af_01/2017</t>
  </si>
  <si>
    <t>Montagem e desmontagem de fôrma para escadas, com 2 lances, em chapa de madeira compensada plastificada, 10 utilizações. Af_01/2017</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</si>
  <si>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</si>
  <si>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</si>
  <si>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</si>
  <si>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</si>
  <si>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</si>
  <si>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</si>
  <si>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</si>
  <si>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</si>
  <si>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</si>
  <si>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</si>
  <si>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</si>
  <si>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</si>
  <si>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</si>
  <si>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</si>
  <si>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</si>
  <si>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</si>
  <si>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</si>
  <si>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</si>
  <si>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</si>
  <si>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Montagem e desmontagem de fôrma de pilares circulares, com área média das seções maior que 0,28 m², pé-direito duplo, em madeira, 2 utilizações.  Af_06/2017</t>
  </si>
  <si>
    <t>Protensao de tirantes de barra de aco ca-50 excl materiais</t>
  </si>
  <si>
    <t>Armacao em tela de aco soldada nervurada q-92, aco ca-60, 4,2mm, malha 15x15cm</t>
  </si>
  <si>
    <t>Armação vertical de alvenaria estrutural; diâmetro de 10,0 mm. Af_01/2015</t>
  </si>
  <si>
    <t>Armação vertical de alvenaria estrutural; diâmetro de 12,5 mm. Af_01/2015</t>
  </si>
  <si>
    <t>Armação de cinta de alvenaria estrutural; diâmetro de 10,0 mm. Af_01/2015</t>
  </si>
  <si>
    <t>Armação de verga e contraverga de alvenaria estrutural; diâmetro de 8,0 mm. Af_01/2015</t>
  </si>
  <si>
    <t>Armação de verga e contraverga de alvenaria estrutural; diâmetro de 10,0 mm. Af_01/2015</t>
  </si>
  <si>
    <t>Armação do sistema de paredes de concreto, executada em paredes de edificações de múltiplos pavimentos, tela q-138. Af_06/2015</t>
  </si>
  <si>
    <t>Armação do sistema de paredes de concreto, executada em paredes de edificações térreas ou de múltiplos pavimentos, tela q-92. Af_06/2015</t>
  </si>
  <si>
    <t>Armação do sistema de paredes de concreto, executada em paredes de edificações térreas, tela q-61. Af_06/2015</t>
  </si>
  <si>
    <t>Armação do sistema de paredes de concreto, executada como armadura positiva de lajes, tela q-138. Af_06/2015</t>
  </si>
  <si>
    <t>Armação do sistema de paredes de concreto, executada como armadura negativa de lajes, tela t-196. Af_06/2015</t>
  </si>
  <si>
    <t>Armação do sistema de paredes de concreto, executada como armadura positiva de lajes, tela q-113. Af_06/2015</t>
  </si>
  <si>
    <t>Armação do sistema de paredes de concreto, executada como armadura negativa de lajes, tela l-159. Af_06/2015</t>
  </si>
  <si>
    <t>Armação do sistema de paredes de concreto, executada em platibandas, tela q-92. Af_06/2015</t>
  </si>
  <si>
    <t>Armação do sistema de paredes de concreto, executada como reforço, vergalhão de 6,3 mm de diâmetro. Af_06/2015</t>
  </si>
  <si>
    <t>Armação do sistema de paredes de concreto, executada como reforço, vergalhão de 8,0 mm de diâmetro. Af_06/2015</t>
  </si>
  <si>
    <t>Armação do sistema de paredes de concreto, executada como reforço, vergalhão de 10,0 mm de diâmetro. Af_06/2015</t>
  </si>
  <si>
    <t>Armação de pilar ou viga de uma estrutura convencional de concreto armado em um edifício de múltiplos pavimentos utilizando aço ca-60 de 5,0 mm - montagem. Af_12/2015</t>
  </si>
  <si>
    <t>Armação de pilar ou viga de uma estrutura convencional de concreto armado em um edifício de múltiplos pavimentos utilizando aço ca-50 de 6,3 mm - montagem. Af_12/2015</t>
  </si>
  <si>
    <t>Armação de pilar ou viga de uma estrutura convencional de concreto armado em um edifício de múltiplos pavimentos utilizando aço ca-50 de 8,0 mm - montagem. Af_12/2015</t>
  </si>
  <si>
    <t>Armação de pilar ou viga de uma estrutura convencional de concreto armado em um edifício de múltiplos pavimentos utilizando aço ca-50 de 10,0 mm - montagem. Af_12/2015</t>
  </si>
  <si>
    <t>Armação de pilar ou viga de uma estrutura convencional de concreto armado em um edifício de múltiplos pavimentos utilizando aço ca-50 de 12,5 mm - montagem. Af_12/2015</t>
  </si>
  <si>
    <t>Armação de pilar ou viga de uma estrutura convencional de concreto armado em um edifício de múltiplos pavimentos utilizando aço ca-50 de 16,0 mm - montagem. Af_12/2015</t>
  </si>
  <si>
    <t>Armação de pilar ou viga de uma estrutura convencional de concreto armado em um edifício de múltiplos pavimentos utilizando aço ca-50 de 20,0 mm - montagem. Af_12/2015</t>
  </si>
  <si>
    <t>Armação de pilar ou viga de uma estrutura convencional de concreto armado em um edifício de múltiplos pavimentos utilizando aço ca-50 de 25,0 mm - montagem. Af_12/2015</t>
  </si>
  <si>
    <t>Armação de laje de uma estrutura convencional de concreto armado em um edifício de múltiplos pavimentos utilizando aço ca-60 de 4,2 mm - montagem. Af_12/2015</t>
  </si>
  <si>
    <t>Armação de laje de uma estrutura convencional de concreto armado em um edifício de múltiplos pavimentos utilizando aço ca-60 de 5,0 mm - montagem. Af_12/2015</t>
  </si>
  <si>
    <t>Armação de laje de uma estrutura convencional de concreto armado em um edifício de múltiplos pavimentos utilizando aço ca-50 de 6,3 mm - montagem. Af_12/2015</t>
  </si>
  <si>
    <t>Armação de laje de uma estrutura convencional de concreto armado em um edifício de múltiplos pavimentos utilizando aço ca-50 de 8,0 mm - montagem. Af_12/2015</t>
  </si>
  <si>
    <t>Armação de laje de uma estrutura convencional de concreto armado em um edifício de múltiplos pavimentos utilizando aço ca-50 de 10,0 mm - montagem. Af_12/2015</t>
  </si>
  <si>
    <t>Armação de laje de uma estrutura convencional de concreto armado em um edifício de múltiplos pavimentos utilizando aço ca-50 de 12,5 mm - montagem. Af_12/2015</t>
  </si>
  <si>
    <t>Armação de laje de uma estrutura convencional de concreto armado em um edifício de múltiplos pavimentos utilizando aço ca-50 de 16,0 mm - montagem. Af_12/2015</t>
  </si>
  <si>
    <t>Armação de laje de uma estrutura convencional de concreto armado em um edifício de múltiplos pavimentos utilizando aço ca-50 de 20,0 mm - montagem. Af_12/2015</t>
  </si>
  <si>
    <t>Armação de pilar ou viga de uma estrutura convencional de concreto armado em uma edificação térrea ou sobrado utilizando aço ca-60 de 5,0 mm - montagem. Af_12/2015</t>
  </si>
  <si>
    <t>Armação de pilar ou viga de uma estrutura convencional de concreto armado em uma edificação térrea ou sobrado utilizando aço ca-50 de 6,3 mm - montagem. Af_12/2015</t>
  </si>
  <si>
    <t>Armação de pilar ou viga de uma estrutura convencional de concreto armado em uma edificação térrea ou sobrado utilizando aço ca-50 de 8,0 mm - montagem. Af_12/2015</t>
  </si>
  <si>
    <t>Armação de pilar ou viga de uma estrutura convencional de concreto armado em uma edificação térrea ou sobrado utilizando aço ca-50 de 10,0 mm - montagem. Af_12/2015</t>
  </si>
  <si>
    <t>Armação de pilar ou viga de uma estrutura convencional de concreto armado em uma edificação térrea ou sobrado utilizando aço ca-50 de 12,5 mm - montagem. Af_12/2015</t>
  </si>
  <si>
    <t>Armação de pilar ou viga de uma estrutura convencional de concreto armado em uma edificação térrea ou sobrado utilizando aço ca-50 de 16,0 mm - montagem. Af_12/2015</t>
  </si>
  <si>
    <t>Armação de pilar ou viga de uma estrutura convencional de concreto armado em uma edificação térrea ou sobrado utilizando aço ca-50 de 20,0 mm - montagem. Af_12/2015</t>
  </si>
  <si>
    <t>Armação de pilar ou viga de uma estrutura convencional de concreto armado em uma edificação térrea ou sobrado utilizando aço ca-50 de 25,0 mm - montagem. Af_12/2015</t>
  </si>
  <si>
    <t>Armação de laje de uma estrutura convencional de concreto armado em uma edificação térrea ou sobrado utilizando aço ca-60 de 4,2 mm - montagem. Af_12/2015</t>
  </si>
  <si>
    <t>Armação de laje de uma estrutura convencional de concreto armado em uma edificação térrea ou sobrado utilizando aço ca-60 de 5,0 mm - montagem. Af_12/2015</t>
  </si>
  <si>
    <t>Armação de laje de uma estrutura convencional de concreto armado em uma edificação térrea ou sobrado utilizando aço ca-50 de 6,3 mm - montagem. Af_12/2015</t>
  </si>
  <si>
    <t>Armação de laje de uma estrutura convencional de concreto armado em uma edificação térrea ou sobrado utilizando aço ca-50 de 8,0 mm - montagem. Af_12/2015</t>
  </si>
  <si>
    <t>Armação de laje de uma estrutura convencional de concreto armado em uma edificação térrea ou sobrado utilizando aço ca-50 de 10,0 mm - montagem. Af_12/2015</t>
  </si>
  <si>
    <t>Armação de laje de uma estrutura convencional de concreto armado em uma edificação térrea ou sobrado utilizando aço ca-50 de 12,5 mm - montagem. Af_12/2015</t>
  </si>
  <si>
    <t>Armação de laje de uma estrutura convencional de concreto armado em uma edificação térrea ou sobrado utilizando aço ca-50 de 16,0 mm - montagem. Af_12/2015</t>
  </si>
  <si>
    <t>Armação de laje de uma estrutura convencional de concreto armado em uma edificação térrea ou sobrado utilizando aço ca-50 de 20,0 mm - montagem. Af_12/2015</t>
  </si>
  <si>
    <t>Corte e dobra de aço ca-60, diâmetro de 5,0 mm, utilizado em estruturas diversas, exceto lajes. Af_12/2015</t>
  </si>
  <si>
    <t>Corte e dobra de aço ca-50, diâmetro de 6,3 mm, utilizado em estruturas diversas, exceto lajes. Af_12/2015</t>
  </si>
  <si>
    <t>Corte e dobra de aço ca-50, diâmetro de 8,0 mm, utilizado em estruturas diversas, exceto lajes. Af_12/2015</t>
  </si>
  <si>
    <t>Corte e dobra de aço ca-50, diâmetro de 10,0 mm, utilizado em estruturas diversas, exceto lajes. Af_12/2015</t>
  </si>
  <si>
    <t>Corte e dobra de aço ca-50, diâmetro de 12,5 mm, utilizado em estruturas diversas, exceto lajes. Af_12/2015</t>
  </si>
  <si>
    <t>Corte e dobra de aço ca-50, diâmetro de 16,0 mm, utilizado em estruturas diversas, exceto lajes. Af_12/2015</t>
  </si>
  <si>
    <t>Corte e dobra de aço ca-50, diâmetro de 20,0 mm, utilizado em estruturas diversas, exceto lajes. Af_12/2015</t>
  </si>
  <si>
    <t>Corte e dobra de aço ca-50, diâmetro de 25,0 mm, utilizado em estruturas diversas, exceto lajes. Af_12/2015</t>
  </si>
  <si>
    <t>Corte e dobra de aço ca-60, diâmetro de 4,2 mm, utilizado em laje. Af_12/2015</t>
  </si>
  <si>
    <t>Corte e dobra de aço ca-60, diâmetro de 5,0 mm, utilizado em laje. Af_12/2015</t>
  </si>
  <si>
    <t>Corte e dobra de aço ca-50, diâmetro de 6,3 mm, utilizado em laje. Af_12/2015</t>
  </si>
  <si>
    <t>Corte e dobra de aço ca-50, diâmetro de 8,0 mm, utilizado em laje. Af_12/2015</t>
  </si>
  <si>
    <t>Corte e dobra de aço ca-50, diâmetro de 10,0 mm, utilizado em laje. Af_12/2015</t>
  </si>
  <si>
    <t>Corte e dobra de aço ca-50, diâmetro de 12,5 mm, utilizado em laje. Af_12/2015</t>
  </si>
  <si>
    <t>Corte e dobra de aço ca-50, diâmetro de 16,0 mm, utilizado em laje. Af_12/2015</t>
  </si>
  <si>
    <t>Corte e dobra de aço ca-50, diâmetro de 20,0 mm, utilizado em laje. Af_12/2015</t>
  </si>
  <si>
    <t>Corte e dobra de aço ca-25, diâmetro de 6,3 mm. Af_12/2015</t>
  </si>
  <si>
    <t>Corte e dobra de aço ca-25, diâmetro de 8,0 mm. Af_12/2015</t>
  </si>
  <si>
    <t>Corte e dobra de aço ca-25, diâmetro de 10,0 mm. Af_12/2015</t>
  </si>
  <si>
    <t>Corte e dobra de aço ca-25, diâmetro de 12,5 mm. Af_12/2015</t>
  </si>
  <si>
    <t>Corte e dobra de aço ca-25, diâmetro de 16,0 mm. Af_12/2015</t>
  </si>
  <si>
    <t>Corte e dobra de aço ca-25, diâmetro de 20,0 mm. Af_12/2015</t>
  </si>
  <si>
    <t>Corte e dobra de aço ca-25, diâmetro de 25,0 mm. Af_12/2015</t>
  </si>
  <si>
    <t>Armação utilizando aço ca-25 de 6,3 mm - montagem. Af_12/2015</t>
  </si>
  <si>
    <t>Armação utilizando aço ca-25 de 8,0 mm - montagem. Af_12/2015</t>
  </si>
  <si>
    <t>Armação utilizando aço ca-25 de 10,0 mm - montagem. Af_12/2015</t>
  </si>
  <si>
    <t>Armação utilizando aço ca-25 de 12,5 mm - montagem. Af_12/2015</t>
  </si>
  <si>
    <t>Armação utilizando aço ca-25 de 16,0 mm - montagem. Af_12/2015</t>
  </si>
  <si>
    <t>Armação utilizando aço ca-25 de 20,0 mm - montagem. Af_12/2015</t>
  </si>
  <si>
    <t>Armação utilizando aço ca-25 de 25,0 mm - montagem. Af_12/2015</t>
  </si>
  <si>
    <t>Corte e dobra de aço ca-60, diâmetro de 5,0 mm, utilizado em estribo contínuo helicoidal. Af_10/2016</t>
  </si>
  <si>
    <t>Corte e dobra de aço ca-50, diâmetro de 6,3 mm, utilizado em estribo contínuo helicoidal. Af_10/2016</t>
  </si>
  <si>
    <t>Montagem de armadura longitudinal/transversal de estacas de seção circular, diâmetro = 8,0 mm. Af_11/2016</t>
  </si>
  <si>
    <t>Montagem de armadura longitudinal de estacas de seção circular, diâmetro = 10,0 mm. Af_11/2016</t>
  </si>
  <si>
    <t>Montagem de armadura longitudinal/transversal de estacas de seção circular, diâmetro = 12,5 mm. Af_11/2016</t>
  </si>
  <si>
    <t>Montagem de armadura longitudinal de estacas de seção circular, diâmetro = 16,0 mm. Af_11/2016</t>
  </si>
  <si>
    <t>Montagem de armadura longitudinal de estacas de seção circular, diâmetro = 20,0 mm. Af_11/2016</t>
  </si>
  <si>
    <t>Montagem de armadura longitudinal de estacas de seção circular, diâmetro = 25,0 mm. Af_11/2016</t>
  </si>
  <si>
    <t>Montagem de armadura transversal de estacas de seção circular, diâmetro = 5,0 mm. Af_11/2016</t>
  </si>
  <si>
    <t>Montagem de armadura transversal de estacas de seção circular, diâmetro = 6,3 mm. Af_11/2016</t>
  </si>
  <si>
    <t>Montagem de armadura longitudinal/transversal de estacas de seção retangular (barrete), diâmetro = 8,0 mm. Af_11/2016</t>
  </si>
  <si>
    <t>Montagem de armadura longitudinal de estacas de seção retangular (barrete), diâmetro = 10,0 mm. Af_11/2016</t>
  </si>
  <si>
    <t>Montagem de armadura longitudinal/transversal de estacas de seção retangular (barrete), diâmetro = 12,5 mm. Af_11/2016</t>
  </si>
  <si>
    <t>Montagem de armadura longitudinal de estacas de seção retangular (barrete), diâmetro = 16,0 mm. Af_11/2016</t>
  </si>
  <si>
    <t>Montagem de armadura longitudinal de estacas de seção retangular (barrete), diâmetro = 20,0 mm. Af_11/2016</t>
  </si>
  <si>
    <t>Montagem de armadura longitudinal de estacas de seção retangular (barrete), diâmetro = 25,0 mm. Af_11/2016</t>
  </si>
  <si>
    <t>Montagem de armadura transversal de estacas de seção retangular (barrete), diâmetro = 5,0 mm. Af_11/2016</t>
  </si>
  <si>
    <t>Montagem de armadura transversal de estacas de seção retangular (barrete), diâmetro = 6,3 mm. Af_11/2016</t>
  </si>
  <si>
    <t>Armação de escada, com 2 lances, de uma estrutura convencional de concreto armado utilizando aço ca-60 de 5,0 mm - montagem. Af_01/2017</t>
  </si>
  <si>
    <t>Armação de escada, com 2 lances, de uma estrutura convencional de concreto armado utilizando aço ca-50 de 6,3 mm - montagem. Af_01/2017</t>
  </si>
  <si>
    <t>Armação de escada, com 2 lances, de uma estrutura convencional de concreto armado utilizando aço ca-50 de 8,0 mm - montagem. Af_01/2017</t>
  </si>
  <si>
    <t>Armação de escada, com 2 lances, de uma estrutura convencional de concreto armado utilizando aço ca-50 de 10,0 mm - montagem. Af_01/2017</t>
  </si>
  <si>
    <t>Armação de escada, com 2 lances, de uma estrutura convencional de concreto armado utilizando aço ca-50 de 12,5 mm - montagem. Af_01/2017</t>
  </si>
  <si>
    <t>Armação de escada, com 2 lances, de uma estrutura convencional de concreto armado utilizando aço ca-50 de 16,0 mm - montagem. Af_01/2017</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</si>
  <si>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</si>
  <si>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</si>
  <si>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</si>
  <si>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</si>
  <si>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</si>
  <si>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</si>
  <si>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</si>
  <si>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Regularização de superficie de concreto aparente</t>
  </si>
  <si>
    <t>Grauteamento vertical em alvenaria estrutural. Af_01/2015</t>
  </si>
  <si>
    <t>Grauteamento de cinta intermediária ou de contraverga em alvenaria estrutural. Af_01/2015</t>
  </si>
  <si>
    <t>Grauteamento de cinta superior ou de verga em alvenaria estrutural. Af_01/2015</t>
  </si>
  <si>
    <t>Graute fgk=15 mpa; traço 1:0,04:2,0:2,4 (cimento/ cal/ areia grossa/ brita 0) - preparo mecânico com betoneira 400 l. Af_02/2015</t>
  </si>
  <si>
    <t>Graute fgk=20 mpa; traço 1:0,04:1,6:1,9 (cimento/ cal/ areia grossa/ brita 0) - preparo mecânico com betoneira 400 l. Af_02/2015</t>
  </si>
  <si>
    <t>Graute fgk=25 mpa; traço 1:0,02:1,2:1,5 (cimento/ cal/ areia grossa/ brita 0) - preparo mecânico com betoneira 400 l. Af_02/2015</t>
  </si>
  <si>
    <t>Graute fgk=30 mpa; traço 1:0,02:0,8:1,1 (cimento/ cal/ areia grossa/ brita 0) - preparo mecânico com betoneira 400 l. Af_02/2015</t>
  </si>
  <si>
    <t>Graute fgk=15 mpa; traço 1:2,0:2,4 (cimento/ areia grossa/ brita 0/ aditivo) - preparo mecânico com betoneira 400 l. Af_02/2015</t>
  </si>
  <si>
    <t>Graute fgk=20 mpa; traço 1:1,6:1,9 (cimento/ areia grossa/ brita 0/ aditivo) - preparo mecânico com betoneira 400 l. Af_02/2015</t>
  </si>
  <si>
    <t>Graute fgk=25 mpa; traço 1:1,2:1,5 (cimento/ areia grossa/ brita 0/ aditivo) - preparo mecânico com betoneira 400 l. Af_02/2015</t>
  </si>
  <si>
    <t>Graute fgk=30 mpa; traço 1:0,8:1,1 (cimento/ areia grossa/ brita 0/ aditivo) - preparo mecânico com betoneira 400 l. Af_02/2015</t>
  </si>
  <si>
    <t>Concretagem de pilares, fck = 25 mpa,  com uso de baldes em edificação com seção média de pilares menor ou igual a 0,25 m² - lançamento, adensamento e acabamento. Af_12/2015</t>
  </si>
  <si>
    <t>Concretagem de pilares, fck = 25 mpa, com uso de grua em edificação com seção média de pilares menor ou igual a 0,25 m² - lançamento, adensamento e acabamento. Af_12/2015</t>
  </si>
  <si>
    <t>Concretagem de pilares, fck = 25 mpa, com uso de bomba em edificação com seção média de pilares menor ou igual a 0,25 m² - lançamento, adensamento e acabamento. Af_12/2015</t>
  </si>
  <si>
    <t>Concretagem de pilares, fck = 25 mpa, com uso de grua em edificação com seção média de pilares maior que 0,25 m² - lançamento, adensamento e acabamento. Af_12/2015</t>
  </si>
  <si>
    <t>Concretagem de pilares, fck = 25 mpa, com uso de bomba em edificação com seção média de pilares maior que 0,25 m² - lançamento, adensamento e acabamento. Af_12/2015</t>
  </si>
  <si>
    <t>Concretagem de vigas e lajes, fck=20 mpa, para lajes premoldadas com uso de bomba em edificação com área média de lajes menor ou igual a 20 m² - lançamento, adensamento e acabamento. Af_12/2015</t>
  </si>
  <si>
    <t>Concretagem de vigas e lajes, fck=20 mpa, para lajes premoldadas com uso de bomba em edificação com área média de lajes maior que 20 m² - lançamento, adensamento e acabamento. Af_12/2015</t>
  </si>
  <si>
    <t>Concretagem de vigas e lajes, fck=20 mpa, para lajes maciças ou nervuradas com uso de bomba em edificação com área média de lajes menor ou igual a 20 m² - lançamento, adensamento e acabamento. Af_12/2015</t>
  </si>
  <si>
    <t>Concretagem de vigas e lajes, fck=20 mpa, para lajes maciças ou nervuradas com uso de bomba em edificação com área média de lajes maior que 20 m² - lançamento, adensamento e acabamento. Af_12/2015</t>
  </si>
  <si>
    <t>Concretagem de vigas e lajes, fck=20 mpa, para lajes premoldadas com jericas em elevador de cabo em edificação de multipavimentos até 16 andares, com área média de lajes menor ou igual a 20 m² - lançamento, adensamento e acabamento. Af_12/2015</t>
  </si>
  <si>
    <t>Concretagem de vigas e lajes, fck=20 mpa, para lajes premoldadas com jericas em elevador de cabo em edificação de multipavimentos até 16 andares, com área média de lajes maior que 20 m² - lançamento, adensamento e acabamento. Af_12/2015</t>
  </si>
  <si>
    <t>Concretagem de vigas e lajes, fck=20 mpa, para lajes maciças ou nervuradas com jericas em elevador de cabo em edificação de multipavimentos até 16 andares, com área média de lajes maior que 20 m² - lançamento, adensamento e acabamento. Af_12/2015</t>
  </si>
  <si>
    <t>Concretagem de vigas e lajes, fck=20 mpa, para lajes premoldadas com jericas em cremalheira em edificação de multipavimentos até 16 andares, com área média de lajes menor ou igual a 20 m² - lançamento, adensamento e acabamento. Af_12/2015</t>
  </si>
  <si>
    <t>Concretagem de vigas e lajes, fck=20 mpa, para lajes premoldadas com jericas em cremalheira em edificação de multipavimentos até 16 andares, com área média de lajes maior que 20 m² - lançamento, adensamento e acabamento. Af_12/2015</t>
  </si>
  <si>
    <t>Concretagem de vigas e lajes, fck=20 mpa, para lajes maciças ou nervuradas com jericas em cremalheira em edificação de multipavimentos até 16 andares, com área média de lajes menor ou igual a 20 m² - lançamento, adensamento e acabamento. Af_12/2015</t>
  </si>
  <si>
    <t>Concretagem de vigas e lajes, fck=20 mpa, para lajes maciças ou nervuradas com jericas em cremalheira em edificação de multipavimentos até 16 andares, com área média de lajes maior que 20 m² - lançamento, adensamento e acabamento. Af_12/2015</t>
  </si>
  <si>
    <t>Concretagem de vigas e lajes, fck=20 mpa, para lajes premoldadas com grua de caçamba de 350 l em edificação de multipavimentos até 16 andares, com área média de lajes menor ou igual a 20 m² - lançamento, adensamento e acabamento. Af_12/2015</t>
  </si>
  <si>
    <t>Concretagem de vigas e lajes, fck=20 mpa, para lajes premoldadas com grua de caçamba de 350 l em edificação de multipavimentos até 16 andares, com área média de lajes maior que 20 m² - lançamento, adensamento e acabamento. Af_12/2015</t>
  </si>
  <si>
    <t>Concretagem de vigas e lajes, fck=20 mpa, para lajes maciças ou nervuradas com grua de caçamba de 500 l em edificação de multipavimentos até 16 andares, com área média de lajes menor ou igual a 20 m² - lançamento, adensamento e acabamento. Af_12/2015</t>
  </si>
  <si>
    <t>Concretagem de vigas e lajes, fck=20 mpa, para lajes maciças ou nervuradas com grua de caçamba de 500 l em edificação de multipavimentos até 16 andares, com área média de lajes maior que 20 m² - lançamento, adensamento e acabamento. Af_12/2015</t>
  </si>
  <si>
    <t>Concretagem de vigas e lajes, fck=20 mpa, para qualquer tipo de laje com baldes em edificação térrea, com área média de lajes menor ou igual a 20 m² - lançamento, adensamento e acabamento. Af_12/2015</t>
  </si>
  <si>
    <t>Concretagem de vigas e lajes, fck=20 mpa, para qualquer tipo de laje com baldes em edificação de multipavimentos até 04 andares, com área média de lajes menor ou igual a 20 m² - lançamento, adensamento e acabamento. Af_12/2015</t>
  </si>
  <si>
    <t>Lançamento com uso de baldes, adensamento e acabamento de concreto em estruturas. Af_12/2015</t>
  </si>
  <si>
    <t>Lançamento com uso de bomba, adensamento e acabamento de concreto em estruturas. Af_12/2015</t>
  </si>
  <si>
    <t>Concreto magro para lastro, traço 1:4,5:4,5 (cimento/ areia média/ brita 1)  - preparo mecânico com betoneira 400 l. Af_07/2016</t>
  </si>
  <si>
    <t>Concreto fck = 15mpa, traço 1:3,4:3,5 (cimento/ areia média/ brita 1)  - preparo mecânico com betoneira 400 l. Af_07/2016</t>
  </si>
  <si>
    <t>Concreto fck = 20mpa, traço 1:2,7:3 (cimento/ areia média/ brita 1)  - preparo mecânico com betoneira 400 l. Af_07/2016</t>
  </si>
  <si>
    <t>Concreto fck = 25mpa, traço 1:2,3:2,7 (cimento/ areia média/ brita 1)  - preparo mecânico com betoneira 400 l. Af_07/2016</t>
  </si>
  <si>
    <t>Concreto fck = 30mpa, traço 1:2,1:2,5 (cimento/ areia média/ brita 1)  - preparo mecânico com betoneira 400 l. Af_07/2016</t>
  </si>
  <si>
    <t>Concreto fck = 40mpa, traço 1:1,6:1,9 (cimento/ areia média/ brita 1)  - preparo mecânico com betoneira 400 l. Af_07/2016</t>
  </si>
  <si>
    <t>Concreto magro para lastro, traço 1:4,5:4,5 (cimento/ areia média/ brita 1)  - preparo mecânico com betoneira 600 l. Af_07/2016</t>
  </si>
  <si>
    <t>Concreto fck = 15mpa, traço 1:3,4:3,5 (cimento/ areia média/ brita 1)  - preparo mecânico com betoneira 600 l. Af_07/2016</t>
  </si>
  <si>
    <t>Concreto fck = 20mpa, traço 1:2,7:3 (cimento/ areia média/ brita 1)  - preparo mecânico com betoneira 600 l. Af_07/2016</t>
  </si>
  <si>
    <t>Concreto fck = 25mpa, traço 1:2,3:2,7 (cimento/ areia média/ brita 1)  - preparo mecânico com betoneira 600 l. Af_07/2016</t>
  </si>
  <si>
    <t>Concreto fck = 30mpa, traço 1:2,1:2,5 (cimento/ areia média/ brita 1)  - preparo mecânico com betoneira 600 l. Af_07/2016</t>
  </si>
  <si>
    <t>Concreto fck = 40mpa, traço 1:1,6:1,9 (cimento/ areia média/ brita 1)  - preparo mecânico com betoneira 600 l. Af_07/2016</t>
  </si>
  <si>
    <t>Concreto magro para lastro, traço 1:4,5:4,5 (cimento/ areia média/ brita 1)  - preparo manual. Af_07/2016</t>
  </si>
  <si>
    <t>Concreto fck = 15mpa, traço 1:3,4:3,5 (cimento/ areia média/ brita 1)  - preparo manual. Af_07/2016</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</si>
  <si>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</si>
  <si>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</si>
  <si>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</si>
  <si>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</si>
  <si>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Embasamento de material granular - po de pedra</t>
  </si>
  <si>
    <t>Embasamento de material granular - rachao</t>
  </si>
  <si>
    <t>Alvenaria embasamento e=20 cm bloco concreto</t>
  </si>
  <si>
    <t>Embasamento c/pedra argamassada utilizando arg.Cim/areia 1:4</t>
  </si>
  <si>
    <t>Pintura adesiva p/ concreto, a base de resina epoxi ( sikadur 32 )</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</si>
  <si>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</si>
  <si>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</si>
  <si>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</si>
  <si>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</si>
  <si>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</si>
  <si>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</si>
  <si>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</si>
  <si>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</si>
  <si>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</si>
  <si>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</si>
  <si>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</si>
  <si>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</si>
  <si>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</si>
  <si>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</si>
  <si>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</si>
  <si>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</si>
  <si>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</si>
  <si>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</si>
  <si>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Cinta de amarração de alvenaria moldada in loco em concreto. Af_03/2016</t>
  </si>
  <si>
    <t>Cinta de amarração de alvenaria moldada in loco com utilização de blocos canaleta. Af_03/2016</t>
  </si>
  <si>
    <t>Suporte apoio caixa d agua barrotes madeira de 1</t>
  </si>
  <si>
    <t>Fornecimento de perfil simples "i" ou "h" ate 8" inclusive perdas</t>
  </si>
  <si>
    <t>Fornecimento de perfil simples "i" ou "h" 8 a 12" inclusive perdas</t>
  </si>
  <si>
    <t>Aparelho apoio neoprene fretado</t>
  </si>
  <si>
    <t>Escada em concreto armado, fck = 15 mpa, moldada in loco</t>
  </si>
  <si>
    <t>(composição representativa) execução de estruturas de concreto armado convencional, para edificação habitacional multifamiliar (prédio), fck = 25 mpa. Af_01/2017</t>
  </si>
  <si>
    <t>(composição representativa) execução de estruturas de concreto armado, para edificação institucional térrea, fck = 25 mpa. Af_01/2017</t>
  </si>
  <si>
    <t>(composição representativa) execução de escada em concreto armado, moldada in loco, fck = 25 mpa. Af_02/2017</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</si>
  <si>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</si>
  <si>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</si>
  <si>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</si>
  <si>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</si>
  <si>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</si>
  <si>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t>
  </si>
  <si>
    <t>Peça circular pré-moldada, volume de concreto de 30 a 100 litros, taxa de aço aproximada de 30kg/m³. Af_01/2018</t>
  </si>
  <si>
    <t>Peça circular pré-moldada, volume de concreto acima de 100 litros, taxa de aço aproximada de 30kg/m³. Af_01/2018</t>
  </si>
  <si>
    <t>Impermeabilização de piso com argamassa de cimento e areia, com aditivo impermeabilizante, e = 2cm. Af_06/2018</t>
  </si>
  <si>
    <t>Impermeabilização de paredes com argamassa de cimento e areia, com aditivo impermeabilizante, e = 2cm. Af_06/2018</t>
  </si>
  <si>
    <t>Impermeabilização de floreira ou viga baldrame com argamassa de cimento e areia, com aditivo impermeabilizante, e = 2 cm. Af_06/2018</t>
  </si>
  <si>
    <t>Impermeabilizacao de superficie com cimento impermeabilizante de pega ultra rapida, traco 1:1, e=0,5 cm</t>
  </si>
  <si>
    <t>Impermeabilização de superfície com impermeabilizante semi-flexivel (mai), 3 demãos. Af_06/2018</t>
  </si>
  <si>
    <t>Impermeabilização de superfície com impermeabilizante semi-flexivel, 4 demãos, reforçado com véu de poliéster (mav). Af_06/2018</t>
  </si>
  <si>
    <t>Tratamento de ralo ou ponto emergente com impermeabilizante semi-flexível reforçado com veu de poliéster (mav). Af_06/2018</t>
  </si>
  <si>
    <t>Tratamento de rodapé com véu de poliéster. Af_06/2018</t>
  </si>
  <si>
    <t>Fornecimento/instalacao lona plastica preta, para impermeabilizacao, espessura 150 micras.</t>
  </si>
  <si>
    <t>Impermeabilizacao de superficie com geomembrana (manta termoplastica lisa) tipo pead, e=2mm.</t>
  </si>
  <si>
    <t>Impermeabilização de superfície com manta asfáltica, uma camada, inclusive aplicação de primer asfáltico, e=3mm. Af_06/2018</t>
  </si>
  <si>
    <t>Impermeabilização de superfície com manta asfáltica, duas camadas, inclusive aplicação de primer asfáltico, e=3mm e e=4mm. Af_06/2018</t>
  </si>
  <si>
    <t>Impermeabilizacao de superficie com asfalto elastomerico, inclusos primer e veu de fibra de vidro.</t>
  </si>
  <si>
    <t>Impermeabilizacao de superficie, com impermeabilizante flexivel a base acrilica.</t>
  </si>
  <si>
    <t>Impermeabilizacao de estruturas enterradas, com tinta asfaltica, duas demaos.</t>
  </si>
  <si>
    <t>Impermeabilização de superfície com emulsão asfáltica, 2 demãos af_06/2018</t>
  </si>
  <si>
    <t>Impermeabilizacao com pintura a base de resina epoxi alcatrao, uma demao.</t>
  </si>
  <si>
    <t>Impermeabilizacao com pintura a base de resina epoxi alcatrao, duas demaos.</t>
  </si>
  <si>
    <t>Impermeabilizacao de superficie com mastique elastico a base de silicone, por volume.</t>
  </si>
  <si>
    <t>Impermeabilizacao de superficie com mastique betuminoso a frio, por metro.</t>
  </si>
  <si>
    <t>Impermeabilizacao de superficie com mastique betuminoso a frio, por area.</t>
  </si>
  <si>
    <t>Proteção mecânica de superfície horizontal com argamassa de cimento e areia, traço 1:3, e=2cm. Af_06/2018</t>
  </si>
  <si>
    <t>Proteção mecânica de superfície vertical com argamassa de cimento e areia, traço 1:3, e=2cm. Af_06/2018</t>
  </si>
  <si>
    <t>Proteção mecânica de superficie horizontal com argamassa de cimento e areia, traço 1:3, e=3cm. Af_06/2018</t>
  </si>
  <si>
    <t>Proteção mecânica de superfície vertical com argamassa de cimento e areia, traço 1:3, e=3cm. Af_06/2018</t>
  </si>
  <si>
    <t>Proteção mecânica de superficie horizontal com argamassa de cimento e areia, traço 1:3, e=4cm. Af_06/2018</t>
  </si>
  <si>
    <t>Proteção mecânica de superfície vertical com argamassa de cimento e areia, traço 1:3, e=4cm. Af_06/2018</t>
  </si>
  <si>
    <t>Proteção mecânica de superficie horizontal com argamassa de cimento e areia, traço 1:3, e=5cm. Af_06/2018</t>
  </si>
  <si>
    <t>Proteção mecânica de superfície vertical com argamassa de cimento e areia, traço 1:3, e=5cm. Af_06/2018</t>
  </si>
  <si>
    <t>Proteção mecânica de superficie horizontal com concreto 15 mpa, e=4cm. Af_06/2018</t>
  </si>
  <si>
    <t>Proteção mecânica de superficie horizontal com concreto 15 mpa, e=5cm. Af_06/2018</t>
  </si>
  <si>
    <t>Proteção mecânica de superfície vertical com concreto 15 mpa, e=5cm. Af_06/2018</t>
  </si>
  <si>
    <t>Duto espiral flexivel singelo pead d=50mm(2") revestido com pvc com fio guia de aco galvanizado, lancado direto no solo, incl conexoes</t>
  </si>
  <si>
    <t>Duto espiral flexivel singelo pead d=75mm(3") revestido com pvc com fio guia de aco galvanizado, lancado direto no solo, incl conexoes</t>
  </si>
  <si>
    <t>Eletroduto flexível corrugado, pvc, dn 20 mm (1/2"), para circuitos terminais, instalado em forro - fornecimento e instalação. Af_12/2015</t>
  </si>
  <si>
    <t>Eletroduto flexível corrugado, pvc, dn 25 mm (3/4"), para circuitos terminais, instalado em forro - fornecimento e instalação. Af_12/2015</t>
  </si>
  <si>
    <t>Eletroduto flexível corrugado, pvc, dn 32 mm (1"), para circuitos terminais, instalado em forro - fornecimento e instalação. Af_12/2015</t>
  </si>
  <si>
    <t>Eletroduto flexível corrugado, pvc, dn 20 mm (1/2"), para circuitos terminais, instalado em laje - fornecimento e instalação. Af_12/2015</t>
  </si>
  <si>
    <t>Eletroduto flexível corrugado, pvc, dn 25 mm (3/4"), para circuitos terminais, instalado em laje - fornecimento e instalação. Af_12/2015</t>
  </si>
  <si>
    <t>Eletroduto flexível corrugado, pvc, dn 32 mm (1"), para circuitos terminais, instalado em laje - fornecimento e instalação. Af_12/2015</t>
  </si>
  <si>
    <t>Eletroduto flexível corrugado, pvc, dn 20 mm (1/2"), para circuitos terminais, instalado em parede - fornecimento e instalação. Af_12/2015</t>
  </si>
  <si>
    <t>Eletroduto flexível corrugado, pvc, dn 25 mm (3/4"), para circuitos terminais, instalado em parede - fornecimento e instalação. Af_12/2015</t>
  </si>
  <si>
    <t>Eletroduto flexível corrugado, pvc, dn 32 mm (1"), para circuitos terminais, instalado em parede - fornecimento e instalação. Af_12/2015</t>
  </si>
  <si>
    <t>Eletroduto rígido roscável, pvc, dn 20 mm (1/2"), para circuitos terminais, instalado em forro - fornecimento e instalação. Af_12/2015</t>
  </si>
  <si>
    <t>Eletroduto rígido roscável, pvc, dn 25 mm (3/4"), para circuitos terminais, instalado em forro - fornecimento e instalação. Af_12/2015</t>
  </si>
  <si>
    <t>Eletroduto rígido roscável, pvc, dn 32 mm (1"), para circuitos terminais, instalado em forro - fornecimento e instalação. Af_12/2015</t>
  </si>
  <si>
    <t>Eletroduto rígido roscável, pvc, dn 40 mm (1 1/4"), para circuitos terminais, instalado em forro - fornecimento e instalação. Af_12/2015</t>
  </si>
  <si>
    <t>Eletroduto rígido roscável, pvc, dn 20 mm (1/2"), para circuitos terminais, instalado em laje - fornecimento e instalação. Af_12/2015</t>
  </si>
  <si>
    <t>Eletroduto rígido roscável, pvc, dn 25 mm (3/4"), para circuitos terminais, instalado em laje - fornecimento e instalação. Af_12/2015</t>
  </si>
  <si>
    <t>Eletroduto rígido roscável, pvc, dn 32 mm (1"), para circuitos terminais, instalado em laje - fornecimento e instalação. Af_12/2015</t>
  </si>
  <si>
    <t>Eletroduto rígido roscável, pvc, dn 40 mm (1 1/4"), para circuitos terminais, instalado em laje - fornecimento e instalação. Af_12/2015</t>
  </si>
  <si>
    <t>Eletroduto rígido roscável, pvc, dn 20 mm (1/2"), para circuitos terminais, instalado em parede - fornecimento e instalação. Af_12/2015</t>
  </si>
  <si>
    <t>Eletroduto rígido roscável, pvc, dn 25 mm (3/4"), para circuitos terminais, instalado em parede - fornecimento e instalação. Af_12/2015</t>
  </si>
  <si>
    <t>Eletroduto rígido roscável, pvc, dn 32 mm (1"), para circuitos terminais, instalado em parede - fornecimento e instalação. Af_12/2015</t>
  </si>
  <si>
    <t>Eletroduto rígido roscável, pvc, dn 40 mm (1 1/4"), para circuitos terminais, instalado em parede - fornecimento e instalação. Af_12/2015</t>
  </si>
  <si>
    <t>Eletroduto rígido roscável, pvc, dn 50 mm (1 1/2") - fornecimento e instalação. Af_12/2015</t>
  </si>
  <si>
    <t>Eletroduto rígido roscável, pvc, dn 60 mm (2") - fornecimento e instalação. Af_12/2015</t>
  </si>
  <si>
    <t>Eletroduto rígido roscável, pvc, dn 75 mm (2 1/2") - fornecimento e instalação. Af_12/2015</t>
  </si>
  <si>
    <t>Eletroduto rígido roscável, pvc, dn 85 mm (3") - fornecimento e instalação. Af_12/2015</t>
  </si>
  <si>
    <t>Eletroduto rígido roscável, pvc, dn 110 mm (4") - fornecimento e instalação. Af_12/2015</t>
  </si>
  <si>
    <t>Eletroduto rígido soldável, pvc, dn 20 mm (½), aparente, instalado em teto - fornecimento e instalação. Af_11/2016_p</t>
  </si>
  <si>
    <t>Eletroduto rígido soldável, pvc, dn 25 mm (3/4), aparente, instalado em teto - fornecimento e instalação. Af_11/2016_p</t>
  </si>
  <si>
    <t>Eletroduto rígido soldável, pvc, dn 32 mm (1), aparente, instalado em teto - fornecimento e instalação. Af_11/2016_p</t>
  </si>
  <si>
    <t>Eletroduto rígido soldável, pvc, dn 20 mm (½), aparente, instalado em parede - fornecimento e instalação. Af_11/2016_p</t>
  </si>
  <si>
    <t>Eletroduto rígido soldável, pvc, dn 25 mm (3/4), aparente, instalado em parede - fornecimento e instalação. Af_11/2016_p</t>
  </si>
  <si>
    <t>Eletroduto rígido soldável, pvc, dn 32 mm (1), aparente, instalado em parede - fornecimento e instalação. Af_11/2016_p</t>
  </si>
  <si>
    <t>Luva para eletroduto, pvc, soldável, dn 20 mm (1/2), aparente, instalada em teto - fornecimento e instalação. Af_11/2016_p</t>
  </si>
  <si>
    <t>Eletroduto de aço galvanizado, classe leve, dn 20 mm (3/4), aparente, instalado em teto - fornecimento e instalação. Af_11/2016_p</t>
  </si>
  <si>
    <t>Eletroduto de aço galvanizado, classe leve, dn 25 mm (1), aparente, instalado em teto - fornecimento e instalação. Af_11/2016_p</t>
  </si>
  <si>
    <t>Eletroduto de aço galvanizado, classe semi pesado, dn 32 mm (1 1/4), aparente, instalado em teto - fornecimento e instalação. Af_11/2016_p</t>
  </si>
  <si>
    <t>Eletroduto de aço galvanizado, classe semi pesado, dn 40 mm (1 1/2 ), aparente, instalado em teto - fornecimento e instalação. Af_11/2016_p</t>
  </si>
  <si>
    <t>Eletroduto de aço galvanizado, classe leve, dn 20 mm (3/4), aparente, instalado em parede - fornecimento e instalação. Af_11/2016_p</t>
  </si>
  <si>
    <t>Eletroduto de aço galvanizado, classe leve, dn 25 mm (1), aparente, instalado em parede - fornecimento e instalação. Af_11/2016_p</t>
  </si>
  <si>
    <t>Eletroduto de aço galvanizado, classe semi pesado, dn 32 mm (1 1/4), aparente, instalado em parede - fornecimento e instalação. Af_11/2016_p</t>
  </si>
  <si>
    <t>Eletroduto de aço galvanizado, classe semi pesado, dn 40 mm (1 1/2  ), aparente, instalado em parede - fornecimento e instalação. Af_11/2016_p</t>
  </si>
  <si>
    <t>Luva para eletroduto, pvc, roscável, dn 20 mm (1/2"), para circuitos terminais, instalada em forro - fornecimento e instalação. Af_12/2015</t>
  </si>
  <si>
    <t>Luva para eletroduto, pvc, roscável, dn 25 mm (3/4"), para circuitos terminais, instalada em forro - fornecimento e instalação. Af_12/2015</t>
  </si>
  <si>
    <t>Luva para eletroduto, pvc, roscável, dn 32 mm (1"), para circuitos terminais, instalada em forro - fornecimento e instalação. Af_12/2015</t>
  </si>
  <si>
    <t>Luva para eletroduto, pvc, roscável, dn 40 mm (1 1/4"), para circuitos terminais, instalada em forro - fornecimento e instalação. Af_12/2015</t>
  </si>
  <si>
    <t>Luva para eletroduto, pvc, roscável, dn 20 mm (1/2"), para circuitos terminais, instalada em laje - fornecimento e instalação. Af_12/2015</t>
  </si>
  <si>
    <t>Luva para eletroduto, pvc, roscável, dn 25 mm (3/4"), para circuitos terminais, instalada em laje - fornecimento e instalação. Af_12/2015</t>
  </si>
  <si>
    <t>Luva para eletroduto, pvc, roscável, dn 32 mm (1"), para circuitos terminais, instalada em laje - fornecimento e instalação. Af_12/2015</t>
  </si>
  <si>
    <t>Luva para eletroduto, pvc, roscável, dn 40 mm (1 1/4"), para circuitos terminais, instalada em laje - fornecimento e instalação. Af_12/2015</t>
  </si>
  <si>
    <t>Luva para eletroduto, pvc, roscável, dn 20 mm (1/2"), para circuitos terminais, instalada em parede - fornecimento e instalação. Af_12/2015</t>
  </si>
  <si>
    <t>Luva para eletroduto, pvc, roscável, dn 25 mm (3/4"), para circuitos terminais, instalada em parede - fornecimento e instalação. Af_12/2015</t>
  </si>
  <si>
    <t>Luva para eletroduto, pvc, roscável, dn 32 mm (1"), para circuitos terminais, instalada em parede - fornecimento e instalação. Af_12/2015</t>
  </si>
  <si>
    <t>Luva para eletroduto, pvc, roscável, dn 40 mm (1 1/4"), para circuitos terminais, instalada em parede - fornecimento e instalação. Af_12/2015</t>
  </si>
  <si>
    <t>Curva 90 graus para eletroduto, pvc, roscável, dn 20 mm (1/2"), para circuitos terminais, instalada em forro - fornecimento e instalação. Af_12/2015</t>
  </si>
  <si>
    <t>Curva 180 graus para eletroduto, pvc, roscável, dn 20 mm (1/2"), para circuitos terminais, instalada em forro - fornecimento e instalação. Af_12/2015</t>
  </si>
  <si>
    <t>Curva 90 graus para eletroduto, pvc, roscável, dn 25 mm (3/4"), para circuitos terminais, instalada em forro - fornecimento e instalação. Af_12/2015</t>
  </si>
  <si>
    <t>Curva 180 graus para eletroduto, pvc, roscável, dn 25 mm (3/4"), para circuitos terminais, instalada em forro - fornecimento e instalação. Af_12/2015</t>
  </si>
  <si>
    <t>Curva 90 graus para eletroduto, pvc, roscável, dn 32 mm (1"), para circuitos terminais, instalada em forro - fornecimento e instalação. Af_12/2015</t>
  </si>
  <si>
    <t>Curva 90 graus para eletroduto, pvc, roscável, dn 40 mm (1 1/4"), para circuitos terminais, instalada em forro - fornecimento e instalação. Af_12/2015</t>
  </si>
  <si>
    <t>Curva 180 graus para eletroduto, pvc, roscável, dn 40 mm (1 1/4"), para circuitos terminais, instalada em forro - fornecimento e instalação. Af_12/2015</t>
  </si>
  <si>
    <t>Curva 90 graus para eletroduto, pvc, roscável, dn 20 mm (1/2"), para circuitos terminais, instalada em laje - fornecimento e instalação. Af_12/2015</t>
  </si>
  <si>
    <t>Curva 180 graus para eletroduto, pvc, roscável, dn 20 mm (1/2"), para circuitos terminais, instalada em laje - fornecimento e instalação. Af_12/2015</t>
  </si>
  <si>
    <t>Curva 90 graus para eletroduto, pvc, roscável, dn 25 mm (3/4"), para circuitos terminais, instalada em laje - fornecimento e instalação. Af_12/2015</t>
  </si>
  <si>
    <t>Curva 180 graus para eletroduto, pvc, roscável, dn 25 mm (3/4"), para circuitos terminais, instalada em laje - fornecimento e instalação. Af_12/2015</t>
  </si>
  <si>
    <t>Curva 90 graus para eletroduto, pvc, roscável, dn 32 mm (1"), para circuitos terminais, instalada em laje - fornecimento e instalação. Af_12/2015</t>
  </si>
  <si>
    <t>Curva 90 graus para eletroduto, pvc, roscável, dn 40 mm (1 1/4"), para circuitos terminais, instalada em laje - fornecimento e instalação. Af_12/2015</t>
  </si>
  <si>
    <t>Curva 180 graus para eletroduto, pvc, roscável, dn 40 mm (1 1/4"), para circuitos terminais, instalada em laje - fornecimento e instalação. Af_12/2015</t>
  </si>
  <si>
    <t>Curva 90 graus para eletroduto, pvc, roscável, dn 20 mm (1/2"), para circuitos terminais, instalada em parede - fornecimento e instalação. Af_12/2015</t>
  </si>
  <si>
    <t>Curva 180 graus para eletroduto, pvc, roscável, dn 20 mm (1/2"), para circuitos terminais, instalada em parede - fornecimento e instalação. Af_12/2015</t>
  </si>
  <si>
    <t>Curva 90 graus para eletroduto, pvc, roscável, dn 25 mm (3/4"), para circuitos terminais, instalada em parede - fornecimento e instalação. Af_12/2015</t>
  </si>
  <si>
    <t>Curva 180 graus para eletroduto, pvc, roscável, dn 25 mm (3/4"), para circuitos terminais, instalada em parede - fornecimento e instalação. Af_12/2015</t>
  </si>
  <si>
    <t>Curva 90 graus para eletroduto, pvc, roscável, dn 32 mm (1"), para circuitos terminais, instalada em parede - fornecimento e instalação. Af_12/2015</t>
  </si>
  <si>
    <t>Curva 90 graus para eletroduto, pvc, roscável, dn 40 mm (1 1/4"), para circuitos terminais, instalada em parede - fornecimento e instalação. Af_12/2015</t>
  </si>
  <si>
    <t>Curva 180 graus para eletroduto, pvc, roscável, dn 40 mm (1 1/4"), para circuitos terminais, instalada em parede - fornecimento e instalação. Af_12/2015</t>
  </si>
  <si>
    <t>Luva para eletroduto, pvc, roscável, dn 50 mm (1 1/2") - fornecimento e instalação. Af_12/2015</t>
  </si>
  <si>
    <t>Luva para eletroduto, pvc, roscável, dn 60 mm (2") - fornecimento e instalação. Af_12/2015</t>
  </si>
  <si>
    <t>Luva para eletroduto, pvc, roscável, dn 75 mm (2 1/2") - fornecimento e instalação. Af_12/2015</t>
  </si>
  <si>
    <t>Luva para eletroduto, pvc, roscável, dn 85 mm (3") - fornecimento e instalação. Af_12/2015</t>
  </si>
  <si>
    <t>Luva para eletroduto, pvc, roscável, dn 110 mm (4") - fornecimento e instalação. Af_12/2015</t>
  </si>
  <si>
    <t>Curva 90 graus para eletroduto, pvc, roscável, dn 50 mm (1 1/2") - fornecimento e instalação. Af_12/2015</t>
  </si>
  <si>
    <t>Curva 90 graus para eletroduto, pvc, roscável, dn 60 mm (2") - fornecimento e instalação. Af_12/2015</t>
  </si>
  <si>
    <t>Curva 90 graus para eletroduto, pvc, roscável, dn 75 mm (2 1/2") - fornecimento e instalação. Af_12/2015</t>
  </si>
  <si>
    <t>Curva 90 graus para eletroduto, pvc, roscável, dn 85 mm (3") - fornecimento e instalação. Af_12/2015</t>
  </si>
  <si>
    <t>Curva 90 graus para eletroduto, pvc, roscável, dn 110 mm (4") - fornecimento e instalação. Af_12/2015</t>
  </si>
  <si>
    <t>Luva para eletroduto, pvc, soldável, dn 25 mm (3/4), aparente, instalada em teto - fornecimento e instalação. Af_11/2016_p</t>
  </si>
  <si>
    <t>Luva para eletroduto, pvc, soldável, dn 32 mm (1), aparente, instalada em teto - fornecimento e instalação. Af_11/2016_p</t>
  </si>
  <si>
    <t>Luva para eletroduto, pvc, soldável, dn 20 mm (1/2), aparente, instalada em parede - fornecimento e instalação. Af_11/2016_p</t>
  </si>
  <si>
    <t>Luva para eletroduto, pvc, soldável, dn 25 mm (3/4), aparente, instalada em parede - fornecimento e instalação. Af_11/2016_p</t>
  </si>
  <si>
    <t>Luva para eletroduto, pvc, soldável, dn 32 mm (1), aparente, instalada em parede - fornecimento e instalação. Af_11/2016_p</t>
  </si>
  <si>
    <t>Luva de emenda para eletroduto, aço galvanizado, dn 20 mm (3/4  ), aparente, instalada em teto - fornecimento e instalação. Af_11/2016_p</t>
  </si>
  <si>
    <t>Luva de emenda para eletroduto, aço galvanizado, dn 25 mm (1''), aparente, instalada em teto - fornecimento e instalação. Af_11/2016_p</t>
  </si>
  <si>
    <t>Luva de emenda para eletroduto, aço galvanizado, dn 32 mm (1 1/4''), aparente, instalada em teto - fornecimento e instalação. Af_11/2016_p</t>
  </si>
  <si>
    <t>Luva de emenda para eletroduto, aço galvanizado, dn 40 mm (1 1/2''), aparente, instalada em teto - fornecimento e instalação. Af_11/2016_p</t>
  </si>
  <si>
    <t>Luva de emenda para eletroduto, aço galvanizado, dn 20 mm (3/4''), aparente, instalada em parede - fornecimento e instalação. Af_11/2016_p</t>
  </si>
  <si>
    <t>Luva de emenda para eletroduto, aço galvanizado, dn 25 mm (1''), aparente, instalada em parede - fornecimento e instalação. Af_11/2016_p</t>
  </si>
  <si>
    <t>Luva de emenda para eletroduto, aço galvanizado, dn 32 mm (1 1/4''), aparente, instalada em parede - fornecimento e instalação. Af_11/2016_p</t>
  </si>
  <si>
    <t>Luva de emenda para eletroduto, aço galvanizado, dn 40 mm (1 1/2''), aparente, instalada em parede - fornecimento e instalação. Af_11/2016_p</t>
  </si>
  <si>
    <t>Cabo de cobre flexível isolado, 1,5 mm², anti-chama 450/750 v, para circuitos terminais - fornecimento e instalação. Af_12/2015</t>
  </si>
  <si>
    <t>Cabo de cobre flexível isolado, 1,5 mm², anti-chama 0,6/1,0 kv, para circuitos terminais - fornecimento e instalação. Af_12/2015</t>
  </si>
  <si>
    <t>Cabo de cobre flexível isolado, 2,5 mm², anti-chama 450/750 v, para circuitos terminais - fornecimento e instalação. Af_12/2015</t>
  </si>
  <si>
    <t>Cabo de cobre flexível isolado, 2,5 mm², anti-chama 0,6/1,0 kv, para circuitos terminais - fornecimento e instalação. Af_12/2015</t>
  </si>
  <si>
    <t>Cabo de cobre flexível isolado, 4 mm², anti-chama 450/750 v, para circuitos terminais - fornecimento e instalação. Af_12/2015</t>
  </si>
  <si>
    <t>Cabo de cobre flexível isolado, 4 mm², anti-chama 0,6/1,0 kv, para circuitos terminais - fornecimento e instalação. Af_12/2015</t>
  </si>
  <si>
    <t>Cabo de cobre flexível isolado, 6 mm², anti-chama 450/750 v, para circuitos terminais - fornecimento e instalação. Af_12/2015</t>
  </si>
  <si>
    <t>Cabo de cobre flexível isolado, 6 mm², anti-chama 0,6/1,0 kv, para circuitos terminais - fornecimento e instalação. Af_12/2015</t>
  </si>
  <si>
    <t>Cabo de cobre flexível isolado, 10 mm², anti-chama 450/750 v, para circuitos terminais - fornecimento e instalação. Af_12/2015</t>
  </si>
  <si>
    <t>Cabo de cobre flexível isolado, 10 mm², anti-chama 0,6/1,0 kv, para circuitos terminais - fornecimento e instalação. Af_12/2015</t>
  </si>
  <si>
    <t>Cabo de cobre flexível isolado, 16 mm², anti-chama 450/750 v, para circuitos terminais - fornecimento e instalação. Af_12/2015</t>
  </si>
  <si>
    <t>Cabo de cobre flexível isolado, 16 mm², anti-chama 0,6/1,0 kv, para circuitos terminais - fornecimento e instalação. Af_12/2015</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</si>
  <si>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</si>
  <si>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</si>
  <si>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</si>
  <si>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</si>
  <si>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450/750 v, para distribuição - fornecimento e instalação. Af_12/2015</t>
  </si>
  <si>
    <t>Cabo de cobre flexível isolado, 25 mm², anti-chama 0,6/1,0 kv, para distribuição - fornecimento e instalação. Af_12/2015</t>
  </si>
  <si>
    <t>Cabo de cobre flexível isolado, 35 mm², anti-chama 450/750 v, para distribuição - fornecimento e instalação. Af_12/2015</t>
  </si>
  <si>
    <t>Cabo de cobre flexível isolado, 35 mm², anti-chama 0,6/1,0 kv, para distribuição - fornecimento e instalação. Af_12/2015</t>
  </si>
  <si>
    <t>Cabo de cobre flexível isolado, 50 mm², anti-chama 450/750 v, para distribuição - fornecimento e instalação. Af_12/2015</t>
  </si>
  <si>
    <t>Cabo de cobre flexível isolado, 50 mm², anti-chama 0,6/1,0 kv, para distribuição - fornecimento e instalação. Af_12/2015</t>
  </si>
  <si>
    <t>Cabo de cobre flexível isolado, 70 mm², anti-chama 450/750 v, para distribuição - fornecimento e instalação. Af_12/2015</t>
  </si>
  <si>
    <t>Cabo de cobre flexível isolado, 70 mm², anti-chama 0,6/1,0 kv, para distribuição - fornecimento e instalação. Af_12/2015</t>
  </si>
  <si>
    <t>Cabo de cobre flexível isolado, 95 mm², anti-chama 450/750 v, para distribuição - fornecimento e instalação. Af_12/2015</t>
  </si>
  <si>
    <t>Cabo de cobre flexível isolado, 95 mm², anti-chama 0,6/1,0 kv, para distribuição - fornecimento e instalação. Af_12/2015</t>
  </si>
  <si>
    <t>Cabo de cobre flexível isolado, 120 mm², anti-chama 450/750 v, para distribuição - fornecimento e instalação. Af_12/2015</t>
  </si>
  <si>
    <t>Cabo de cobre flexível isolado, 120 mm², anti-chama 0,6/1,0 kv, para distribuição - fornecimento e instalação. Af_12/2015</t>
  </si>
  <si>
    <t>Cabo de cobre flexível isolado, 150 mm², anti-chama 450/750 v, para distribuição - fornecimento e instalação. Af_12/2015</t>
  </si>
  <si>
    <t>Cabo de cobre flexível isolado, 150 mm², anti-chama 0,6/1,0 kv, para distribuição - fornecimento e instalação. Af_12/2015</t>
  </si>
  <si>
    <t>Cabo de cobre flexível isolado, 185 mm², anti-chama 450/750 v, para distribuição - fornecimento e instalação. Af_12/2015</t>
  </si>
  <si>
    <t>Cabo de cobre flexível isolado, 185 mm², anti-chama 0,6/1,0 kv, para distribuição - fornecimento e instalação. Af_12/2015</t>
  </si>
  <si>
    <t>Cabo de cobre flexível isolado, 240 mm², anti-chama 450/750 v, para distribuição - fornecimento e instalação. Af_12/2015</t>
  </si>
  <si>
    <t>Cabo de cobre flexível isolado, 240 mm², anti-chama 0,6/1,0 kv, para distribuição - fornecimento e instalação. Af_12/2015</t>
  </si>
  <si>
    <t>Cabo de cobre rígido isolado, 300 mm², anti-chama 450/750 v, para distribuição - fornecimento e instalação. Af_12/2015</t>
  </si>
  <si>
    <t>Cabo de cobre flexível isolado, 300 mm², anti-chama 0,6/1,0 kv, para distribuição - fornecimento e instalação. Af_12/2015</t>
  </si>
  <si>
    <t>Caixa de passagem 30x30x40 com tampa e dreno brita</t>
  </si>
  <si>
    <t>Caixa octogonal 4" x 4", pvc, instalada em laje - fornecimento e instalação. Af_12/2015</t>
  </si>
  <si>
    <t>Caixa octogonal 3" x 3", pvc, instalada em laje - fornecimento e instalação. Af_12/2015</t>
  </si>
  <si>
    <t>Caixa retangular 4" x 2" alta (2,00 m do piso), pvc, instalada em parede - fornecimento e instalação. Af_12/2015</t>
  </si>
  <si>
    <t>Caixa retangular 4" x 2" média (1,30 m do piso), pvc, instalada em parede - fornecimento e instalação. Af_12/2015</t>
  </si>
  <si>
    <t>Caixa retangular 4" x 2" baixa (0,30 m do piso), pvc, instalada em parede - fornecimento e instalação. Af_12/2015</t>
  </si>
  <si>
    <t>Caixa retangular 4" x 4" alta (2,00 m do piso), pvc, instalada em parede - fornecimento e instalação. Af_12/2015</t>
  </si>
  <si>
    <t>Caixa retangular 4" x 4" média (1,30 m do piso), pvc, instalada em parede - fornecimento e instalação. Af_12/2015</t>
  </si>
  <si>
    <t>Caixa retangular 4" x 4" baixa (0,30 m do piso), pvc, instalada em parede - fornecimento e instalação. Af_12/2015</t>
  </si>
  <si>
    <t>Caixa octogonal 4" x 4", metálica, instalada em laje - fornecimento e instalação. Af_12/2015</t>
  </si>
  <si>
    <t>Caixa sextavada 3" x 3", metálica, instalada em laje - fornecimento e instalação. Af_12/2015</t>
  </si>
  <si>
    <t>Caixa retangular 4" x 2" alta (2,00 m do piso), metálica, instalada em parede - fornecimento e instalação. Af_12/2015</t>
  </si>
  <si>
    <t>Caixa retangular 4" x 2" média (1,30 m do piso), metálica, instalada em parede - fornecimento e instalação. Af_12/2015</t>
  </si>
  <si>
    <t>Caixa retangular 4" x 2" baixa (0,30 m do piso), metálica, instalada em parede - fornecimento e instalação. Af_12/2015</t>
  </si>
  <si>
    <t>Caixa retangular 4" x 4" alta (2,00 m do piso), metálica, instalada em parede - fornecimento e instalação. Af_12/2015</t>
  </si>
  <si>
    <t>Caixa retangular 4" x 4" média (1,30 m do piso), metálica, instalada em parede - fornecimento e instalação. Af_12/2015</t>
  </si>
  <si>
    <t>Caixa retangular 4" x 4" baixa (0,30 m do piso), metálica, instalada em parede - fornecimento e instalação. Af_12/2015</t>
  </si>
  <si>
    <t>Condulete de alumínio, tipo b, para eletroduto de aço galvanizado dn 20 mm (3/4''), aparente - fornecimento e instalação. Af_11/2016_p</t>
  </si>
  <si>
    <t>Condulete de alumínio, tipo c, para eletroduto de aço galvanizado dn 20 mm (3/4''), aparente - fornecimento e instalação. Af_11/2016_p</t>
  </si>
  <si>
    <t>Condulete de alumínio, tipo e, para eletroduto de aço galvanizado dn 20 mm (3/4''), aparente - fornecimento e instalação. Af_11/2016_p</t>
  </si>
  <si>
    <t>Condulete de alumínio, tipo b, para eletroduto de aço galvanizado dn 25 mm (1''), aparente - fornecimento e instalação. Af_11/2016_p</t>
  </si>
  <si>
    <t>Condulete de alumínio, tipo c, para eletroduto de aço galvanizado dn 25 mm (1''), aparente - fornecimento e instalação. Af_11/2016_p</t>
  </si>
  <si>
    <t>Condulete de alumínio, tipo e, eletroduto de aço galvanizado dn 25 mm (1''), aparente - fornecimento e instalação. Af_11/2016_p</t>
  </si>
  <si>
    <t>Condulete de alumínio, tipo e, para eletroduto de aço galvanizado dn 32 mm (1 1/4''), aparente - fornecimento e instalação. Af_11/2016_p</t>
  </si>
  <si>
    <t>Condulete de alumínio, tipo lr, para eletroduto de aço galvanizado dn 20 mm (3/4''), aparente - fornecimento e instalação. Af_11/2016_p</t>
  </si>
  <si>
    <t>Condulete de alumínio, tipo lr, para eletroduto de aço galvanizado dn 25 mm (1''), aparente - fornecimento e instalação. Af_11/2016_p</t>
  </si>
  <si>
    <t>Condulete de alumínio, tipo lr, para eletroduto de aço galvanizado dn 32 mm (1 1/4''), aparente - fornecimento e instalação. Af_11/2016_p</t>
  </si>
  <si>
    <t>Condulete de alumínio, tipo t, para eletroduto de aço galvanizado dn 20 mm (3/4''), aparente - fornecimento e instalação. Af_11/2016_p</t>
  </si>
  <si>
    <t>Condulete de alumínio, tipo t, para eletroduto de aço galvanizado dn 25 mm (1''), aparente - fornecimento e instalação. Af_11/2016_p</t>
  </si>
  <si>
    <t>Condulete de alumínio, tipo t, para eletroduto de aço galvanizado dn 32 mm (1 1/4''), aparente - fornecimento e instalação. Af_11/2016_p</t>
  </si>
  <si>
    <t>Condulete de alumínio, tipo x, para eletroduto de aço galvanizado dn 20 mm (3/4''), aparente - fornecimento e instalação. Af_11/2016_p</t>
  </si>
  <si>
    <t>Condulete de alumínio, tipo x, para eletroduto de aço galvanizado dn 25 mm (1''), aparente - fornecimento e instalação. Af_11/2016_p</t>
  </si>
  <si>
    <t>Condulete de alumínio, tipo x, para eletroduto de aço galvanizado dn 32 mm (1 1/4''), aparente - fornecimento e instalação. Af_11/2016_p</t>
  </si>
  <si>
    <t>Condulete de pvc, tipo b, para eletroduto de pvc soldável dn 20 mm (1/2''), aparente - fornecimento e instalação. Af_11/2016</t>
  </si>
  <si>
    <t>Condulete de pvc, tipo b, para eletroduto de pvc soldável dn 25 mm (3/4''), aparente - fornecimento e instalação. Af_11/2016</t>
  </si>
  <si>
    <t>Condulete de pvc, tipo b, para eletroduto de pvc soldável dn 32 mm (1''), aparente - fornecimento e instalação. Af_11/2016</t>
  </si>
  <si>
    <t>Condulete de pvc, tipo ll, para eletroduto de pvc soldável dn 20 mm (1/2''), aparente - fornecimento e instalação. Af_11/2016</t>
  </si>
  <si>
    <t>Condulete de pvc, tipo ll, para eletroduto de pvc soldável dn 25 mm (3/4''), aparente - fornecimento e instalação. Af_11/2016</t>
  </si>
  <si>
    <t>Condulete de pvc, tipo ll, para eletroduto de pvc soldável dn 32 mm (1''), aparente - fornecimento e instalação. Af_11/2016</t>
  </si>
  <si>
    <t>Condulete de pvc, tipo lb, para eletroduto de pvc soldável dn 20 mm (1/2''), aparente - fornecimento e instalação. Af_11/2016</t>
  </si>
  <si>
    <t>Condulete de pvc, tipo lb, para eletroduto de pvc soldável dn 25 mm (3/4''), aparente - fornecimento e instalação. Af_11/2016</t>
  </si>
  <si>
    <t>Condulete de pvc, tipo lb, para eletroduto de pvc soldável dn 32 mm (1''), aparente - fornecimento e instalação. Af_11/2016</t>
  </si>
  <si>
    <t>Condulete de pvc, tipo tb, para eletroduto de pvc soldável dn 20 mm (1/2''), aparente - fornecimento e instalação. Af_11/2016</t>
  </si>
  <si>
    <t>Condulete de pvc, tipo tb, para eletroduto de pvc soldável dn 25 mm (3/4''), aparente - fornecimento e instalação. Af_11/2016</t>
  </si>
  <si>
    <t>Condulete de pvc, tipo tb, para eletroduto de pvc soldável dn 32 mm (1''), aparente - fornecimento e instalação. Af_11/2016</t>
  </si>
  <si>
    <t>Condulete de pvc, tipo x, para eletroduto de pvc soldável dn 20 mm (1/2''), aparente - fornecimento e instalação. Af_11/2016</t>
  </si>
  <si>
    <t>Condulete de pvc, tipo x, para eletroduto de pvc soldável dn 25 mm (3/4''), aparente - fornecimento e instalação. Af_11/2016</t>
  </si>
  <si>
    <t>Condulete de pvc, tipo x, para eletroduto de pvc soldável dn 32 mm (1''), aparente - fornecimento e instalação. Af_11/2016</t>
  </si>
  <si>
    <t>Caixa de protecao para medidor monofasico, fornecimento e instalacao</t>
  </si>
  <si>
    <t>Contator tripolar i nominal 12a - fornecimento e instalacao inclusive eletrotécnico</t>
  </si>
  <si>
    <t>Contator tripolar i nominal 22a - fornecimento e instalacao inclusive eletrotécnico</t>
  </si>
  <si>
    <t>Contator tripolar i nominal 36a - fornecimento e instalacao inclusive eletrotécnico</t>
  </si>
  <si>
    <t>Contator tripolar i nomimal 94a - fornecimento e instalacao inclusive eletrotécnico</t>
  </si>
  <si>
    <t>Tomada 3p+t 30a/440v sem placa - fornecimento e instalacao</t>
  </si>
  <si>
    <t>Interruptor pulsador de campainha ou minuteria 2a/250v c/ caixa - fornecimento e instalacao</t>
  </si>
  <si>
    <t>Interruptor intermediario (four-way) - fornecimento e instalacao</t>
  </si>
  <si>
    <t>Suporte parafusado com placa de encaixe 4" x 2" alto (2,00 m do piso) para ponto elétrico - fornecimento e instalação. Af_12/2015</t>
  </si>
  <si>
    <t>Suporte parafusado com placa de encaixe 4" x 2" médio (1,30 m do piso) para ponto elétrico - fornecimento e instalação. Af_12/2015</t>
  </si>
  <si>
    <t>Suporte parafusado com placa de encaixe 4" x 2" baixo (0,30 m do piso) para ponto elétrico - fornecimento e instalação. Af_12/2015</t>
  </si>
  <si>
    <t>Suporte parafusado com placa de encaixe 4" x 4" alto (2,00 m do piso) para ponto elétrico - fornecimento e instalação. Af_12/2015</t>
  </si>
  <si>
    <t>Suporte parafusado com placa de encaixe 4" x 4" médio (1,30 m do piso) para ponto elétrico - fornecimento e instalação. Af_12/2015</t>
  </si>
  <si>
    <t>Suporte parafusado com placa de encaixe 4" x 4" baixo (0,30 m do piso) para ponto elétrico - fornecimento e instalação. Af_12/2015</t>
  </si>
  <si>
    <t>Interruptor simples (1 módulo), 10a/250v, sem suporte e sem placa - fornecimento e instalação. Af_12/2015</t>
  </si>
  <si>
    <t>Interruptor simples (1 módulo), 10a/250v, incluindo suporte e placa - fornecimento e instalação. Af_12/2015</t>
  </si>
  <si>
    <t>Interruptor paralelo (1 módulo), 10a/250v, sem suporte e sem placa - fornecimento e instalação. Af_12/2015</t>
  </si>
  <si>
    <t>Interruptor paralelo (1 módulo), 10a/250v, incluindo suporte e placa - fornecimento e instalação. Af_12/2015</t>
  </si>
  <si>
    <t>Interruptor simples (1 módulo) com interruptor paralelo (1 módulo), 10a/250v, sem suporte e sem placa - fornecimento e instalação. Af_12/2015</t>
  </si>
  <si>
    <t>Interruptor simples (1 módulo) com interruptor paralelo (1 módulo), 10a/250v, incluindo suporte e placa - fornecimento e instalação. Af_12/2015</t>
  </si>
  <si>
    <t>Interruptor simples (2 módulos), 10a/250v, sem suporte e sem placa - fornecimento e instalação. Af_12/2015</t>
  </si>
  <si>
    <t>Interruptor simples (2 módulos), 10a/250v, incluindo suporte e placa - fornecimento e instalação. Af_12/2015</t>
  </si>
  <si>
    <t>Interruptor paralelo (2 módulos), 10a/250v, sem suporte e sem placa - fornecimento e instalação. Af_12/2015</t>
  </si>
  <si>
    <t>Interruptor paralelo (2 módulos), 10a/250v, incluindo suporte e placa - fornecimento e instalação. Af_12/2015</t>
  </si>
  <si>
    <t>Interruptor simples (1 módulo) com interruptor paralelo (2 módulos), 10a/250v, sem suporte e sem placa - fornecimento e instalação. Af_12/2015</t>
  </si>
  <si>
    <t>Interruptor simples (1 módulo) com interruptor paralelo (2 módulos), 10a/250v, incluindo suporte e placa - fornecimento e instalação. Af_12/2015</t>
  </si>
  <si>
    <t>Interruptor simples (2 módulos) com interruptor paralelo (1 módulo), 10a/250v, sem suporte e sem placa - fornecimento e instalação. Af_12/2015</t>
  </si>
  <si>
    <t>Interruptor simples (2 módulos) com interruptor paralelo (1 módulo), 10a/250v, incluindo suporte e placa - fornecimento e instalação. Af_12/2015</t>
  </si>
  <si>
    <t>Interruptor simples (3 módulos), 10a/250v, sem suporte e sem placa - fornecimento e instalação. Af_12/2015</t>
  </si>
  <si>
    <t>Interruptor simples (3 módulos), 10a/250v, incluindo suporte e placa - fornecimento e instalação. Af_12/2015</t>
  </si>
  <si>
    <t>Interruptor paralelo (3 módulos), 10a/250v, sem suporte e sem placa - fornecimento e instalação. Af_12/2015</t>
  </si>
  <si>
    <t>Interruptor paralelo (3 módulos), 10a/250v, incluindo suporte e placa - fornecimento e instalação. Af_12/2015</t>
  </si>
  <si>
    <t>Interruptor simples (3 módulos) com interruptor paralelo (1 módulo), 10a/250v, sem suporte e sem placa - fornecimento e instalação. Af_12/2015</t>
  </si>
  <si>
    <t>Interruptor simples (3 módulos) com interruptor paralelo (1 módulo), 10a/250v, incluindo suporte e placa - fornecimento e instalação. Af_12/2015</t>
  </si>
  <si>
    <t>Interruptor simples (2 módulos) com interruptor paralelo (2 módulos), 10a/250v, sem suporte e sem placa - fornecimento e instalação. Af_12/2015</t>
  </si>
  <si>
    <t>Interruptor simples (2 módulos) com interruptor paralelo (2 módulos), 10a/250v, incluindo suporte e placa - fornecimento e instalação. Af_12/2015</t>
  </si>
  <si>
    <t>Interruptor simples (4 módulos), 10a/250v, sem suporte e sem placa - fornecimento e instalação. Af_12/2015</t>
  </si>
  <si>
    <t>Interruptor simples (4 módulos), 10a/250v, incluindo suporte e placa - fornecimento e instalação. Af_12/2015</t>
  </si>
  <si>
    <t>Interruptor simples (6 módulos), 10a/250v, sem suporte e sem placa - fornecimento e instalação. Af_12/2015</t>
  </si>
  <si>
    <t>Interruptor simples (6 módulos), 10a/250v, incluindo suporte e placa - fornecimento e instalação. Af_12/2015</t>
  </si>
  <si>
    <t>Interruptor intermediário (1 módulo), 10a/250v, sem suporte e sem placa - fornecimento e instalação. Af_09/2017</t>
  </si>
  <si>
    <t>Interruptor intermediário (1 módulo), 10a/250v, incluindo suporte e placa - fornecimento e instalação. Af_09/2017</t>
  </si>
  <si>
    <t>Interruptor bipolar (1 módulo), 10a/250v, sem suporte e sem placa - fornecimento e instalação. Af_09/2017</t>
  </si>
  <si>
    <t>Interruptor bipolar (1 módulo), 10a/250v, incluindo suporte e placa - fornecimento e instalação. Af_09/2017</t>
  </si>
  <si>
    <t>Dimmer rotativo (1 módulo), 220v/600w, sem suporte e sem placa - fornecimento e instalação. Af_09/2017</t>
  </si>
  <si>
    <t>Dimmer rotativo (1 módulo), 220v/600w, incluindo suporte e placa - fornecimento e instalação. Af_09/2017</t>
  </si>
  <si>
    <t>Interruptor pulsador campainha (1 módulo), 10a/250v, sem suporte e sem placa - fornecimento e instalação. Af_09/2017</t>
  </si>
  <si>
    <t>Interruptor pulsador campainha (1 módulo), 10a/250v, incluindo suporte e placa - fornecimento e instalação. Af_09/2017</t>
  </si>
  <si>
    <t>Campainha cigarra (1 módulo), 10a/250v, sem suporte e sem placa - fornecimento e instalação. Af_09/2017</t>
  </si>
  <si>
    <t>Campainha cigarra (1 módulo), 10a/250v, incluindo suporte e placa - fornecimento e instalação. Af_09/2017</t>
  </si>
  <si>
    <t>Interruptor pulsador minuteria (1 módulo), 10a/250v, sem suporte e sem placa - fornecimento e instalação. Af_09/2017</t>
  </si>
  <si>
    <t>Interruptor pulsador minuteria (1 módulo), 10a/250v, incluindo suporte e placa - fornecimento e instalação. Af_09/2017</t>
  </si>
  <si>
    <t>Tomada alta de embutir (1 módulo), 2p+t 10 a, sem suporte e sem placa - fornecimento e instalação. Af_12/2015</t>
  </si>
  <si>
    <t>Tomada alta de embutir (1 módulo), 2p+t 20 a, sem suporte e sem placa - fornecimento e instalação. Af_12/2015</t>
  </si>
  <si>
    <t>Tomada alta de embutir (1 módulo), 2p+t 10 a, incluindo suporte e placa - fornecimento e instalação. Af_12/2015</t>
  </si>
  <si>
    <t>Tomada alta de embutir (1 módulo), 2p+t 20 a, incluindo suporte e placa - fornecimento e instalação. Af_12/2015</t>
  </si>
  <si>
    <t>Tomada média de embutir (1 módulo), 2p+t 10 a, sem suporte e sem placa - fornecimento e instalação. Af_12/2015</t>
  </si>
  <si>
    <t>Tomada média de embutir (1 módulo), 2p+t 20 a, sem suporte e sem placa - fornecimento e instalação. Af_12/2015</t>
  </si>
  <si>
    <t>Tomada média de embutir (1 módulo), 2p+t 10 a, incluindo suporte e placa - fornecimento e instalação. Af_12/2015</t>
  </si>
  <si>
    <t>Tomada média de embutir (1 módulo), 2p+t 20 a, incluindo suporte e placa - fornecimento e instalação. Af_12/2015</t>
  </si>
  <si>
    <t>Tomada baixa de embutir (1 módulo), 2p+t 10 a, sem suporte e sem placa - fornecimento e instalação. Af_12/2015</t>
  </si>
  <si>
    <t>Tomada baixa de embutir (1 módulo), 2p+t 20 a, sem suporte e sem placa - fornecimento e instalação. Af_12/2015</t>
  </si>
  <si>
    <t>Tomada baixa de embutir (1 módulo), 2p+t 10 a, incluindo suporte e placa - fornecimento e instalação. Af_12/2015</t>
  </si>
  <si>
    <t>Tomada baixa de embutir (1 módulo), 2p+t 20 a, incluindo suporte e placa - fornecimento e instalação. Af_12/2015</t>
  </si>
  <si>
    <t>Tomada média de embutir (2 módulos), 2p+t 10 a, sem suporte e sem placa - fornecimento e instalação. Af_12/2015</t>
  </si>
  <si>
    <t>Tomada média de embutir (2 módulos), 2p+t 20 a, sem suporte e sem placa - fornecimento e instalação. Af_12/2015</t>
  </si>
  <si>
    <t>Tomada média de embutir (2 módulos), 2p+t 10 a, incluindo suporte e placa - fornecimento e instalação. Af_12/2015</t>
  </si>
  <si>
    <t>Tomada média de embutir (2 módulos), 2p+t 20 a, incluindo suporte e placa - fornecimento e instalação. Af_12/2015</t>
  </si>
  <si>
    <t>Tomada baixa de embutir (2 módulos), 2p+t 10 a, sem suporte e sem placa - fornecimento e instalação. Af_12/2015</t>
  </si>
  <si>
    <t>Tomada baixa de embutir (2 módulos), 2p+t 20 a, sem suporte e sem placa - fornecimento e instalação. Af_12/2015</t>
  </si>
  <si>
    <t>Tomada baixa de embutir (2 módulos), 2p+t 10 a, incluindo suporte e placa - fornecimento e instalação. Af_12/2015</t>
  </si>
  <si>
    <t>Tomada baixa de embutir (2 módulos), 2p+t 20 a, incluindo suporte e placa - fornecimento e instalação. Af_12/2015</t>
  </si>
  <si>
    <t>Tomada média de embutir (3 módulos), 2p+t 10 a, sem suporte e sem placa - fornecimento e instalação. Af_12/2015</t>
  </si>
  <si>
    <t>Tomada média de embutir (3 módulos), 2p+t 20 a, sem suporte e sem placa - fornecimento e instalação. Af_12/2015</t>
  </si>
  <si>
    <t>Tomada média de embutir (3 módulos), 2p+t 10 a, incluindo suporte e placa - fornecimento e instalação. Af_12/2015</t>
  </si>
  <si>
    <t>Tomada média de embutir (3 módulos), 2p+t 20 a, incluindo suporte e placa - fornecimento e instalação. Af_12/2015</t>
  </si>
  <si>
    <t>Tomada baixa de embutir (3 módulos), 2p+t 10 a, sem suporte e sem placa - fornecimento e instalação. Af_12/2015</t>
  </si>
  <si>
    <t>Tomada baixa de embutir (3 módulos), 2p+t 20 a, sem suporte e sem placa - fornecimento e instalação. Af_12/2015</t>
  </si>
  <si>
    <t>Tomada baixa de embutir (3 módulos), 2p+t 10 a, incluindo suporte e placa - fornecimento e instalação. Af_12/2015</t>
  </si>
  <si>
    <t>Tomada baixa de embutir (3 módulos), 2p+t 20 a, incluindo suporte e placa - fornecimento e instalação. Af_12/2015</t>
  </si>
  <si>
    <t>Tomada baixa de embutir (4 módulos), 2p+t 10 a, sem suporte e sem placa - fornecimento e instalação. Af_12/2015</t>
  </si>
  <si>
    <t>Tomada baixa de embutir (4 módulos), 2p+t 10 a, incluindo suporte e placa - fornecimento e instalação. Af_12/2015</t>
  </si>
  <si>
    <t>Tomada baixa de embutir (6 módulos), 2p+t 10 a, sem suporte e sem placa - fornecimento e instalação. Af_12/2015</t>
  </si>
  <si>
    <t>Tomada baixa de embutir (6 módulos), 2p+t 10 a, incluindo suporte e placa - fornecimento e instalação. Af_12/2015</t>
  </si>
  <si>
    <t>Interruptor simples (1 módulo) com 1 tomada de embutir 2p+t 10 a,  sem suporte e sem placa - fornecimento e instalação. Af_12/2015</t>
  </si>
  <si>
    <t>Interruptor simples (1 módulo) com 1 tomada de embutir 2p+t 10 a,  incluindo suporte e placa - fornecimento e instalação. Af_12/2015</t>
  </si>
  <si>
    <t>Interruptor simples (1 módulo) com 2 tomadas de embutir 2p+t 10 a,  sem suporte e sem placa - fornecimento e instalação. Af_12/2015</t>
  </si>
  <si>
    <t>Interruptor simples (1 módulo) com 2 tomadas de embutir 2p+t 10 a,  incluindo suporte e placa - fornecimento e instalação. Af_12/2015</t>
  </si>
  <si>
    <t>Interruptor simples (2 módulos) com 1 tomada de embutir 2p+t 10 a,  sem suporte e sem placa - fornecimento e instalação. Af_12/2015</t>
  </si>
  <si>
    <t>Interruptor simples (2 módulos) com 1 tomada de embutir 2p+t 10 a,  incluindo suporte e placa - fornecimento e instalação. Af_12/2015</t>
  </si>
  <si>
    <t>Interruptor paralelo (1 módulo) com 1 tomada de embutir 2p+t 10 a,  sem suporte e sem placa - fornecimento e instalação. Af_12/2015</t>
  </si>
  <si>
    <t>Interruptor paralelo (1 módulo) com 1 tomada de embutir 2p+t 10 a,  incluindo suporte e placa - fornecimento e instalação. Af_12/2015</t>
  </si>
  <si>
    <t>Interruptor paralelo (1 módulo) com 2 tomadas de embutir 2p+t 10 a,  sem suporte e sem placa - fornecimento e instalação. Af_12/2015</t>
  </si>
  <si>
    <t>Interruptor paralelo (1 módulo) com 2 tomadas de embutir 2p+t 10 a,  incluindo suporte e placa - fornecimento e instalação. Af_12/2015</t>
  </si>
  <si>
    <t>Interruptor paralelo (2 módulos) com 1 tomada de embutir 2p+t 10 a,  sem suporte e sem placa - fornecimento e instalação. Af_12/2015</t>
  </si>
  <si>
    <t>Interruptor paralelo (2 módulos) com 1 tomada de embutir 2p+t 10 a,  incluindo suporte e placa - fornecimento e instalação. Af_12/2015</t>
  </si>
  <si>
    <t>Interruptor simples (1 módulo), interruptor paralelo (1 módulo) e 1 tomada de embutir 2p+t 10 a,  sem suporte e sem placa - fornecimento e instalação. Af_12/2015</t>
  </si>
  <si>
    <t>Interruptor simples (1 módulo), interruptor paralelo (1 módulo) e 1 tomada de embutir 2p+t 10 a,  incluindo suporte e placa - fornecimento e instalação. Af_12/2015</t>
  </si>
  <si>
    <t>Lampada vapor metalico 400w - fornecimento e instalacao</t>
  </si>
  <si>
    <t>Ignitor para partida lâmpada vapor sódio alta pressão até 400w</t>
  </si>
  <si>
    <t>Luminárias tipo calha, de sobrepor, com reatores de partida rápida e lâmpadas fluorescentes 2x2x18w, completas, fornecimento e instalação</t>
  </si>
  <si>
    <t>Luminárias tipo calha, de sobrepor, com reatores de partida rápida e lâmpadas fluorescentes 2x2x36w, completas, fornecimento e instalação</t>
  </si>
  <si>
    <t>Luminaria sobrepor tp calha c/reator part convenc lamp 1x20w e starterfix em laje ou forro - fornecimento e colocacao</t>
  </si>
  <si>
    <t>Reator para lampada fluorescente 2x40w partida rapida fornecimento e instalacao</t>
  </si>
  <si>
    <t>Reator para lampada fluorescente 1x20w partida rapida fornecimento e instalacao</t>
  </si>
  <si>
    <t>Reator para lampada fluorescente 1x40w partida rapida fornecimento e instalacao</t>
  </si>
  <si>
    <t>Lampada fluorescente tp ho 85w - fornecimento e instalacao</t>
  </si>
  <si>
    <t>Lâmpada fluorescente compacta 15 w 2u, base e27 - fornecimento e instalação</t>
  </si>
  <si>
    <t>Lâmpada fluorescente espiral branca 65 w, base e27 - fornecimento e instalação</t>
  </si>
  <si>
    <t>Lâmpada led 6 w bivolt branca, formato tradicional (base e27) - fornecimento e instalação</t>
  </si>
  <si>
    <t>Lâmpada led 10 w bivolt branca, formato tradicional (base e27) - fornecimento e instalação</t>
  </si>
  <si>
    <t>Lâmpada fluorescente compacta 3u branca 20 w, base e27 - fornecimento e instalação</t>
  </si>
  <si>
    <t>Lâmpada fluorescente espiral branca 45 w, base e27 - fornecimento e instalação</t>
  </si>
  <si>
    <t>Luminária tipo calha, de sobrepor, com 1 lâmpada tubular de 18 w - fornecimento e instalação. Af_11/2017</t>
  </si>
  <si>
    <t>Luminária tipo calha, de sobrepor, com 1 lâmpada tubular de 36 w - fornecimento e instalação. Af_11/2017</t>
  </si>
  <si>
    <t>Luminária tipo calha, de sobrepor, com 2 lâmpadas tubulares de 18 w - fornecimento e instalação. Af_11/2017</t>
  </si>
  <si>
    <t>Luminária tipo calha, de sobrepor, com 2 lâmpadas tubulares de 36 w - fornecimento e instalação. Af_11/2017</t>
  </si>
  <si>
    <t>Luminária tipo calha, de embutir, com 2 lâmpadas de 14 w com refletor - fornecimento e instalação. Af_11/2017</t>
  </si>
  <si>
    <t>Luminária tipo plafon em plástico, de sobrepor, com 1 lâmpada de 15 w, - fornecimento e instalação. Af_11/2017</t>
  </si>
  <si>
    <t>Luminária tipo plafon redondo com vidro fosco, de sobrepor, com 1 lâmpada de 15 w - fornecimento e instalação. Af_11/2017</t>
  </si>
  <si>
    <t>Luminária tipo plafon redondo com vidro fosco, de sobrepor, com 2 lâmpadas de 15 w - fornecimento e instalação. Af_11/2017</t>
  </si>
  <si>
    <t>Luminária tipo plafon, de sobrepor, com 1 lâmpada led - fornecimento e instalação. Af_11/2017</t>
  </si>
  <si>
    <t>Luminária tipo spot, de sobrepor, com 1 lâmpada de 15 w - fornecimento e instalação. Af_11/2017</t>
  </si>
  <si>
    <t>Luminária tipo spot, de sobrepor, com 2 lâmpadas de 15 w - fornecimento e instalação. Af_11/2017</t>
  </si>
  <si>
    <t>Sensor de presença com fotocélula, fixação em parede - fornecimento e instalação. Af_11/2017</t>
  </si>
  <si>
    <t>Sensor de presença sem fotocélula, fixação em parede - fornecimento e instalação. Af_11/2017</t>
  </si>
  <si>
    <t>Sensor de presença com fotocélula, fixação em teto - fornecimento e instalação. Af_11/2017</t>
  </si>
  <si>
    <t>Sensor de presença sem fotocélula, fixação em teto - fornecimento e instalação. Af_11/2017</t>
  </si>
  <si>
    <t>Luminária de emergência - fornecimento e instalação. Af_11/2017</t>
  </si>
  <si>
    <t>Lâmpada compacta de led 6 w, base e27 - fornecimento e instalação. Af_11/2017</t>
  </si>
  <si>
    <t>Lâmpada compacta de led 10 w, base e27 - fornecimento e instalação. Af_11/2017</t>
  </si>
  <si>
    <t>Lâmpada compacta fluorescente de 15 w, base e27 - fornecimento e instalação. Af_11/2017</t>
  </si>
  <si>
    <t>Lâmpada compacta fluorescente de 20 w, base e27 - fornecimento e instalação. Af_11/2017</t>
  </si>
  <si>
    <t>Lâmpada compacta de vapor mercurio 125 w, base e27 - fornecimento e instalação. Af_11/2017</t>
  </si>
  <si>
    <t>Lâmpada compacta de vapor metálico ovoide 150 w, base e27 - fornecimento e instalação. Af_11/2017</t>
  </si>
  <si>
    <t>Lâmpada tubular fluorescente t8 de 16/18 w, base g13 - fornecimento e instalação. Af_11/2017_p</t>
  </si>
  <si>
    <t>Lâmpada tubular fluorescente t8 de 32/36 w, base g13 - fornecimento e instalação. Af_11/2017_p</t>
  </si>
  <si>
    <t>Lâmpada tubular fluorescente t10 de 20/40 w, base g13 - fornecimento e instalação. Af_11/2017_p</t>
  </si>
  <si>
    <t>Lâmpada tubular fluorescente t5 de 14 w, base g13 - fornecimento e instalação. Af_11/2017_p</t>
  </si>
  <si>
    <t>Entrada provisoria de energia eletrica aerea trifasica 40a em poste madeira</t>
  </si>
  <si>
    <t>Aparelho sinalizador de saida de garagem, com celula fotoeletrica - fornecimento e instalacao</t>
  </si>
  <si>
    <t>Suporte para transformador em poste de concreto circular</t>
  </si>
  <si>
    <t>Isolador de pino tp hi-pot cilindrico classe 15kv. Fornecimento e instalacao.</t>
  </si>
  <si>
    <t>Isolador de suspensao (disco) tp cavilha classe 15kv - 6''. Fornecimento e instalacao.</t>
  </si>
  <si>
    <t>Poste de concreto duplo t h=9m carga nominal 500kg inclusive escavacao, exclusive transporte - fornecimento e instalacao</t>
  </si>
  <si>
    <t>Poste aco conico continuo curvo simples sem base c/janela 9m (inspecao) - fornecimento e instalacao</t>
  </si>
  <si>
    <t>Poste de aço conico contínuo curvo simples, flangeado, com janela de inspeção h=9m - fornecimento e instalacao</t>
  </si>
  <si>
    <t>Poste de aco conico continuo curvo duplo, flangeado, com janela de inspecao h=9m - fornecimento e instalacao</t>
  </si>
  <si>
    <t>Poste de aco conico continuo reto, engastado, h=9m - fornecimento e instalacao</t>
  </si>
  <si>
    <t>Chumbador de aço para fixação de poste de aco reto ou curvo 7 a 9m com flange - fornecimento e instalacao</t>
  </si>
  <si>
    <t>Reator para lampada vapor de mercurio uso externo 220v/400w</t>
  </si>
  <si>
    <t>Reator para lampada vapor de sodio alta pressao - 220v/250w - uso externo</t>
  </si>
  <si>
    <t>Lampada de vapor de mercurio de 250w - fornecimento e instalacao</t>
  </si>
  <si>
    <t>Lampada de vapor de mercurio de 400w/250v - fornecimento e instalacao</t>
  </si>
  <si>
    <t>Lampada mista de 160w - fornecimento e instalacao</t>
  </si>
  <si>
    <t>Lampada mista de 250w - fornecimento e instalacao</t>
  </si>
  <si>
    <t>Lampada mista de 500w - fornecimento e instalacao</t>
  </si>
  <si>
    <t>Lampada de vapor de sodio de 150wx220v - fornecimento e instalacao</t>
  </si>
  <si>
    <t>Lampada de vapor de sodio de 250wx220v - fornecimento e instalacao</t>
  </si>
  <si>
    <t>Lampada de vapor de sodio de 400wx220v - fornecimento e instalacao</t>
  </si>
  <si>
    <t>Luminaria aberta para iluminacao publica, para lampada a vapor de mercurio ate 400w e mista ate 500w, com braco em tubo de aco galv d=50mm proj hor=2.500Mm e proj vert= 2.200Mm, fornecimento e instalacao</t>
  </si>
  <si>
    <t>Refletor retangular fechado com lampada vapor metalico 400 w</t>
  </si>
  <si>
    <t>Rele fotoeletrico p/ comando de iluminacao externa 220v/1000w - fornecimento e instalacao</t>
  </si>
  <si>
    <t>Braco p/ iluminacao de ruas em tubo aco galv 1" comp = 1,20m e inclinacao 25graus em relacao ao plano vertical p/ fixacao em poste ou parede - fornecimento e instalacao</t>
  </si>
  <si>
    <t>Braco p/ luminaria publica 1 x 1,50 m, em tubo aco galv 3/4, p/ fixacao em poste ou parede - fornecimento e instalacao</t>
  </si>
  <si>
    <t>Abracadeira de fixacao de bracos de luminarias de 4" - fornecimento e instalacao</t>
  </si>
  <si>
    <t>Luminaria fechada para iluminacao publica com reator de partida rapida com lampada a vapor de mercurio 250w - fornecimento e instalacao</t>
  </si>
  <si>
    <t>Luminaria fechada para iluminacao publica - lampadas de 250/500w - fornecimento e instalacao (excluindo lampadas)</t>
  </si>
  <si>
    <t>Luminaria estanque - protecao contra agua, poeira ou impactos - tipo aquatic pial ou equivalente</t>
  </si>
  <si>
    <t>Reator para lampada vapor de mercurio 125w  uso externo</t>
  </si>
  <si>
    <t>Reator para lampada vapor de mercurio 250w uso externo</t>
  </si>
  <si>
    <t>Refletor em alumínio com suporte e alça, lâmpada 125 w - fornecimento e instalação. Af_11/2017</t>
  </si>
  <si>
    <t>Refletor em alumínio com suporte e alça, lâmpada 250 w - fornecimento e instalação. Af_11/2017</t>
  </si>
  <si>
    <t>Luminária arandela tipo meia-lua, para 1 lâmpada led - fornecimento e instalação. Af_11/2017</t>
  </si>
  <si>
    <t>Luminária arandela tipo meia-lua, para 1 lâmpada de 15 w - fornecimento e instalação. Af_11/2017</t>
  </si>
  <si>
    <t>Luminária arandela tipo tartaruga para 1 lâmpada led - fornecimento e instalação. Af_11/2017</t>
  </si>
  <si>
    <t>Luminária arandela tipo tartaruga, com grade, para 1 lâmpada de 15 w - fornecimento e instalação. Af_11/2017</t>
  </si>
  <si>
    <t>Transformador distribuicao  75kva trifasico 60hz classe 15kv imerso em óleo mineral fornecimento e instalacao</t>
  </si>
  <si>
    <t>Transformador distribuicao  112,5kva trifasico 60hz classe 15kv imerso em óleo mineral fornecimento e instalacao</t>
  </si>
  <si>
    <t>Transformador distribuicao  150kva trifasico 60hz classe 15kv imerso em óleo mineral fornecimento e instalacao</t>
  </si>
  <si>
    <t>Transformador distribuicao  225kva trifasico 60hz classe 15kv imerso em óleo mineral fornecimento e instalacao</t>
  </si>
  <si>
    <t>Transformador distribuicao  300kva trifasico 60hz classe 15kv imerso em óleo mineral fornecimento e instalacao</t>
  </si>
  <si>
    <t>Transformador distribuicao  500kva trifasico 60hz classe 15kv imerso em óleo mineral fornecimento e instalacao</t>
  </si>
  <si>
    <t>Transformador distribuicao  30kva trifasico 60hz classe 15kv imerso em óleo mineral fornecimento e instalacao</t>
  </si>
  <si>
    <t>Transformador distribuicao  45kva trifasico 60hz classe 15kv imerso em óleo mineral fornecimento e instalacao</t>
  </si>
  <si>
    <t>Transformador distribuicao  750kva trifasico 60hz classe 15kv imerso em óleo mineral fornecimento e instalacao</t>
  </si>
  <si>
    <t>Transformador distribuicao  1000kva trifasico 60hz classe 15kv imerso em óleo mineral fornecimento e instalacao</t>
  </si>
  <si>
    <t>Ponto de iluminação residencial incluindo interruptor simples, caixa elétrica, eletroduto, cabo, rasgo, quebra e chumbamento (excluindo luminária e lâmpada). Af_01/2016</t>
  </si>
  <si>
    <t>Ponto de iluminação residencial incluindo interruptor simples (2 módulos), caixa elétrica, eletroduto, cabo, rasgo, quebra e chumbamento (excluindo luminária e lâmpada). Af_01/2016</t>
  </si>
  <si>
    <t>Ponto de iluminação residencial incluindo interruptor paralelo, caixa elétrica, eletroduto, cabo, rasgo, quebra e chumbamento (excluindo luminária e lâmpada). Af_01/2016</t>
  </si>
  <si>
    <t>Ponto de iluminação residencial incluindo interruptor paralelo (2 módulos), caixa elétrica, eletroduto, cabo, rasgo, quebra e chumbamento (excluindo luminária e lâmpada). Af_01/2016</t>
  </si>
  <si>
    <t>Ponto de iluminação residencial incluindo interruptor simples conjugado com paralelo, caixa elétrica, eletroduto, cabo, rasgo, quebra e chumbamento (excluindo luminária e lâmpada). Af_01/2016</t>
  </si>
  <si>
    <t>Ponto de tomada residencial incluindo tomada 10a/250v, caixa elétrica, eletroduto, cabo, rasgo, quebra e chumbamento. Af_01/2016</t>
  </si>
  <si>
    <t>Ponto de tomada residencial incluindo tomada (2 módulos) 10a/250v, caixa elétrica, eletroduto, cabo, rasgo, quebra e chumbamento. Af_01/2016</t>
  </si>
  <si>
    <t>Ponto de tomada residencial incluindo tomada 20a/250v, caixa elétrica, eletroduto, cabo, rasgo, quebra e chumbamento. Af_01/2016</t>
  </si>
  <si>
    <t>Ponto de utilização de equipamentos elétricos, residencial, incluindo suporte e placa, caixa elétrica, eletroduto, cabo, rasgo, quebra e chumbamento. Af_01/2016</t>
  </si>
  <si>
    <t>Ponto de iluminação e tomada, residencial, incluindo interruptor simples e tomada 10a/250v, caixa elétrica, eletroduto, cabo, rasgo, quebra e chumbamento (excluindo luminária e lâmpada). Af_01/2016</t>
  </si>
  <si>
    <t>Ponto de iluminação e tomada, residencial, incluindo interruptor paralelo e tomada 10a/250v, caixa elétrica, eletroduto, cabo, rasgo, quebra e chumbamento (excluindo luminária e lâmpada). Af_01/2016</t>
  </si>
  <si>
    <t>Ponto de iluminação e tomada, residencial, incluindo interruptor simples, interruptor paralelo e tomada 10a/250v, caixa elétrica, eletroduto, cabo, rasgo, quebra e chumbamento (excluindo luminária e lâmpada). Af_01/2016</t>
  </si>
  <si>
    <t>Instalacao para-raios p/reservatorio</t>
  </si>
  <si>
    <t>Terminal aereo em aco galvanizado com base de fixacao h = 30cm</t>
  </si>
  <si>
    <t>Cordoalha de cobre nu 16 mm², não enterrada, com isolador - fornecimento e instalação. Af_12/2017</t>
  </si>
  <si>
    <t>Cordoalha de cobre nu 25 mm², não enterrada, com isolador - fornecimento e instalação. Af_12/2017</t>
  </si>
  <si>
    <t>Cordoalha de cobre nu 35 mm², não enterrada, com isolador - fornecimento e instalação. Af_12/2017</t>
  </si>
  <si>
    <t>Cordoalha de cobre nu 50 mm², não enterrada, com isolador - fornecimento e instalação. Af_12/2017</t>
  </si>
  <si>
    <t>Cordoalha de cobre nu 70 mm², não enterrada, com isolador - fornecimento e instalação. Af_12/2017</t>
  </si>
  <si>
    <t>Cordoalha de cobre nu 95 mm², não enterrada, com isolador - fornecimento e instalação. Af_12/2017</t>
  </si>
  <si>
    <t>Cordoalha de cobre nu 50 mm², enterrada, sem isolador - fornecimento e instalação. Af_12/2017</t>
  </si>
  <si>
    <t>Cordoalha de cobre nu 70 mm², enterrada, sem isolador - fornecimento e instalação. Af_12/2017</t>
  </si>
  <si>
    <t>Cordoalha de cobre nu 95 mm², enterrada, sem isolador - fornecimento e instalação. Af_12/2017</t>
  </si>
  <si>
    <t>Eletroduto pvc 40mm (1 ¼ ) para spda - fornecimento e instalação. Af_12/2017</t>
  </si>
  <si>
    <t>Haste de aterramento 5/8  para spda - fornecimento e instalação. Af_12/2017</t>
  </si>
  <si>
    <t>Haste de aterramento 3/4  para spda - fornecimento e instalação. Af_12/2017</t>
  </si>
  <si>
    <t>Base metálica para mastro 1 ½  para spda - fornecimento e instalação. Af_12/2017</t>
  </si>
  <si>
    <t>Mastro 1 ½  para spda - fornecimento e instalação. Af_12/2017</t>
  </si>
  <si>
    <t>Captor tipo franklin para spda - fornecimento e instalação. Af_12/2017</t>
  </si>
  <si>
    <t>Suporte isolador para cordoalha de cobre - fornecimento e instalação. Af_12/2017</t>
  </si>
  <si>
    <t>Chuveiro eletrico comum corpo plastico tipo ducha, fornecimento e instalacao</t>
  </si>
  <si>
    <t>Fusível tipo "diazed", tipo rápido ou retardado - 2/25a - fornecimento e instalacao</t>
  </si>
  <si>
    <t>Fusível tipo "diazed", tipo rápido ou retardado - 35/63a - fornecimento e instalacao</t>
  </si>
  <si>
    <t>Fusível tipo nh 200a - tamanho 01 - fornecimento e instalacao</t>
  </si>
  <si>
    <t>Chave blindada tripolar 250v, 30a - fornecimento e instalacao</t>
  </si>
  <si>
    <t>Chave blindada tripolar 250v, 60a - fornecimento e instalacao</t>
  </si>
  <si>
    <t>Chave blindada tripolar 250v, 100a - fornecimento e instalacao</t>
  </si>
  <si>
    <t>Fusivel tipo nh 250 a, tamanho 1 - fornecimento e instalacao</t>
  </si>
  <si>
    <t>Base para fusivel (porta-fusivel) nh 01 250a</t>
  </si>
  <si>
    <t>Chave faca tripolar blindada 250v/30a - fornecimento e instalacao</t>
  </si>
  <si>
    <t>Chave guarda motor trifasico 5cv/220v c/ chave magnetica - fornecimento e instalacao</t>
  </si>
  <si>
    <t>Chave guarda motor trifisica 10cv/220v c/ chave magnetica - fornecimento e instalacao</t>
  </si>
  <si>
    <t>Fusivel tipo nh 250a - tamanho 01 - fornecimento e instalacao</t>
  </si>
  <si>
    <t>Chave de boia automática</t>
  </si>
  <si>
    <t>Chave de boia automática superior 10a/250v - fornecimento e instalacao</t>
  </si>
  <si>
    <t>Abrigo para hidrante, 75x45x17cm, com registro globo angular 45º 2.1/2", adaptador storz 2.1/2", mangueira de incêndio 15m, redução 2.1/2X1.1/2" E esguicho em latão 1.1/2" - Fornecimento e instalação</t>
  </si>
  <si>
    <t>Caixa de incêndio 45x75x17cm - fornecimento e instalação</t>
  </si>
  <si>
    <t>Caixa de incêndio 60x75x17cm - fornecimento e instalação</t>
  </si>
  <si>
    <t>Extintor de pqs 4kg - fornecimento e instalacao</t>
  </si>
  <si>
    <t>Extintor de co2 6kg - fornecimento e instalacao</t>
  </si>
  <si>
    <t>Extintor incendio tp po quimico 4kg fornecimento e colocacao</t>
  </si>
  <si>
    <t>Extintor incendio agua-pressurizada 10l incl suporte parede carga     completa fornecimento e colocacao</t>
  </si>
  <si>
    <t>Extintor incendio tp gas carbonico 4kg completo - fornecimento e instalacao</t>
  </si>
  <si>
    <t>Extintor incendio tp po quimico 6kg - fornecimento e instalacao</t>
  </si>
  <si>
    <t>Abrigo para hidrante, 90x60x17cm, com registro globo angular 45 graus 2 1/2", adaptador storz 2 1/2", mangueira de incêndio 20m, redução 2 1/2 x 1 1/2" e esguicho em latão 1 1/2" - fornecimento e instalação. Af_08/2017</t>
  </si>
  <si>
    <t>Tomada para telefone de 4 polos padrao telebras - fornecimento e instalacao</t>
  </si>
  <si>
    <t>Caixa enterrada para instalacoes telefonicas tipo r1 0,60x0,35x0,50m em blocos de concreto estrutural</t>
  </si>
  <si>
    <t>Caixa enterrada para instalacoes telefonicas tipo r2 1,07x0,52x0,50m em blocos de concreto estrutural</t>
  </si>
  <si>
    <t>Caixa enterrada para instalacoes telefonicas tipo r3 1,30x1,20x1,20m em blocos de concreto estrutural</t>
  </si>
  <si>
    <t>Fio telefonico fi 0,6mm, 2 condutores (uso interno)-  fornecimento e instalacao</t>
  </si>
  <si>
    <t>Caixa de passagem para telefone 15x15x10cm (sobrepor), fornecimento e instalacao.</t>
  </si>
  <si>
    <t>Caixa de passagem para telefone 80x80x15cm (sobrepor) fornecimento e instalacao</t>
  </si>
  <si>
    <t>Caixa de passagem para telefone 150x150x15cm (sobrepor) fornecimento e instalacao</t>
  </si>
  <si>
    <t>Quadro de distribuicao para telefone n.4, 60x60x12cm em chapa metalica, de embutir, sem acessorios, padrao telebras, fornecimento e instalacao</t>
  </si>
  <si>
    <t>Quadro de distribuicao para telefone n.3, 40x40x12cm em chapa metalica, de embutir, sem acessorios, padrao telebras, fornecimento e instalacao</t>
  </si>
  <si>
    <t>Quadro de distribuicao para telefone n.2, 20x20x12cm em chapa metalica, de embutir, sem acessorios, padrao telebras, fornecimento e instalacao</t>
  </si>
  <si>
    <t>Cabo telefonico ct-apl-50, 100 pares (uso externo) - fornecimento e instalacao</t>
  </si>
  <si>
    <t>Quadro de distribuicao para telefone n.5, 80x80x12cm em chapa metalica, sem acessorios, padrao telebras, fornecimento e instalacao</t>
  </si>
  <si>
    <t>Tampao fofo p/ caixa r2 padrao telebras completo - fornecimento e instalacao</t>
  </si>
  <si>
    <t>Tampao fofo p/ caixa r1 padrao telebras completo - fornecimento e instalacao</t>
  </si>
  <si>
    <t>Cabo telefônico cci-50 1 par, instalado em entrada de edificação - fornecimento e instalação. Af_03/2018</t>
  </si>
  <si>
    <t>Cabo telefônico cci-50 2 pares, sem blindagem, instalado em entrada de edificação - fornecimento e instalação. Af_03/2018</t>
  </si>
  <si>
    <t>Cabo telefônico cci-50 3 pares, sem blindagem, instalado em entrada de edificação - fornecimento e instalação. Af_03/2018</t>
  </si>
  <si>
    <t>Cabo telefônico cci-50 4 pares, sem blindagem, instalado em entrada de edificação - fornecimento e instalação. Af_03/2018</t>
  </si>
  <si>
    <t>Cabo telefônico cci-50 5 pares, sem blindagem, instalado em entrada de edificação - fornecimento e instalação. Af_03/2018</t>
  </si>
  <si>
    <t>Cabo telefônico cci-50 6 pares, sem blindagem, instalado em entrada de edificação - fornecimento e instalação. Af_03/2018</t>
  </si>
  <si>
    <t>Cabo telefônico ci-50 10 pares instalado em entrada de edificação - fornecimento e instalação. Af_03/2018</t>
  </si>
  <si>
    <t>Cabo telefônico ci-50 20 pares instalado em entrada de edificação - fornecimento e instalação. Af_03/2018</t>
  </si>
  <si>
    <t>Cabo telefônico ci-50 30 pares instalado em entrada de edificação - fornecimento e instalação. Af_03/2018</t>
  </si>
  <si>
    <t>Cabo telefônico ci-50 50 pares instalado em entrada de edificação - fornecimento e instalação. Af_03/2018</t>
  </si>
  <si>
    <t>Cabo telefônico ci-50 75 pares instalado em entrada de edificação - fornecimento e instalação. Af_03/2018</t>
  </si>
  <si>
    <t>Cabo telefônico ci-50 200 pares instalado em entrada de edificação - fornecimento e instalação. Af_03/2018</t>
  </si>
  <si>
    <t>Cabo telefônico cci-50 4 pares, sem blindagem, instalado em prumada - fornecimento e instalação. Af_03/2018</t>
  </si>
  <si>
    <t>Cabo telefônico cci-50 5 pares, sem blindagem, instalado em prumada - fornecimento e instalação. Af_03/2018</t>
  </si>
  <si>
    <t>Cabo telefônico cci-50 6 pares, sem blindagem, instalado em prumada - fornecimento e instalação. Af_03/2018</t>
  </si>
  <si>
    <t>Cabo telefônico ci-50 10 pares instalado em prumada - fornecimento e instalação. Af_03/2018</t>
  </si>
  <si>
    <t>Cabo telefônico ci-50 20 pares instalado em prumada - fornecimento e instalação. Af_03/2018</t>
  </si>
  <si>
    <t>Cabo telefônico ci-50 30 pares instalado em prumada - fornecimento e instalação. Af_03/2018</t>
  </si>
  <si>
    <t>Cabo telefônico ci-50 50 pares instalado em prumada - fornecimento e instalação. Af_03/2018</t>
  </si>
  <si>
    <t>Cabo telefônico cci-50 1 par, sem blindagem, instalado em distribuição de edificação residencial - fornecimento e instalação. Af_03/2018</t>
  </si>
  <si>
    <t>Cabo telefônico cci-50 2 pares, sem blindagem, instalado em distribuição de edificação residencial - fornecimento e instalação. Af_03/2018</t>
  </si>
  <si>
    <t>Cabo telefônico cci-50 3 pares, sem blindagem, instalado em distribuição de edificação residencial - fornecimento e instalação. Af_03/2018</t>
  </si>
  <si>
    <t>Cabo telefônico cci-50 4 pares, sem blindagem, instalado em distribuição de edificação residencial - fornecimento e instalação. Af_03/2018</t>
  </si>
  <si>
    <t>Cabo telefônico cci-50 5 pares, sem blindagem, instalado em distribuição de edificação residencial - fornecimento e instalação. Af_03/2018</t>
  </si>
  <si>
    <t>Cabo telefônico cci-50 6 pares, sem blindagem, instalado em distribuição de edificação residencial - fornecimento e instalação. Af_03/2018</t>
  </si>
  <si>
    <t>Cabo telefônico ci-50 10 pares instalado em distribuição de edificação residencial - fornecimento e instalação. Af_03/2018</t>
  </si>
  <si>
    <t>Cabo telefônico cci-50 1 par, sem blindagem, instalado em distribuição de edificação institucional - fornecimento e instalação. Af_03/2018</t>
  </si>
  <si>
    <t>Cabo telefônico cci-50 2 pares, sem blindagem, instalado em distribuição de edificação institucional - fornecimento e instalação. Af_03/2018</t>
  </si>
  <si>
    <t>Cabo telefônico cci-50 3 pares, sem blindagem, instalado em distribuição de edificação institucional - fornecimento e instalação. Af_03/2018</t>
  </si>
  <si>
    <t>Cabo telefônico cci-50 4 pares, sem blindagem, instalado em distribuição de edificação institucional - fornecimento e instalação. Af_03/2018</t>
  </si>
  <si>
    <t>Cabo telefônico cci-50 5 pares, sem blindagem, instalado em distribuição de edificação institucional - fornecimento e instalação. Af_03/2018</t>
  </si>
  <si>
    <t>Cabo telefônico cci-50 6 pares, sem blindagem, instalado em distribuição de edificação institucional - fornecimento e instalação. Af_03/2018</t>
  </si>
  <si>
    <t>Cabo telefônico ci-50 10 pares instalado em distribuição de edificação institucional - fornecimento e instalação. Af_03/2018</t>
  </si>
  <si>
    <t>Cabo telefônico ctp-apl-50 10 pares instalado em entrada de edificação - fornecimento e instalação. Af_04/2018</t>
  </si>
  <si>
    <t>Cabo telefônico ctp-apl-50 20 pares instalado em entrada de edificação - fornecimento e instalação. Af_04/2018</t>
  </si>
  <si>
    <t>Cabo telefônico ctp-apl-50 30 pares instalado em entrada de edificação - fornecimento e instalação. Af_04/2018</t>
  </si>
  <si>
    <t>Pintura anticorrosiva de duto metálico. Af_04/2018</t>
  </si>
  <si>
    <t>Bomba centrifuga c/ motor eletrico trifasico 1cv</t>
  </si>
  <si>
    <t>Bomba recalque d'agua trifasica 10,0 hp</t>
  </si>
  <si>
    <t>Bomba recalque d'agua trifasica 3,0 hp</t>
  </si>
  <si>
    <t>Bomba recalque d'agua de estagios trifasica 2,0 hp</t>
  </si>
  <si>
    <t>Bomba recalque d'agua trifasica 1,5hp</t>
  </si>
  <si>
    <t>Bomba recalque d'agua trifasica 0,5 hp</t>
  </si>
  <si>
    <t>Bomba recalque d'agua predio 6 a 10 pavtos - 2ud</t>
  </si>
  <si>
    <t>Bomba recalque d'agua predio 3 a 5 pavtos - 2ud</t>
  </si>
  <si>
    <t>Cabo eletrônico categoria 5e, instalado em edificação residencial - fornecimento e instalação. Af_03/2018</t>
  </si>
  <si>
    <t>Cabo eletrônico categoria 5e, instalado em edificação institucional - fornecimento e instalação. Af_03/2018</t>
  </si>
  <si>
    <t>Cabo eletrônico categoria 6, instalado em edificação residencial - fornecimento e instalação. Af_03/2018</t>
  </si>
  <si>
    <t>Cabo eletrônico categoria 6, instalado em edificação institucional - fornecimento e instalação. Af_03/2018</t>
  </si>
  <si>
    <t>Patch panel 24 portas, categoria 5e - fornecimento e instalação. Af_03/2018</t>
  </si>
  <si>
    <t>Patch panel 24 portas, categoria 6 - fornecimento e instalação. Af_03/2018</t>
  </si>
  <si>
    <t>Patch panel 48 portas, categoria 6 - fornecimento e instalação. Af_03/2018</t>
  </si>
  <si>
    <t>Tomada de rede rj45 - fornecimento e instalação. Af_03/2018</t>
  </si>
  <si>
    <t>Tomada para telefone rj11 - fornecimento e instalação. Af_03/2018</t>
  </si>
  <si>
    <t>Patch panel 48 portas, categoria 5e - fornecimento e instalação. Af_04/2018</t>
  </si>
  <si>
    <t>Tubo, pvc, soldável, dn 20mm, instalado em ramal ou sub-ramal de água - fornecimento e instalação. Af_12/2014</t>
  </si>
  <si>
    <t>Tubo, pvc, soldável, dn 25mm, instalado em ramal ou sub-ramal de água - fornecimento e instalação. Af_12/2014</t>
  </si>
  <si>
    <t>Tubo, pvc, soldável, dn 32mm, instalado em ramal ou sub-ramal de água - fornecimento e instalação. Af_12/2014</t>
  </si>
  <si>
    <t>Tubo, pvc, soldável, dn 20mm, instalado em ramal de distribuição de água - fornecimento e instalação. Af_12/2014</t>
  </si>
  <si>
    <t>Tubo, pvc, soldável, dn 25mm, instalado em ramal de distribuição de água - fornecimento e instalação. Af_12/2014</t>
  </si>
  <si>
    <t>Tubo, pvc, soldável, dn 32mm, instalado em ramal de distribuição de água - fornecimento e instalação. Af_12/2014</t>
  </si>
  <si>
    <t>Tubo, pvc, soldável, dn 25mm, instalado em prumada de água - fornecimento e instalação. Af_12/2014</t>
  </si>
  <si>
    <t>Tubo, pvc, soldável, dn 32mm, instalado em prumada de água - fornecimento e instalação. Af_12/2014</t>
  </si>
  <si>
    <t>Tubo, pvc, soldável, dn 40mm, instalado em prumada de água - fornecimento e instalação. Af_12/2014</t>
  </si>
  <si>
    <t>Tubo, pvc, soldável, dn 50mm, instalado em prumada de água - fornecimento e instalação. Af_12/2014</t>
  </si>
  <si>
    <t>Tubo, pvc, soldável, dn 60mm, instalado em prumada de água - fornecimento e instalação. Af_12/2014</t>
  </si>
  <si>
    <t>Tubo, pvc, soldável, dn 75mm, instalado em prumada de água - fornecimento e instalação. Af_12/2014</t>
  </si>
  <si>
    <t>Tubo, pvc, soldável, dn 85mm, instalado em prumada de água - fornecimento e instalação. Af_12/2014</t>
  </si>
  <si>
    <t>Tubo pvc, série r, água pluvial, dn 40 mm, fornecido e instalado em ramal de encaminhamento. Af_12/2014</t>
  </si>
  <si>
    <t>Tubo pvc, série r, água pluvial, dn 50 mm, fornecido e instalado em ramal de encaminhamento. Af_12/2014</t>
  </si>
  <si>
    <t>Tubo pvc, série r, água pluvial, dn 75 mm, fornecido e instalado em ramal de encaminhamento. Af_12/2014</t>
  </si>
  <si>
    <t>Tubo pvc, série r, água pluvial, dn 100 mm, fornecido e instalado em ramal de encaminhamento. Af_12/2014</t>
  </si>
  <si>
    <t>Tubo pvc, série r, água pluvial, dn 75 mm, fornecido e instalado em condutores verticais de águas pluviais. Af_12/2014</t>
  </si>
  <si>
    <t>Tubo pvc, série r, água pluvial, dn 100 mm, fornecido e instalado em condutores verticais de águas pluviais. Af_12/2014</t>
  </si>
  <si>
    <t>Tubo pvc, série r, água pluvial, dn 150 mm, fornecido e instalado em condutores verticais de águas pluviais. Af_12/2014</t>
  </si>
  <si>
    <t>Tubo, cpvc, soldável, dn 15mm, instalado em ramal ou sub-ramal de água - fornecimento e instalação. Af_12/2014</t>
  </si>
  <si>
    <t>Tubo, cpvc, soldável, dn 22mm, instalado em ramal ou sub-ramal de água - fornecimento e instalação. Af_12/2014</t>
  </si>
  <si>
    <t>Tubo, cpvc, soldável, dn 28mm, instalado em ramal ou sub-ramal de água - fornecimento e instalação. Af_12/2014</t>
  </si>
  <si>
    <t>Tubo, cpvc, soldável, dn 35mm, instalado em ramal ou sub-ramal de água  fornecimento e instalação. Af_12/2014</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</si>
  <si>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</si>
  <si>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</si>
  <si>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75 mm, fornecido e instalado em ramal de descarga ou ramal de esgoto sanitário. Af_12/2014</t>
  </si>
  <si>
    <t>Tubo pvc, serie normal, esgoto predial, dn 100 mm, fornecido e instalado em ramal de descarga ou ramal de esgoto sanitário. Af_12/2014</t>
  </si>
  <si>
    <t>Tubo, cpvc, soldável, dn 22mm, instalado em ramal de distribuição de água - fornecimento e instalação. Af_12/2014</t>
  </si>
  <si>
    <t>Tubo, cpvc, soldável, dn 28mm, instalado em ramal de distribuição de água - fornecimento e instalação. Af_12/2014</t>
  </si>
  <si>
    <t>Tubo, cpvc, soldável, dn 35mm, instalado em prumada de água  fornecimento e instalação. Af_12/2014</t>
  </si>
  <si>
    <t>Tubo, cpvc, soldável, dn 42mm, instalado em prumada de água  fornecimento e instalação. Af_12/2014</t>
  </si>
  <si>
    <t>Tubo, cpvc, soldável, dn 73mm, instalado em prumada de água  fornecimento e instalação. Af_12/2014</t>
  </si>
  <si>
    <t>Tubo, cpvc, soldável, dn 89mm, instalado em prumada de água  fornecimento e instalação. Af_12/2014</t>
  </si>
  <si>
    <t>Tubo pvc, serie normal, esgoto predial, dn 50 mm, fornecido e instalado em prumada de esgoto sanitário ou ventilação. Af_12/2014</t>
  </si>
  <si>
    <t>Tubo pvc, serie normal, esgoto predial, dn 75 mm, fornecido e instalado em prumada de esgoto sanitário ou ventilação. Af_12/2014</t>
  </si>
  <si>
    <t>Tubo pvc, serie normal, esgoto predial, dn 100 mm, fornecido e instalado em prumada de esgoto sanitário ou ventilação. Af_12/2014</t>
  </si>
  <si>
    <t>Tubo pvc, serie normal, esgoto predial, dn 100 mm, fornecido e instalado em subcoletor aéreo de esgoto sanitário. Af_12/2014</t>
  </si>
  <si>
    <t>Tubo pvc, serie normal, esgoto predial, dn 150 mm, fornecido e instalado em subcoletor aéreo de esgoto sanitário. Af_12/2014</t>
  </si>
  <si>
    <t>Tubo, pvc, soldável, dn 25mm, instalado em dreno de ar-condicionado - fornecimento e instalação. Af_12/2014</t>
  </si>
  <si>
    <t>(composição representativa) do serviço de instalação de tubos de pvc, soldável, água fria, dn 20 mm (instalado em ramal, sub-ramal ou ramal de distribuição), inclusive conexões, cortes e fixações, para prédios. Af_10/2015</t>
  </si>
  <si>
    <t>(composição representativa) do serviço de instalação de tubos de pvc, soldável, água fria, dn 25 mm (instalado em ramal, sub-ramal, ramal de distribuição ou prumada), inclusive conexões, cortes e fixações, para prédios. Af_10/2015</t>
  </si>
  <si>
    <t>(composição representativa) do serviço de instalação tubos de pvc, soldável, água fria, dn 32 mm (instalado em ramal, sub-ramal, ramal de distribuição ou prumada), inclusive conexões, cortes e fixações, para prédios. Af_10/2015</t>
  </si>
  <si>
    <t>(composição representativa) do serviço de instalação de tubos de pvc, soldável, água fria, dn 40 mm (instalado em prumada), inclusive conexões, cortes e fixações, para prédios. Af_10/2015</t>
  </si>
  <si>
    <t>(composição representativa) do serviço de instalação de tubos de pvc, soldável, água fria, dn 50 mm (instalado em prumada), inclusive conexões, cortes e fixações, para prédios. Af_10/2015</t>
  </si>
  <si>
    <t>(composição representativa) do serviço de instalação de tubos de pvc, série r, água pluvial, dn 75 mm (instalado em ramal de encaminhamento, ou condutores verticais), inclusive conexões, corte e fixações, para prédios. Af_10/2015</t>
  </si>
  <si>
    <t>(composição representativa) do serviço de instalação de tubos de pvc, série r, água pluvial, dn 100 mm (instalado em ramal de encaminhamento, ou condutores verticais), inclusive conexões, cortes e fixações, para prédios. Af_10/2015</t>
  </si>
  <si>
    <t>(composição representativa) do serviço de instalação de tubos de pvc, série r, água pluvial, dn 150 mm (instalado em condutores verticais), inclusive conexões, cortes e fixações, para prédios. Af_10/2015</t>
  </si>
  <si>
    <t>(composição representativa) do serviço de instalação de tubo de pvc, série normal, esgoto predial, dn 40 mm (instalado em ramal de descarga ou ramal de esgoto sanitário), inclusive conexões, cortes e fixações, para prédios. Af_10/2015</t>
  </si>
  <si>
    <t>(composição representativa) do serviço de instalação de tubo de pvc, série normal, esgoto predial, dn 50 mm (instalado em ramal de descarga ou ramal de esgoto sanitário), inclusive conexões, cortes e fixações para, prédios. Af_10/2015</t>
  </si>
  <si>
    <t>(composição representativa) do serviço de inst. Tubo pvc, série n, esgoto predial, dn 75 mm, (inst. Em ramal de descarga, ramal de esg. Sanitário, prumada de esg. Sanitário ou ventilação), incl. Conexões, cortes e fixações, p/ prédios. Af_10/2015</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</si>
  <si>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</si>
  <si>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</si>
  <si>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Tubo em cobre rígido, dn 22 mm, classe e, sem isolamento, instalado em prumada  fornecimento e instalação. Af_12/2015</t>
  </si>
  <si>
    <t>Tubo em cobre rígido, dn 28 mm, classe e, sem isolamento, instalado em prumada  fornecimento e instalação. Af_12/2015</t>
  </si>
  <si>
    <t>Tubo em cobre rígido, dn 35 mm, classe e, sem isolamento, instalado em prumada  fornecimento e instalação. Af_12/2015</t>
  </si>
  <si>
    <t>Tubo em cobre rígido, dn 42 mm, classe e, sem isolamento, instalado em prumada  fornecimento e instalação. Af_12/2015</t>
  </si>
  <si>
    <t>Tubo em cobre rígido, dn 54 mm, classe e, sem isolamento, instalado em prumada  fornecimento e instalação. Af_12/2015</t>
  </si>
  <si>
    <t>Tubo em cobre rígido, dn 66 mm, classe e, sem isolamento, instalado em prumada  fornecimento e instalação. Af_12/2015</t>
  </si>
  <si>
    <t>Tubo em cobre rígido, dn 22 mm, classe e, com isolamento, instalado em prumada  fornecimento e instalação. Af_12/2015</t>
  </si>
  <si>
    <t>Tubo em cobre rígido, dn 28 mm, classe e, com isolamento, instalado em prumada  fornecimento e instalação. Af_12/2015</t>
  </si>
  <si>
    <t>Tubo em cobre rígido, dn 35 mm, classe e, com isolamento, instalado em prumada  fornecimento e instalação. Af_12/2015</t>
  </si>
  <si>
    <t>Tubo em cobre rígido, dn 42 mm, classe e, com isolamento, instalado em prumada  fornecimento e instalação. Af_12/2015</t>
  </si>
  <si>
    <t>Tubo em cobre rígido, dn 54 mm, classe e, com isolamento, instalado em prumada  fornecimento e instalação. Af_12/2015</t>
  </si>
  <si>
    <t>Tubo em cobre rígido, dn 66 mm, classe e, com isolamento, instalado em prumada  fornecimento e instalação. Af_12/2015</t>
  </si>
  <si>
    <t>Tubo em cobre rígido, dn 15 mm, classe e, sem isolamento, instalado em ramal de distribuição  fornecimento e instalação. Af_12/2015</t>
  </si>
  <si>
    <t>Tubo em cobre rígido, dn 22 mm, classe e, sem isolamento, instalado em ramal de distribuição  fornecimento e instalação. Af_12/2015</t>
  </si>
  <si>
    <t>Tubo em cobre rígido, dn 28 mm, classe e, sem isolamento, instalado em ramal de distribuição  fornecimento e instalação. Af_12/2015</t>
  </si>
  <si>
    <t>Tubo em cobre rígido, dn 15 mm, classe e, com isolamento, instalado em ramal de distribuição  fornecimento e instalação. Af_12/2015</t>
  </si>
  <si>
    <t>Tubo em cobre rígido, dn 22 mm, classe e, com isolamento, instalado em ramal de distribuição  fornecimento e instalação. Af_12/2015</t>
  </si>
  <si>
    <t>Tubo em cobre rígido, dn 28 mm, classe e, com isolamento, instalado em ramal de distribuição  fornecimento e instalação. Af_12/2015</t>
  </si>
  <si>
    <t>Tubo em cobre rígido, dn 15 mm, classe e, sem isolamento, instalado em ramal e sub-ramal  fornecimento e instalação. Af_12/2015</t>
  </si>
  <si>
    <t>Tubo em cobre rígido, dn 22 mm, classe e, sem isolamento, instalado em ramal e sub-ramal  fornecimento e instalação. Af_12/2015</t>
  </si>
  <si>
    <t>Tubo em cobre rígido, dn 28 mm, classe e, sem isolamento, instalado em ramal e sub-ramal  fornecimento e instalação. Af_12/2015</t>
  </si>
  <si>
    <t>Tubo em cobre rígido, dn 15 mm, classe e, com isolamento, instalado em ramal e sub-ramal  fornecimento e instalação. Af_12/2015</t>
  </si>
  <si>
    <t>Tubo em cobre rígido, dn 22 mm, classe e, com isolamento, instalado em ramal e sub-ramal  fornecimento e instalação. Af_12/2015</t>
  </si>
  <si>
    <t>Tubo em cobre rígido, dn 28 mm, classe e, com isolamento, instalado em ramal e sub-ramal  fornecimento e instalação. Af_12/2015</t>
  </si>
  <si>
    <t>Tubo de aço galvanizado com costura, classe média, conexão ranhurada, dn 50 (2"), instalado em prumadas - fornecimento e instalação. Af_12/2015</t>
  </si>
  <si>
    <t>Tubo de aço galvanizado com costura, classe média, conexão ranhurada, dn 65 (2 1/2"), instalado em prumadas - fornecimento e instalação. Af_12/2015</t>
  </si>
  <si>
    <t>Tubo de aço galvanizado com costura, classe média, conexão ranhurada, dn 80 (3"), instalado em prumadas - fornecimento e instalação. Af_12/2015</t>
  </si>
  <si>
    <t>Tubo de aço preto sem costura, conexão soldada, dn 50 (2"), instalado em prumadas - fornecimento e instalação. Af_12/2015</t>
  </si>
  <si>
    <t>Tubo de aço preto sem costura, conexão soldada, dn 65 (2 1/2"), instalado em prumadas - fornecimento e instalação. Af_12/2015</t>
  </si>
  <si>
    <t>Tubo de aço galvanizado com costura, classe média, dn 50 (2"), conexão rosqueada, instalado em prumadas - fornecimento e instalação. Af_12/2015</t>
  </si>
  <si>
    <t>Tubo de aço galvanizado com costura, classe média, dn 65 (2 1/2"), conexão rosqueada, instalado em prumadas - fornecimento e instalação. Af_12/2015</t>
  </si>
  <si>
    <t>Tubo de aço galvanizado com costura, classe média, dn 80 (3"), conexão rosqueada, instalado em prumadas - fornecimento e instalação. Af_12/2015</t>
  </si>
  <si>
    <t>Tubo de aço preto sem costura, conexão soldada, dn 50 (2"), instalado em rede de alimentação para hidrante - fornecimento e instalação. Af_12/2015</t>
  </si>
  <si>
    <t>Tubo de aço preto sem costura, conexão soldada, dn 65 (2 1/2"), instalado em rede de alimentação para hidrante - fornecimento e instalação. Af_12/2015</t>
  </si>
  <si>
    <t>Tubo de aço galvanizado com costura, classe média, dn 32 (1 1/4"), conexão rosqueada, instalado em rede de alimentação para hidrante - fornecimento e instalação. Af_12/2015</t>
  </si>
  <si>
    <t>Tubo de aço galvanizado com costura, classe média, dn 40 (1 1/2"), conexão rosqueada, instalado em rede de alimentação para hidrante - fornecimento e instalação. Af_12/2015</t>
  </si>
  <si>
    <t>Tubo de aço galvanizado com costura, classe média, dn 50 (2"), conexão rosqueada, instalado em rede de alimentação para hidrante - fornecimento e instalação. Af_12/2015</t>
  </si>
  <si>
    <t>Tubo de aço galvanizado com costura, classe média, dn 65 (2 1/2"), conexão rosqueada, instalado em rede de alimentação para hidrante - fornecimento e instalação. Af_12/2015</t>
  </si>
  <si>
    <t>Tubo de aço galvanizado com costura, classe média, dn 80 (3"), conexão rosqueada, instalado em rede de alimentação para hidrante - fornecimento e instalação. Af_12/2015</t>
  </si>
  <si>
    <t>Tubo de aço preto sem costura, conexão soldada, dn 40 (1 1/2"), instalado em rede de alimentação para sprinkler - fornecimento e instalação. Af_12/2015</t>
  </si>
  <si>
    <t>Tubo de aço preto sem costura, conexão soldada, dn 50 (2"), instalado em rede de alimentação para sprinkler - fornecimento e instalação. Af_12/2015</t>
  </si>
  <si>
    <t>Tubo de aço preto sem costura, conexão soldada, dn 65 (2 1/2"), instalado em rede de alimentação para sprinkler - fornecimento e instalação. Af_12/2015</t>
  </si>
  <si>
    <t>Tubo de aço galvanizado com costura, classe média, conexão rosqueada, dn 32 (1 1/4"), instalado em rede de alimentação para sprinkler - fornecimento e instalação. Af_12/2015</t>
  </si>
  <si>
    <t>Tubo de aço galvanizado com costura, classe média, conexão rosqueada, dn 40 (1 1/2"), instalado em rede de alimentação para sprinkler - fornecimento e instalação. Af_12/2015</t>
  </si>
  <si>
    <t>Tubo de aço galvanizado com costura, classe média, conexão rosqueada, dn 50 (2"), instalado em rede de alimentação para sprinkler - fornecimento e instalação. Af_12/2015</t>
  </si>
  <si>
    <t>Tubo de aço galvanizado com costura, classe média, conexão rosqueada, dn 65 (2 1/2"), instalado em rede de alimentação para sprinkler - fornecimento e instalação. Af_12/2015</t>
  </si>
  <si>
    <t>Tubo de aço galvanizado com costura, classe média, conexão rosqueada, dn 80 (3"), instalado em rede de alimentação para sprinkler - fornecimento e instalação. Af_12/2015</t>
  </si>
  <si>
    <t>Tubo de aço galvanizado com costura, classe média, conexão rosqueada, dn 15 (1/2"), instalado em ramais e sub-ramais de gás - fornecimento e instalação. Af_12/2015</t>
  </si>
  <si>
    <t>Tubo de aço galvanizado com costura, classe média, conexão rosqueada, dn 20 (3/4"), instalado em ramais e sub-ramais de gás - fornecimento e instalação. Af_12/2015</t>
  </si>
  <si>
    <t>Tubo de aço preto sem costura, classe média, conexão soldada, dn 15 (1/2"), instalado em ramais e sub-ramais de gás - fornecimento e instalação. Af_12/2015</t>
  </si>
  <si>
    <t>Tubo de aço preto sem costura, classe média, conexão soldada, dn 20 (3/4"), instalado em ramais e sub-ramais de gás - fornecimento e instalação. Af_12/2015</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</si>
  <si>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</si>
  <si>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</si>
  <si>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</si>
  <si>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</si>
  <si>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</si>
  <si>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</si>
  <si>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</si>
  <si>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</si>
  <si>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</si>
  <si>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</si>
  <si>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</si>
  <si>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</si>
  <si>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</si>
  <si>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</si>
  <si>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</si>
  <si>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</si>
  <si>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</si>
  <si>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</si>
  <si>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</si>
  <si>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</si>
  <si>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</si>
  <si>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</si>
  <si>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Af_12/2015</t>
  </si>
  <si>
    <t>Tubo, ppr, dn 25, classe pn 20,  instalado em ramal ou sub-ramal de água  fornecimento e instalação. Af_06/2015</t>
  </si>
  <si>
    <t>Tubo, ppr, dn 25, classe pn 25 instalado em ramal ou sub-ramal de água  fornecimento e instalação. Af_06/2015</t>
  </si>
  <si>
    <t>Tubo, ppr, dn 25, classe pn 20,  instalado em ramal de distribuição de água  fornecimento e instalação. Af_06/2015</t>
  </si>
  <si>
    <t>Tubo, ppr, dn 32, classe pn 12,  instalado em ramal de distribuição de água  fornecimento e instalação. Af_06/2015</t>
  </si>
  <si>
    <t>Tubo, ppr, dn 40, classe pn 12,  instalado em ramal de distribuição de água  fornecimento e instalação. Af_06/2015</t>
  </si>
  <si>
    <t>Tubo, ppr, dn 25, classe pn 25,  instalado em ramal de distribuição de água  fornecimento e instalação. Af_06/2015</t>
  </si>
  <si>
    <t>Tubo, ppr, dn 32, classe pn 25,  instalado em ramal de distribuição de água  fornecimento e instalação. Af_06/2015</t>
  </si>
  <si>
    <t>Tubo, ppr, dn 40, classe pn 25,  instalado em ramal de distribuição de água  fornecimento e instalação. Af_06/2015</t>
  </si>
  <si>
    <t>Tubo, ppr, dn 25, classe pn 20,  instalado em prumada de água  fornecimento e instalação. Af_06/2015</t>
  </si>
  <si>
    <t>Tubo, ppr, dn 32, classe pn 12,  instalado em prumada de água  fornecimento e instalação. Af_06/2015</t>
  </si>
  <si>
    <t>Tubo, ppr, dn 40, classe pn 12,  instalado em prumada de água  fornecimento e instalação. Af_06/2015</t>
  </si>
  <si>
    <t>Tubo, ppr, dn 50, classe pn 12,  instalado em prumada de água  fornecimento e instalação. Af_06/2015</t>
  </si>
  <si>
    <t>Tubo, ppr, dn 63, classe pn 12,  instalado em prumada de água  fornecimento e instalação. Af_06/2015</t>
  </si>
  <si>
    <t>Tubo, ppr, dn 75, classe pn 12,  instalado em prumada de água  fornecimento e instalação. Af_06/2015</t>
  </si>
  <si>
    <t>Tubo, ppr, dn 90, classe pn 12,  instalado em prumada de água  fornecimento e instalação. Af_06/2015</t>
  </si>
  <si>
    <t>Tubo, ppr, dn 110, classe pn 12,  instalado em prumada de água  fornecimento e instalação. Af_06/2015</t>
  </si>
  <si>
    <t>Tubo, ppr, dn 25, classe pn 25,  instalado em prumada de água  fornecimento e instalação. Af_06/2015</t>
  </si>
  <si>
    <t>Tubo, ppr, dn 32, classe pn 25,  instalado em prumada de água  fornecimento e instalação. Af_06/2015</t>
  </si>
  <si>
    <t>Tubo, ppr, dn 40, classe pn 25,  instalado em prumada de água  fornecimento e instalação. Af_06/2015</t>
  </si>
  <si>
    <t>Tubo, ppr, dn 50, classe pn 25,  instalado em prumada de água  fornecimento e instalação. Af_06/2015</t>
  </si>
  <si>
    <t>Tubo, ppr, dn 63, classe pn 25,  instalado em prumada de água  fornecimento e instalação. Af_06/2015</t>
  </si>
  <si>
    <t>Tubo, ppr, dn 75, classe pn 25,  instalado em prumada de água  fornecimento e instalação. Af_06/2015</t>
  </si>
  <si>
    <t>Tubo, ppr, dn 90, classe pn 25,  instalado em prumada de água  fornecimento e instalação. Af_06/2015</t>
  </si>
  <si>
    <t>Tubo, ppr, dn 110, classe pn 25,  instalado em prumada de água  fornecimento e instalação. Af_06/2015</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</si>
  <si>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</si>
  <si>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</si>
  <si>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</si>
  <si>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</si>
  <si>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</si>
  <si>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</si>
  <si>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</si>
  <si>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</si>
  <si>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</si>
  <si>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</si>
  <si>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</si>
  <si>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</si>
  <si>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</si>
  <si>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</si>
  <si>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</si>
  <si>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</si>
  <si>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</si>
  <si>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</si>
  <si>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pex, monocamada, dn 16, instalado em ramal ou sub-ramal de água  fornecimento e instalação. Af_06/2015</t>
  </si>
  <si>
    <t>Tubo, pex, monocamada, dn 20, instalado em ramal ou sub-ramal de água  fornecimento e instalação. Af_06/2015</t>
  </si>
  <si>
    <t>Tubo, pex, monocamada, dn 25, instalado em ramal ou sub-ramal de água  fornecimento e instalação. Af_06/2015</t>
  </si>
  <si>
    <t>Tubo, pex, monocamada, dn 32, instalado em ramal ou sub-ramal de água  fornecimento e instalação. Af_06/2015</t>
  </si>
  <si>
    <t>Tubo, pex, monocamada, dn 16, instalado em ramal de distribuição de água  fornecimento e instalação. Af_06/2015</t>
  </si>
  <si>
    <t>Tubo, pex, monocamada, dn 20, instalado em ramal de distribuição de água  fornecimento e instalação. Af_06/2015</t>
  </si>
  <si>
    <t>Tubo, pex, monocamada, dn 25, instalado em ramal de distribuição de água  fornecimento e instalação. Af_06/2015</t>
  </si>
  <si>
    <t>Tubo, pex, monocamada, dn 32, instalado em ramal de distribuição de água  fornecimento e instalação. Af_06/2015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</si>
  <si>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</si>
  <si>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</si>
  <si>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</si>
  <si>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</si>
  <si>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</si>
  <si>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</si>
  <si>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rígido, dn 22 mm, classe a, sem isolamento, instalado em prumada  fornecimento e instalação. Af_12/2015</t>
  </si>
  <si>
    <t>Tubo em cobre rígido, dn 28 mm, classe a, sem isolamento, instalado em prumada  fornecimento e instalação. Af_12/2015</t>
  </si>
  <si>
    <t>Tubo em cobre rígido, dn 35 mm, classe a, sem isolamento, instalado em prumada  fornecimento e instalação. Af_12/2015</t>
  </si>
  <si>
    <t>Tubo em cobre rígido, dn 42 mm, classe a, sem isolamento, instalado em prumada  fornecimento e instalação. Af_12/2015</t>
  </si>
  <si>
    <t>Tubo em cobre rígido, dn 54 mm, classe a, sem isolamento, instalado em prumada  fornecimento e instalação. Af_12/2015</t>
  </si>
  <si>
    <t>Tubo em cobre rígido, dn 66 mm, classe a, sem isolamento, instalado em prumada  fornecimento e instalação. Af_12/2015</t>
  </si>
  <si>
    <t>Tubo em cobre rígido, dn 15 mm, classe a, sem isolamento, instalado em ramal de distribuição  fornecimento e instalação. Af_12/2015</t>
  </si>
  <si>
    <t>Tubo em cobre rígido, dn 22 mm, classe a, sem isolamento, instalado em ramal de distribuição fornecimento e instalação. Af_12/2015</t>
  </si>
  <si>
    <t>Tubo em cobre rígido, dn 28 mm, classe a, sem isolamento, instalado em ramal de distribuição fornecimento e instalação. Af_12/2015</t>
  </si>
  <si>
    <t>Tubo em cobre rígido, dn 15 mm, classe a, sem isolamento, instalado em ramal e sub-ramal  fornecimento e instalação. Af_12/2015</t>
  </si>
  <si>
    <t>Tubo em cobre rígido, dn 22 mm, classe a, sem isolamento, instalado em ramal e sub-ramal  fornecimento e instalação. Af_12/2015</t>
  </si>
  <si>
    <t>Tubo em cobre rígido, dn 28 mm, classe a, sem isolamento, instalado em ramal e sub-ramal  fornecimento e instalação. Af_12/2015</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</si>
  <si>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</si>
  <si>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</si>
  <si>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</si>
  <si>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</si>
  <si>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</si>
  <si>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</si>
  <si>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</si>
  <si>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</si>
  <si>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</si>
  <si>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</si>
  <si>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</si>
  <si>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</si>
  <si>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Af_12/2015</t>
  </si>
  <si>
    <t>Tubo de aço galvanizado com costura, classe média, conexão rosqueada, dn 25 (1"), instalado em rede de alimentação para sprinkler - fornecimento e instalação. Af_12/2015</t>
  </si>
  <si>
    <t>Tubo de aço galvanizado com costura, classe média, conexão rosqueada, dn 25 (1"), instalado em ramais  e sub-ramais de gás - fornecimento e instalação. Af_12/2015</t>
  </si>
  <si>
    <t>Cap pvc esgoto 50mm (tampão) - fornecimento e instalação</t>
  </si>
  <si>
    <t>Cap pvc esgoto 75mm (tampão) - fornecimento e instalação</t>
  </si>
  <si>
    <t>Cap pvc esgoto 100mm (tampão) - fornecimento e instalação</t>
  </si>
  <si>
    <t>Cotovelo de aço galvanizado 4" - fornecimento e instalação</t>
  </si>
  <si>
    <t>Cotovelo de aço galvanizado 5" - fornecimento e instalação</t>
  </si>
  <si>
    <t>Cotovelo de aço galvanizado 6" - fornecimento e instalação</t>
  </si>
  <si>
    <t>Luva de aco galvanizado 4" - fornecimento e instalacao</t>
  </si>
  <si>
    <t>Luva de aco galvanizado 5" - fornecimento e instalacao</t>
  </si>
  <si>
    <t>Luva de aco galvanizado 6" - fornecimento e instalacao</t>
  </si>
  <si>
    <t>Luva reducao aco galvanizado 4x2.1/2" - Fornecimento e instalacao</t>
  </si>
  <si>
    <t>Luva reducao aco galvanizado 4x2" - fornecimento e instalacao</t>
  </si>
  <si>
    <t>Luva reducao aco galvanizado 4x3" - fornecimento e instalacao</t>
  </si>
  <si>
    <t>Niple de aco galvanizado 4" - fornecimento e instalacao</t>
  </si>
  <si>
    <t>Niple de aco galvanizado 5" - fornecimento e instalacao</t>
  </si>
  <si>
    <t>Niple de aco galvanizado 6" - fornecimento e instalacao</t>
  </si>
  <si>
    <t>Te de aco galvanizado 4" - fornecimento e instalacao</t>
  </si>
  <si>
    <t>Te de aco galvanizado 5" - fornecimento e instalacao</t>
  </si>
  <si>
    <t>Te de aco galvanizado 6" - fornecimento e instalacao</t>
  </si>
  <si>
    <t>Joelho 90 graus, pvc, soldável, dn 20mm, instalado em ramal ou sub-ramal de água - fornecimento e instalação. Af_12/2014</t>
  </si>
  <si>
    <t>Joelho 45 graus, pvc, soldável, dn 20mm, instalado em ramal ou sub-ramal de água - fornecimento e instalação. Af_12/2014</t>
  </si>
  <si>
    <t>Curva 90 graus, pvc, soldável, dn 20mm, instalado em ramal ou sub-ramal de água - fornecimento e instalação. Af_12/2014</t>
  </si>
  <si>
    <t>Curva 45 graus, pvc, soldável, dn 20mm, instalado em ramal ou sub-ramal de água - fornecimento e instalação. Af_12/2014</t>
  </si>
  <si>
    <t>Joelho 90 graus, pvc, soldável, dn 25mm, instalado em ramal ou sub-ramal de água - fornecimento e instalação. Af_12/2014</t>
  </si>
  <si>
    <t>Joelho 45 graus, pvc, soldável, dn 25mm, instalado em ramal ou sub-ramal de água - fornecimento e instalação. Af_12/2014</t>
  </si>
  <si>
    <t>Curva 90 graus, pvc, soldável, dn 25mm, instalado em ramal ou sub-ramal de água - fornecimento e instalação. Af_12/2014</t>
  </si>
  <si>
    <t>Curva 45 graus, pvc, soldável, dn 25mm, instalado em ramal ou sub-ramal de água - fornecimento e instalação. Af_12/2014</t>
  </si>
  <si>
    <t>Joelho 90 graus com bucha de latão, pvc, soldável, dn 25mm, x 3/4 instalado em ramal ou sub-ramal de água - fornecimento e instalação. Af_12/2014</t>
  </si>
  <si>
    <t>Joelho 90 graus, pvc, soldável, dn 32mm, instalado em ramal ou sub-ramal de água - fornecimento e instalação. Af_12/2014</t>
  </si>
  <si>
    <t>Joelho 45 graus, pvc, soldável, dn 32mm, instalado em ramal ou sub-ramal de água - fornecimento e instalação. Af_12/2014</t>
  </si>
  <si>
    <t>Curva 90 graus, pvc, soldável, dn 32mm, instalado em ramal ou sub-ramal de água - fornecimento e instalação. Af_12/2014</t>
  </si>
  <si>
    <t>Curva 45 graus, pvc, soldável, dn 32mm, instalado em ramal ou sub-ramal de água - fornecimento e instalação. Af_12/2014</t>
  </si>
  <si>
    <t>Luva, pvc, soldável, dn 20mm, instalado em ramal ou sub-ramal de água - fornecimento e instalação. Af_12/2014</t>
  </si>
  <si>
    <t>Luva de correr, pvc, soldável, dn 20mm, instalado em ramal ou sub-ramal de água - fornecimento e instalação. Af_12/2014</t>
  </si>
  <si>
    <t>Luva de redução, pvc, soldável, dn 25mm x 20mm, instalado em ramal ou sub-ramal de água - fornecimento e instalação. Af_12/2014</t>
  </si>
  <si>
    <t>Luva com bucha de latão, pvc, soldável, dn 20mm x 1/2, instalado em ramal ou sub-ramal de água - fornecimento e instalação. Af_12/2014</t>
  </si>
  <si>
    <t>Adaptador curto com bolsa e rosca para registro, pvc, soldável, dn 20mm x 1/2, instalado em ramal ou sub-ramal de água - fornecimento e instalação. Af_12/2014</t>
  </si>
  <si>
    <t>Curva de transposição, pvc, soldável, dn 20mm, instalado em ramal ou sub-ramal de água - fornecimento e instalação. Af_12/2014</t>
  </si>
  <si>
    <t>Luva, pvc, soldável, dn 25mm, instalado em ramal ou sub-ramal de água - fornecimento e instalação. Af_12/2014</t>
  </si>
  <si>
    <t>Luva de correr, pvc, soldável, dn 25mm, instalado em ramal ou sub-ramal de água - fornecimento e instalação. Af_12/2014</t>
  </si>
  <si>
    <t>Luva de redução, pvc, soldável, dn 32mm x 25mm, instalado em ramal ou sub-ramal de água - fornecimento e instalação. Af_12/2014</t>
  </si>
  <si>
    <t>Luva com bucha de latão, pvc, soldável, dn 25mm x 3/4, instalado em ramal ou sub-ramal de água - fornecimento e instalação. Af_12/2014</t>
  </si>
  <si>
    <t>Adaptador curto com bolsa e rosca para registro, pvc, soldável, dn 25mm x 3/4, instalado em ramal ou sub-ramal de água - fornecimento e instalação. Af_12/2014</t>
  </si>
  <si>
    <t>Curva de transposição, pvc, soldável, dn 25mm, instalado em ramal ou sub-ramal de água   fornecimento e instalação. Af_12/2014</t>
  </si>
  <si>
    <t>Luva soldável e com rosca, pvc, soldável, dn 25mm x 3/4, instalado em ramal ou sub-ramal de água - fornecimento e instalação. Af_12/2014</t>
  </si>
  <si>
    <t>Luva, pvc, soldável, dn 32mm, instalado em ramal ou sub-ramal de água - fornecimento e instalação. Af_12/2014</t>
  </si>
  <si>
    <t>Luva de correr, pvc, soldável, dn 32mm, instalado em ramal ou sub-ramal de água   fornecimento e instalação. Af_12/2014</t>
  </si>
  <si>
    <t>Luva de redução, pvc, soldável, dn 40mm x 32mm, instalado em ramal ou sub-ramal de água - fornecimento e instalação. Af_12/2014</t>
  </si>
  <si>
    <t>Luva soldável e com rosca, pvc, soldável, dn 32mm x 1, instalado em ramal ou sub-ramal de água - fornecimento e instalação. Af_12/2014</t>
  </si>
  <si>
    <t>Adaptador curto com bolsa e rosca para registro, pvc, soldável, dn 32mm x 1, instalado em ramal ou sub-ramal de água - fornecimento e instalação. Af_12/2014</t>
  </si>
  <si>
    <t>Curva de transposição, pvc, soldável, dn 32mm, instalado em ramal ou sub-ramal de água   fornecimento e instalação. Af_12/2014</t>
  </si>
  <si>
    <t>Te, pvc, soldável, dn 20mm, instalado em ramal ou sub-ramal de água - fornecimento e instalação. Af_12/2014</t>
  </si>
  <si>
    <t>Tê com bucha de latão na bolsa central, pvc, soldável, dn 20mm x 1/2, instalado em ramal ou sub-ramal de água - fornecimento e instalação. Af_12/2014</t>
  </si>
  <si>
    <t>Te, pvc, soldável, dn 25mm, instalado em ramal ou sub-ramal de água - fornecimento e instalação. Af_12/2014</t>
  </si>
  <si>
    <t>Tê com bucha de latão na bolsa central, pvc, soldável, dn 25mm x 1/2, instalado em ramal ou sub-ramal de água - fornecimento e instalação. Af_12/2014</t>
  </si>
  <si>
    <t>Tê de redução, pvc, soldável, dn 25mm x 20mm, instalado em ramal ou sub-ramal de água - fornecimento e instalação. Af_12/2014</t>
  </si>
  <si>
    <t>Te, pvc, soldável, dn 32mm, instalado em ramal ou sub-ramal de água - fornecimento e instalação. Af_12/2014</t>
  </si>
  <si>
    <t>Tê com bucha de latão na bolsa central, pvc, soldável, dn 32mm x 3/4, instalado em ramal ou sub-ramal de água - fornecimento e instalação. Af_12/2014</t>
  </si>
  <si>
    <t>Tê de redução, pvc, soldável, dn 32mm x 25mm, instalado em ramal ou sub-ramal de água - fornecimento e instalação. Af_12/2014</t>
  </si>
  <si>
    <t>Joelho 90 graus, pvc, soldável, dn 20mm, instalado em ramal de distribuição de água - fornecimento e instalação. Af_12/2014</t>
  </si>
  <si>
    <t>Joelho 45 graus, pvc, soldável, dn 20mm, instalado em ramal de distribuição de água - fornecimento e instalação. Af_12/2014</t>
  </si>
  <si>
    <t>Curva 90 graus, pvc, soldável, dn 20mm, instalado em ramal de distribuição de água - fornecimento e instalação. Af_12/2014</t>
  </si>
  <si>
    <t>Curva 45 graus, pvc, soldável, dn 20mm, instalado em ramal de distribuição de água - fornecimento e instalação. Af_12/2014</t>
  </si>
  <si>
    <t>Joelho 90 graus, pvc, soldável, dn 25mm, instalado em ramal de distribuição de água - fornecimento e instalação. Af_12/2014</t>
  </si>
  <si>
    <t>Joelho 45 graus, pvc, soldável, dn 25mm, instalado em ramal de distribuição de água - fornecimento e instalação. Af_12/2014</t>
  </si>
  <si>
    <t>Curva 90 graus, pvc, soldável, dn 25mm, instalado em ramal de distribuição de água - fornecimento e instalação. Af_12/2014</t>
  </si>
  <si>
    <t>Curva 45 graus, pvc, soldável, dn 25mm, instalado em ramal de distribuição de água - fornecimento e instalação. Af_12/2014</t>
  </si>
  <si>
    <t>Joelho 90 graus, pvc, soldável, dn 25mm, x 3/4 instalado em ramal de distribuição de água - fornecimento e instalação. Af_12/2014</t>
  </si>
  <si>
    <t>Joelho 90 graus, pvc, soldável, dn 32mm, instalado em ramal de distribuição de água - fornecimento e instalação. Af_12/2014</t>
  </si>
  <si>
    <t>Joelho 45 graus, pvc, soldável, dn 32mm, instalado em ramal de distribuição de água - fornecimento e instalação. Af_12/2014</t>
  </si>
  <si>
    <t>Curva 90 graus, pvc, soldável, dn 32mm, instalado em ramal de distribuição de água - fornecimento e instalação. Af_12/2014</t>
  </si>
  <si>
    <t>Curva 45 graus, pvc, soldável, dn 32mm, instalado em ramal de distribuição de água - fornecimento e instalação. Af_12/2014</t>
  </si>
  <si>
    <t>Luva, pvc, soldável, dn 20mm, instalado em ramal de distribuição de água - fornecimento e instalação. Af_12/2014</t>
  </si>
  <si>
    <t>Luva de correr, pvc, soldável, dn 20mm, instalado em ramal de distribuição de água - fornecimento e instalação. Af_12/2014</t>
  </si>
  <si>
    <t>Luva de redução, pvc, soldável, dn 25mm x 20mm, instalado em ramal de distribuição de água - fornecimento e instalação. Af_12/2014</t>
  </si>
  <si>
    <t>Luva com bucha de latão, pvc, soldável, dn 20mm x 1/2, instalado em ramal de distribuição de água - fornecimento e instalação. Af_12/2014</t>
  </si>
  <si>
    <t>Adaptador curto com bolsa e rosca para registro, pvc, soldável, dn 20mm x 1/2, instalado em ramal de distribuição de água - fornecimento e instalação. Af_12/2014</t>
  </si>
  <si>
    <t>Curva de transposição, pvc, soldável, dn 20mm, instalado em ramal de distribuição de água   fornecimento e instalação. Af_12/2014</t>
  </si>
  <si>
    <t>Luva, pvc, soldável, dn 25mm, instalado em ramal de distribuição de água - fornecimento e instalação. Af_12/2014</t>
  </si>
  <si>
    <t>Luva de correr, pvc, soldável, dn 25mm, instalado em ramal de distribuição de água - fornecimento e instalação. Af_12/2014</t>
  </si>
  <si>
    <t>Luva de redução, pvc, soldável, dn 32mm x 25mm, instalado em ramal de distribuição de água - fornecimento e instalação. Af_12/2014</t>
  </si>
  <si>
    <t>Luva com bucha de latão, pvc, soldável, dn 25mm x 3/4, instalado em ramal de distribuição de água - fornecimento e instalação. Af_12/2014</t>
  </si>
  <si>
    <t>Adaptador curto com bolsa e rosca para registro, pvc, soldável, dn 25mm x 3/4, instalado em ramal de distribuição de água - fornecimento e instalação. Af_12/2014</t>
  </si>
  <si>
    <t>Curva de transposição, pvc, soldável, dn 25mm, instalado em ramal de distribuição de água   fornecimento e instalação. Af_12/2014</t>
  </si>
  <si>
    <t>Luva, pvc, soldável, dn 32mm, instalado em ramal de distribuição de água - fornecimento e instalação. Af_12/2014</t>
  </si>
  <si>
    <t>Luva de correr, pvc, soldável, dn 32mm, instalado em ramal de distribuição de água   fornecimento e instalação. Af_12/2014</t>
  </si>
  <si>
    <t>Luva de redução, pvc, soldável, dn 40mm x 32mm, instalado em ramal de distribuição de água - fornecimento e instalação. Af_12/2014</t>
  </si>
  <si>
    <t>Luva soldável e com rosca, pvc, soldável, dn 32mm x 1, instalado em ramal de distribuição de água - fornecimento e instalação. Af_12/2014</t>
  </si>
  <si>
    <t>Adaptador curto com bolsa e rosca para registro, pvc, soldável, dn 32mm x 1, instalado em ramal de distribuição de água - fornecimento e instalação. Af_12/2014</t>
  </si>
  <si>
    <t>Curva de transposição, pvc, soldável, dn 32mm, instalado em ramal de distribuição de água   fornecimento e instalação. Af_12/2014</t>
  </si>
  <si>
    <t>Te, pvc, soldável, dn 20mm, instalado em ramal de distribuição de água - fornecimento e instalação. Af_12/2014</t>
  </si>
  <si>
    <t>Tê soldável e com rosca na bolsa central, pvc, soldável, dn 20mm x 1/2, instalado em ramal de distribuição de água - fornecimento e instalação. Af_12/2014</t>
  </si>
  <si>
    <t>Te, pvc, soldável, dn 25mm, instalado em ramal de distribuição de água - fornecimento e instalação. Af_12/2014</t>
  </si>
  <si>
    <t>Tê com bucha de latão na bolsa central, pvc, soldável, dn 25mm x 1/2, instalado em ramal de distribuição de água - fornecimento e instalação. Af_12/2014</t>
  </si>
  <si>
    <t>Tê de redução, pvc, soldável, dn 25mm x 20mm, instalado em ramal de distribuição de água - fornecimento e instalação. Af_12/2014</t>
  </si>
  <si>
    <t>Te, pvc, soldável, dn 32mm, instalado em ramal de distribuição de água - fornecimento e instalação. Af_12/2014</t>
  </si>
  <si>
    <t>Tê com bucha de latão na bolsa central, pvc, soldável, dn 32mm x 3/4, instalado em ramal de distribuição de água - fornecimento e instalação. Af_12/2014</t>
  </si>
  <si>
    <t>Tê de redução, pvc, soldável, dn 32mm x 25mm, instalado em ramal de distribuição de água - fornecimento e instalação. Af_12/2014</t>
  </si>
  <si>
    <t>Joelho 90 graus, pvc, soldável, dn 25mm, instalado em prumada de água - fornecimento e instalação. Af_12/2014</t>
  </si>
  <si>
    <t>Joelho 45 graus, pvc, soldável, dn 25mm, instalado em prumada de água - fornecimento e instalação. Af_12/2014</t>
  </si>
  <si>
    <t>Curva 90 graus, pvc, soldável, dn 25mm, instalado em prumada de água - fornecimento e instalação. Af_12/2014</t>
  </si>
  <si>
    <t>Curva 45 graus, pvc, soldável, dn 25mm, instalado em prumada de água - fornecimento e instalação. Af_12/2014</t>
  </si>
  <si>
    <t>Joelho 90 graus, pvc, soldável, dn 32mm, instalado em prumada de água - fornecimento e instalação. Af_12/2014</t>
  </si>
  <si>
    <t>Joelho 45 graus, pvc, soldável, dn 32mm, instalado em prumada de água - fornecimento e instalação. Af_12/2014</t>
  </si>
  <si>
    <t>Curva 90 graus, pvc, soldável, dn 32mm, instalado em prumada de água - fornecimento e instalação. Af_12/2014</t>
  </si>
  <si>
    <t>Curva 45 graus, pvc, soldável, dn 32mm, instalado em prumada de água - fornecimento e instalação. Af_12/2014</t>
  </si>
  <si>
    <t>Joelho 90 graus, pvc, soldável, dn 40mm, instalado em prumada de água - fornecimento e instalação. Af_12/2014</t>
  </si>
  <si>
    <t>Joelho 45 graus, pvc, soldável, dn 40mm, instalado em prumada de água - fornecimento e instalação. Af_12/2014</t>
  </si>
  <si>
    <t>Curva 90 graus, pvc, soldável, dn 40mm, instalado em prumada de água - fornecimento e instalação. Af_12/2014</t>
  </si>
  <si>
    <t>Curva 45 graus, pvc, soldável, dn 40mm, instalado em prumada de água - fornecimento e instalação. Af_12/2014</t>
  </si>
  <si>
    <t>Joelho 90 graus, pvc, soldável, dn 50mm, instalado em prumada de água - fornecimento e instalação. Af_12/2014</t>
  </si>
  <si>
    <t>Joelho 45 graus, pvc, soldável, dn 50mm, instalado em prumada de água - fornecimento e instalação. Af_12/2014</t>
  </si>
  <si>
    <t>Curva 90 graus, pvc, soldável, dn 50mm, instalado em prumada de água - fornecimento e instalação. Af_12/2014</t>
  </si>
  <si>
    <t>Curva 45 graus, pvc, soldável, dn 50mm, instalado em prumada de água - fornecimento e instalação. Af_12/2014</t>
  </si>
  <si>
    <t>Joelho 90 graus, pvc, soldável, dn 60mm, instalado em prumada de água - fornecimento e instalação. Af_12/2014</t>
  </si>
  <si>
    <t>Joelho 45 graus, pvc, soldável, dn 60mm, instalado em prumada de água - fornecimento e instalação. Af_12/2014</t>
  </si>
  <si>
    <t>Curva 90 graus, pvc, soldável, dn 60mm, instalado em prumada de água - fornecimento e instalação. Af_12/2014</t>
  </si>
  <si>
    <t>Curva 45 graus, pvc, soldável, dn 60mm, instalado em prumada de água - fornecimento e instalação. Af_12/2014</t>
  </si>
  <si>
    <t>Joelho 90 graus, pvc, soldável, dn 75mm, instalado em prumada de água - fornecimento e instalação. Af_12/2014</t>
  </si>
  <si>
    <t>Joelho 45 graus, pvc, soldável, dn 75mm, instalado em prumada de água - fornecimento e instalação. Af_12/2014</t>
  </si>
  <si>
    <t>Curva 90 graus, pvc, soldável, dn 75mm, instalado em prumada de água - fornecimento e instalação. Af_12/2014</t>
  </si>
  <si>
    <t>Curva 45 graus, pvc, soldável, dn 75mm, instalado em prumada de água - fornecimento e instalação. Af_12/2014</t>
  </si>
  <si>
    <t>Joelho 90 graus, pvc, soldável, dn 85mm, instalado em prumada de água - fornecimento e instalação. Af_12/2014</t>
  </si>
  <si>
    <t>Joelho 45 graus, pvc, soldável, dn 85mm, instalado em prumada de água - fornecimento e instalação. Af_12/2014</t>
  </si>
  <si>
    <t>Curva 90 graus, pvc, soldável, dn 85mm, instalado em prumada de água - fornecimento e instalação. Af_12/2014</t>
  </si>
  <si>
    <t>Curva 45 graus, pvc, soldável, dn 85mm, instalado em prumada de água - fornecimento e instalação. Af_12/2014</t>
  </si>
  <si>
    <t>Luva, pvc, soldável, dn 25mm, instalado em prumada de água - fornecimento e instalação. Af_12/2014</t>
  </si>
  <si>
    <t>Luva de correr, pvc, soldável, dn 25mm, instalado em prumada de água - fornecimento e instalação. Af_12/2014</t>
  </si>
  <si>
    <t>Luva de redução, pvc, soldável, dn 32mm x 25mm, instalado em prumada de água - fornecimento e instalação. Af_12/2014</t>
  </si>
  <si>
    <t>Luva soldável e com rosca, pvc, soldável, dn 25mm x 3/4, instalado em prumada de água - fornecimento e instalação. Af_12/2014</t>
  </si>
  <si>
    <t>Adaptador curto com bolsa e rosca para registro, pvc, soldável, dn 25mm x 3/4, instalado em prumada de água - fornecimento e instalação. Af_12/2014</t>
  </si>
  <si>
    <t>Curva de transposição, pvc, soldável, dn 25mm, instalado em prumada de água  - fornecimento e instalação. Af_12/2014</t>
  </si>
  <si>
    <t>Luva, pvc, soldável, dn 32mm, instalado em prumada de água - fornecimento e instalação. Af_12/2014</t>
  </si>
  <si>
    <t>Luva de correr, pvc, soldável, dn 32mm, instalado em prumada de água - fornecimento e instalação. Af_12/2014</t>
  </si>
  <si>
    <t>Luva soldável e com rosca, pvc, soldável, dn 32mm x 1, instalado em prumada de água - fornecimento e instalação. Af_12/2014</t>
  </si>
  <si>
    <t>Adaptador curto com bolsa e rosca para registro, pvc, soldável, dn 32mm x 1, instalado em prumada de água - fornecimento e instalação. Af_12/2014</t>
  </si>
  <si>
    <t>Curva de transposição, pvc, soldável, dn 32mm, instalado em prumada de água   fornecimento e instalação. Af_12/2014</t>
  </si>
  <si>
    <t>Luva, pvc, soldável, dn 40mm, instalado em prumada de água - fornecimento e instalação. Af_12/2014</t>
  </si>
  <si>
    <t>Luva de redução, pvc, soldável, dn 40mm x 32mm, instalado em prumada de água - fornecimento e instalação. Af_12/2014</t>
  </si>
  <si>
    <t>Luva com rosca, pvc, soldável, dn 40mm x 1.1/4, instalado em prumada de água - fornecimento e instalação. Af_12/2014</t>
  </si>
  <si>
    <t>Adaptador curto com bolsa e rosca para registro, pvc, soldável, dn 40mm x 1.1/2, instalado em prumada de água - fornecimento e instalação. Af_12/2014</t>
  </si>
  <si>
    <t>Adaptador curto com bolsa e rosca para registro, pvc, soldável, dn 40mm x 1.1/4, instalado em prumada de água - fornecimento e instalação. Af_12/2014</t>
  </si>
  <si>
    <t>Luva, pvc, soldável, dn 50mm, instalado em prumada de água - fornecimento e instalação. Af_12/2014</t>
  </si>
  <si>
    <t>Luva de correr, pvc, soldável, dn 50mm, instalado em prumada de água - fornecimento e instalação. Af_12/2014</t>
  </si>
  <si>
    <t>Luva de redução, pvc, soldável, dn 50mm x 25mm, instalado em prumada de água   fornecimento e instalação. Af_12/2014</t>
  </si>
  <si>
    <t>Luva com rosca, pvc, soldável, dn 50mm x 1.1/2, instalado em prumada de água - fornecimento e instalação. Af_12/2014</t>
  </si>
  <si>
    <t>Adaptador curto com bolsa e rosca para registro, pvc, soldável, dn 50mm x 1.1/4, instalado em prumada de água - fornecimento e instalação. Af_12/2014</t>
  </si>
  <si>
    <t>Adaptador curto com bolsa e rosca para registro, pvc, soldável, dn 50mm x 1.1/2, instalado em prumada de água - fornecimento e instalação. Af_12/2014</t>
  </si>
  <si>
    <t>Luva, pvc, soldável, dn 60mm, instalado em prumada de água - fornecimento e instalação. Af_12/2014</t>
  </si>
  <si>
    <t>Luva de correr, pvc, soldável, dn 60mm, instalado em prumada de água   fornecimento e instalação. Af_12/2014</t>
  </si>
  <si>
    <t>Luva de redução, pvc, soldável, dn 60mm x 50mm, instalado em prumada de água - fornecimento e instalação. Af_12/2014</t>
  </si>
  <si>
    <t>Adaptador curto com bolsa e rosca para registro, pvc, soldável, dn 60mm x 2, instalado em prumada de água - fornecimento e instalação. Af_12/2014</t>
  </si>
  <si>
    <t>Luva, pvc, soldável, dn 75mm, instalado em prumada de água - fornecimento e instalação. Af_12/2014</t>
  </si>
  <si>
    <t>Adaptador curto com bolsa e rosca para registro, pvc, soldável, dn 75mm x 2.1/2, instalado em prumada de água - fornecimento e instalação. Af_12/2014</t>
  </si>
  <si>
    <t>Luva, pvc, soldável, dn 85mm, instalado em prumada de água - fornecimento e instalação. Af_12/2014</t>
  </si>
  <si>
    <t>Adaptador curto com bolsa e rosca para registro, pvc, soldável, dn 85mm x 3, instalado em prumada de água - fornecimento e instalação. Af_12/2014</t>
  </si>
  <si>
    <t>Te, pvc, soldável, dn 25mm, instalado em prumada de água - fornecimento e instalação. Af_12/2014</t>
  </si>
  <si>
    <t>Tê com bucha de latão na bolsa central, pvc, soldável, dn 25mm x 1/2, instalado em prumada de água - fornecimento e instalação. Af_12/2014</t>
  </si>
  <si>
    <t>Tê de redução, pvc, soldável, dn 25mm x 20mm, instalado em prumada de água - fornecimento e instalação. Af_12/2014</t>
  </si>
  <si>
    <t>Te, pvc, soldável, dn 32mm, instalado em prumada de água - fornecimento e instalação. Af_12/2014</t>
  </si>
  <si>
    <t>Tê com bucha de latão na bolsa central, pvc, soldável, dn 32mm x 3/4, instalado em prumada de água - fornecimento e instalação. Af_12/2014</t>
  </si>
  <si>
    <t>Tê de redução, pvc, soldável, dn 32mm x 25mm, instalado em prumada de água - fornecimento e instalação. Af_12/2014</t>
  </si>
  <si>
    <t>Te, pvc, soldável, dn 40mm, instalado em prumada de água - fornecimento e instalação. Af_12/2014</t>
  </si>
  <si>
    <t>Tê de redução, pvc, soldável, dn 40mm x 32mm, instalado em prumada de água - fornecimento e instalação. Af_12/2014</t>
  </si>
  <si>
    <t>Te, pvc, soldável, dn 50mm, instalado em prumada de água - fornecimento e instalação. Af_12/2014</t>
  </si>
  <si>
    <t>Tê de redução, pvc, soldável, dn 50mm x 40mm, instalado em prumada de água - fornecimento e instalação. Af_12/2014</t>
  </si>
  <si>
    <t>Tê de redução, pvc, soldável, dn 50mm x 25mm, instalado em prumada de água - fornecimento e instalação. Af_12/2014</t>
  </si>
  <si>
    <t>Te, pvc, soldável, dn 60mm, instalado em prumada de água - fornecimento e instalação. Af_12/2014</t>
  </si>
  <si>
    <t>Te, pvc, soldável, dn 75mm, instalado em prumada de água - fornecimento e instalação. Af_12/2014</t>
  </si>
  <si>
    <t>Te de redução, pvc, soldável, dn 75mm x 50mm, instalado em prumada de água - fornecimento e instalação. Af_12/2014</t>
  </si>
  <si>
    <t>Te, pvc, soldável, dn 85mm, instalado em prumada de água - fornecimento e instalação. Af_12/2014</t>
  </si>
  <si>
    <t>Te de redução, pvc, soldável, dn 85mm x 60mm, instalado em prumada de água - fornecimento e instalação. Af_12/2014</t>
  </si>
  <si>
    <t>Joelho 90 graus, cpvc, soldável, dn 15mm, instalado em ramal ou sub-ramal de água - fornecimento e instalação. Af_12/2014</t>
  </si>
  <si>
    <t>Joelho 45 graus, cpvc, soldável, dn 15mm, instalado em ramal ou sub-ramal de água - fornecimento e instalação. Af_12/2014</t>
  </si>
  <si>
    <t>Curva 90 graus, cpvc, soldável, dn 15mm, instalado em ramal ou sub-ramal de água - fornecimento e instalação. Af_12/2014</t>
  </si>
  <si>
    <t>Joelho 90 graus, cpvc, soldável, dn 22mm, instalado em ramal ou sub-ramal de água - fornecimento e instalação. Af_12/2014</t>
  </si>
  <si>
    <t>Joelho 45 graus, cpvc, soldável, dn 22mm, instalado em ramal ou sub-ramal de água - fornecimento e instalação. Af_12/2014</t>
  </si>
  <si>
    <t>Curva 90 graus, cpvc, soldável, dn 22mm, instalado em ramal ou sub-ramal de água - fornecimento e instalação. Af_12/2014</t>
  </si>
  <si>
    <t>Joelho de transição, 90 graus, cpvc, soldável, dn 22mm x 3/4", instalado em ramal ou sub-ramal de água - fornecimento e instalação. Af_12/2014</t>
  </si>
  <si>
    <t>Joelho 90 graus, cpvc, soldável, dn 28mm, instalado em ramal ou sub-ramal de água - fornecimento e instalação. Af_12/2014</t>
  </si>
  <si>
    <t>Joelho 45 graus, cpvc, soldável, dn 28mm, instalado em ramal ou sub-ramal de água  fornecimento e instalação. Af_12/2014</t>
  </si>
  <si>
    <t>Curva 90 graus, cpvc, soldável, dn 28mm, instalado em ramal ou sub-ramal de água  fornecimento e instalação. Af_12/2014</t>
  </si>
  <si>
    <t>Joelho 90 graus, cpvc, soldável, dn 35mm, instalado em ramal ou sub-ramal de água  fornecimento e instalação. Af_12/2014</t>
  </si>
  <si>
    <t>Joelho 45 graus, cpvc, soldável, dn 35mm, instalado em ramal ou sub-ramal de água  fornecimento e instalação. Af_12/2014</t>
  </si>
  <si>
    <t>Luva, cpvc, soldável, dn 15mm, instalado em ramal ou sub-ramal de água - fornecimento e instalação. Af_12/2014</t>
  </si>
  <si>
    <t>Luva de correr, cpvc, soldável, dn 15mm, instalado em ramal ou sub-ramal de água  fornecimento e instalação. Af_12/2014</t>
  </si>
  <si>
    <t>Luva de transição, cpvc, soldável, dn15mm x 1/2", instalado em ramal ou sub-ramal de água - fornecimento e instalação. Af_12/2014</t>
  </si>
  <si>
    <t>Conector, cpvc, soldável, dn 15mm x 1/2, instalado em ramal ou sub-ramal de água  fornecimento e instalação. Af_12/2014</t>
  </si>
  <si>
    <t>Adaptador, cpvc, soldável, dn15mm, instalado em ramal ou sub-ramal de água  fornecimento e instalação. Af_12/2014</t>
  </si>
  <si>
    <t>Curva de transposição, cpvc, soldável, dn15mm, instalado em ramal ou sub-ramal de água  fornecimento e instalação. Af_12/2014</t>
  </si>
  <si>
    <t>Luva, cpvc, soldável, dn 22mm, instalado em ramal ou sub-ramal de água  fornecimento e instalação. Af_12/2014</t>
  </si>
  <si>
    <t>Luva de correr, cpvc, soldável, dn 22mm, instalado em ramal ou sub-ramal de água  fornecimento e instalação. Af_12/2014</t>
  </si>
  <si>
    <t>Luva de transição, cpvc, soldável, dn22mm x 25mm, instalado em ramal ou sub-ramal de água - fornecimento e instalação. Af_12/2014</t>
  </si>
  <si>
    <t>Conector, cpvc, soldável, dn 22mm x 1/2, instalado em ramal ou sub-ramal de água  fornecimento e instalação. Af_12/2014</t>
  </si>
  <si>
    <t>Adaptador, cpvc, soldável, dn22mm, instalado em ramal ou sub-ramal de água  fornecimento e instalação. Af_12/2014</t>
  </si>
  <si>
    <t>Curva de transposição, cpvc, soldável, dn22mm, instalado em ramal ou sub-ramal de água  fornecimento e instalação. Af_12/2014</t>
  </si>
  <si>
    <t>Bucha de redução, cpvc, soldável, dn22mm x 15mm, instalado em ramal ou sub-ramal de água  fornecimento e instalação. Af_12/2014</t>
  </si>
  <si>
    <t>Conector, cpvc, soldável, dn22mm x 3/4", instalado em ramal ou sub-ramal de água - fornecimento e instalação. Af_12/2014</t>
  </si>
  <si>
    <t>Luva, cpvc, soldável, dn 28mm, instalado em ramal ou sub-ramal de água  fornecimento e instalação. Af_12/2014</t>
  </si>
  <si>
    <t>Luva de correr, cpvc, soldável, dn 28mm, instalado em ramal ou sub-ramal de água  fornecimento e instalação. Af_12/2014</t>
  </si>
  <si>
    <t>Conector, cpvc, soldável, dn 28mm x 1, instalado em ramal ou sub-ramal de água  fornecimento e instalação. Af_12/2014</t>
  </si>
  <si>
    <t>Bucha de redução, cpvc, soldável, dn28mm x 22mm, instalado em ramal ou sub-ramal de água  fornecimento e instalação. Af_12/2014</t>
  </si>
  <si>
    <t>Luva, cpvc, soldável, dn 35mm, instalado em ramal ou sub-ramal de água  fornecimento e instalação. Af_12/2014</t>
  </si>
  <si>
    <t>Luva de correr, cpvc, soldável, dn 35mm, instalado em ramal ou sub-ramal de água  fornecimento e instalação. Af_12/2014</t>
  </si>
  <si>
    <t>Conector, cpvc, soldável, dn 35mm x 1 1/4, instalado em ramal ou sub-ramal de água  fornecimento e instalação. Af_12/2014</t>
  </si>
  <si>
    <t>Bucha de redução, cpvc, soldável, dn35mm x 28mm, instalado em ramal ou sub-ramal de água  fornecimento e instalação. Af_12/2014</t>
  </si>
  <si>
    <t>Te, cpvc, soldável, dn 15mm, instalado em ramal ou sub-ramal de água - fornecimento e instalação. Af_12/2014</t>
  </si>
  <si>
    <t>Te de transição, cpvc, soldável, dn 15mm x 1/2, instalado em ramal ou sub-ramal de água  fornecimento e instalação. Af_12/2014</t>
  </si>
  <si>
    <t>Tê misturador, cpvc, soldável, dn15mm, instalado em ramal ou sub-ramal de água  fornecimento e instalação. Af_12/2014</t>
  </si>
  <si>
    <t>Te, cpvc, soldável, dn 22mm, instalado em ramal ou sub-ramal de água - fornecimento e instalação. Af_12/2014</t>
  </si>
  <si>
    <t>Te de transição, cpvc, soldável, dn 22mm x 1/2, instalado em ramal ou sub-ramal de água  fornecimento e instalação. Af_12/2014</t>
  </si>
  <si>
    <t>Tê misturador, cpvc, soldável, dn22mm, instalado em ramal ou sub-ramal de água  fornecimento e instalação. Af_12/2014</t>
  </si>
  <si>
    <t>Te misturador de transição, cpvc, soldável, dn 22mm x 3/4", instalado em ramal ou sub-ramal de água - fornecimento e instalação. Af_12/2014</t>
  </si>
  <si>
    <t>Tê, cpvc, soldável, dn28mm, instalado em ramal ou sub-ramal de água   fornecimento e instalação. Af_12/2014</t>
  </si>
  <si>
    <t>Tê, cpvc, soldável, dn35mm, instalado em ramal ou sub-ramal de água  fornecimento e instalação. Af_12/2014</t>
  </si>
  <si>
    <t>Tubo, cpvc, soldável, dn 35mm, instalado em ramal de distribuição de água   fornecimento e instalação. Af_12/2014</t>
  </si>
  <si>
    <t>Joelho 90 graus, cpvc, soldável, dn 22mm, instalado em ramal de distribuição de água   fornecimento e instalação. Af_12/2014</t>
  </si>
  <si>
    <t>Joelho 45 graus, cpvc, soldável, dn 22mm, instalado em ramal de distribuição de água   fornecimento e instalação. Af_12/2014</t>
  </si>
  <si>
    <t>Curva 90 graus, cpvc, soldável, dn 22mm, instalado em ramal de distribuição de água - fornecimento e instalação. Af_12/2014</t>
  </si>
  <si>
    <t>Joelho 90 graus, cpvc, soldável, dn 28mm, instalado em ramal de distribuição de água   fornecimento e instalação. Af_12/2014</t>
  </si>
  <si>
    <t>Joelho 45 graus, cpvc, soldável, dn 28mm, instalado em ramal de distribuição de água   fornecimento e instalação. Af_12/2014</t>
  </si>
  <si>
    <t>Curva 90 graus, cpvc, soldável, dn 28mm, instalado em ramal de distribuição de água   fornecimento e instalação. Af_12/2014</t>
  </si>
  <si>
    <t>Joelho 90 graus, cpvc, soldável, dn 35mm, instalado em ramal de distribuição de água   fornecimento e instalação. Af_12/2014</t>
  </si>
  <si>
    <t>Joelho 45 graus, cpvc, soldável, dn 35mm, instalado em ramal de distribuição de água   fornecimento e instalação. Af_12/2014</t>
  </si>
  <si>
    <t>Luva, cpvc, soldável, dn 22mm, instalado em ramal de distribuição de água   fornecimento e instalação. Af_12/2014</t>
  </si>
  <si>
    <t>Luva de correr, cpvc, soldável, dn 22mm, instalado em ramal de distribuição de água   fornecimento e instalação. Af_12/2014</t>
  </si>
  <si>
    <t>Luva de transição, cpvc, soldável, dn 22mm x 25mm, instalado em ramal de distribuição de água   fornecimento e instalação. Af_12/2014</t>
  </si>
  <si>
    <t>Conector, cpvc, soldável, dn 22mm x 1/2 , instalado em ramal de distribuição de água   fornecimento e instalação. Af_12/2014</t>
  </si>
  <si>
    <t>Adaptador, cpvc, soldável, dn 22mm, instalado em ramal de distribuição de água   fornecimento e instalação. Af_12/2014</t>
  </si>
  <si>
    <t>Curva de transposição, cpvc, soldável, dn 22mm, instalado em ramal de distribuição de água   fornecimento e instalação. Af_12/2014</t>
  </si>
  <si>
    <t>Bucha de redução, cpvc, soldável, dn 22mm x 15mm, instalado em ramal de distribuição de água   fornecimento e instalação. Af_12/2014</t>
  </si>
  <si>
    <t>Luva, cpvc, soldável, dn 28mm, instalado em ramal de distribuição de água   fornecimento e instalação. Af_12/2014</t>
  </si>
  <si>
    <t>Luva de correr, cpvc, soldável, dn 28mm, instalado em ramal de distribuição de água   fornecimento e instalação. Af_12/2014</t>
  </si>
  <si>
    <t>Conector, cpvc, soldável, dn 28mm x 1 , instalado em ramal de distribuição de água   fornecimento e instalação. Af_12/2014</t>
  </si>
  <si>
    <t>Bucha de redução, cpvc, soldável, dn 28mm x 22mm, instalado em ramal de distribuição de água - fornecimento e instalação. Af_12/2014</t>
  </si>
  <si>
    <t>Luva, cpvc, soldável, dn 35mm, instalado em ramal de distribuição de água - fornecimento e instalação. Af_12/2014</t>
  </si>
  <si>
    <t>Luva de correr, cpvc, soldável, dn 35mm, instalado em ramal de distribuição de água - fornecimento e instalação. Af_12/2014</t>
  </si>
  <si>
    <t>Conector, cpvc, soldável, dn 35mm x 1 1/4 , instalado em ramal de distribuição de água - fornecimento e instalação. Af_12/2014</t>
  </si>
  <si>
    <t>Bucha de redução, cpvc, soldável, dn35mm x 28mm, instalado em ramal de distribuição de água - fornecimento e instalação. Af_12/2014</t>
  </si>
  <si>
    <t>Te, cpvc, soldável, dn 22mm, instalado em ramal de distribuição de água - fornecimento e instalação. Af_12/2014</t>
  </si>
  <si>
    <t>Te de transição, cpvc, soldável, dn 22mm x 1/2 , instalado em ramal de distribuição de água   fornecimento e instalação. Af_12/2014</t>
  </si>
  <si>
    <t>Tê misturador, cpvc, soldável, dn 22mm, instalado em ramal de distribuição de água - fornecimento e instalação. Af_12/2014</t>
  </si>
  <si>
    <t>Tê, cpvc, soldável, dn 28mm, instalado em ramal de distribuição de água - fornecimento e instalação. Af_12/2014</t>
  </si>
  <si>
    <t>Tê, cpvc, soldável, dn35mm, instalado em ramal de distribuição de água - fornecimento e instalação. Af_12/2014</t>
  </si>
  <si>
    <t>Tubo, cpvc, soldável, dn 54mm, instalado em prumada de água  fornecimento e instalação. Af_12/2014</t>
  </si>
  <si>
    <t>Joelho 90 graus, cpvc, soldável, dn 35mm, instalado em prumada de água  fornecimento e instalação. Af_12/2014</t>
  </si>
  <si>
    <t>Joelho 45 graus, cpvc, soldável, dn 35mm, instalado em prumada de água - fornecimento e instalação. Af_12/2014</t>
  </si>
  <si>
    <t>Joelho 90 graus, cpvc, soldável, dn 42mm, instalado em prumada de água  fornecimento e instalação. Af_12/2014</t>
  </si>
  <si>
    <t>Joelho 45 graus, cpvc, soldável, dn 42mm, instalado em prumada de água  fornecimento e instalação. Af_12/2014</t>
  </si>
  <si>
    <t>Joelho 90 graus, cpvc, soldável, dn 54mm, instalado em prumada de água  fornecimento e instalação. Af_12/2014</t>
  </si>
  <si>
    <t>Joelho 45 graus, cpvc, soldável, dn 54mm, instalado em prumada de água  fornecimento e instalação. Af_12/2014</t>
  </si>
  <si>
    <t>Joelho 90 graus, cpvc, soldável, dn 73mm, instalado em prumada de água  fornecimento e instalação. Af_12/2014</t>
  </si>
  <si>
    <t>Joelho 45 graus, cpvc, soldável, dn 73mm, instalado em prumada de água  fornecimento e instalação. Af_12/2014</t>
  </si>
  <si>
    <t>Joelho 90 graus, cpvc, soldável, dn 89mm, instalado em prumada de água  fornecimento e instalação. Af_12/2014</t>
  </si>
  <si>
    <t>Joelho 45 graus, cpvc, soldável, dn 89mm, instalado em prumada de água  fornecimento e instalação. Af_12/2014</t>
  </si>
  <si>
    <t>Luva, cpvc, soldável, dn 35mm, instalado em prumada de água  fornecimento e instalação. Af_12/2014</t>
  </si>
  <si>
    <t>Luva de correr, cpvc, soldável, dn 35mm, instalado em prumada de água  fornecimento e instalação. Af_12/2014</t>
  </si>
  <si>
    <t>Conector, cpvc, soldável, dn 35mm x 1 1/4, instalado em prumada de água  fornecimento e instalação. Af_12/2014</t>
  </si>
  <si>
    <t>Bucha de redução, cpvc, soldável, dn35mm x 28mm, instalado em prumada de água  fornecimento e instalação. Af_12/2014</t>
  </si>
  <si>
    <t>Luva, cpvc, soldável, dn 42mm, instalado em prumada de água  fornecimento e instalação. Af_12/2014</t>
  </si>
  <si>
    <t>Luva de correr, cpvc, soldável, dn 42mm, instalado em prumada de água  fornecimento e instalação. Af_12/2014</t>
  </si>
  <si>
    <t>Luva de transição, cpvc, soldável, dn42mm x 1.1/2, instalado em prumada de água  fornecimento e instalação. Af_12/2014</t>
  </si>
  <si>
    <t>Conector, cpvc, soldável, dn 42mm x 1.1/2, instalado em prumada de água  fornecimento e instalação. Af_12/2014</t>
  </si>
  <si>
    <t>Bucha de redução, cpvc, soldável, dn 42mm x 22mm, instalado em ramal de distribuição de água - fornecimento e instalação. Af_12/2014</t>
  </si>
  <si>
    <t>Luva, cpvc, soldável, dn 54mm, instalado em prumada de água  fornecimento e instalação. Af_12/2014</t>
  </si>
  <si>
    <t>Luva de transição, cpvc, soldável, dn 54mm x 2, instalado em prumada de água  fornecimento e instalação. Af_12/2014</t>
  </si>
  <si>
    <t>Luva, cpvc, soldável, dn 73mm, instalado em prumada de água  fornecimento e instalação. Af_12/2014</t>
  </si>
  <si>
    <t>Luva, cpvc, soldável, dn 89mm, instalado em prumada de água  fornecimento e instalação. Af_12/2014</t>
  </si>
  <si>
    <t>Tê, cpvc, soldável, dn 35mm, instalado em prumada de água  fornecimento e instalação. Af_12/2014</t>
  </si>
  <si>
    <t>Te, cpvc, soldável, dn  42mm, instalado em prumada de água  fornecimento e instalação. Af_12/2014</t>
  </si>
  <si>
    <t>Tê, cpvc, soldável, dn 54 mm, instalado em prumada de água  fornecimento e instalação. Af_12/2014</t>
  </si>
  <si>
    <t>Tê, cpvc, soldável, dn 73mm, instalado em prumada de água  fornecimento e instalação. Af_12/2014</t>
  </si>
  <si>
    <t>Tê, cpvc, soldável, dn 89mm, instalado em prumada de água  fornecimento e instalação. Af_12/2014</t>
  </si>
  <si>
    <t>Joelho 90 graus, pvc, soldável, dn 25mm, instalado em dreno de ar-condicionado - fornecimento e instalação. Af_12/2014</t>
  </si>
  <si>
    <t>Joelho 45 graus, pvc, soldável, dn 25mm, instalado em dreno de ar-condicionado - fornecimento e instalação. Af_12/2014</t>
  </si>
  <si>
    <t>Luva, pvc, soldável, dn 25mm, instalado em dreno de ar-condicionado - fornecimento e instalação. Af_12/2014</t>
  </si>
  <si>
    <t>Te, pvc, soldável, dn 25mm, instalado em dreno de ar-condicionado - fornecimento e instalação. Af_12/2014</t>
  </si>
  <si>
    <t>Luva com bucha de latão, pvc, soldável, dn 32mm x 1 , instalado em ramal ou sub-ramal de água   fornecimento e instalação. Af_12/2014</t>
  </si>
  <si>
    <t>Luva com bucha de latão, pvc, soldável, dn 25mm x 3/4, instalado em prumada de água - fornecimento e instalação. Af_12/2014</t>
  </si>
  <si>
    <t>Luva soldável e com bucha de latão, pvc, soldável, dn 32mm x 1 , instalado em prumada de água   fornecimento e instalação. Af_12/2014</t>
  </si>
  <si>
    <t>Joelho 90 graus com bucha de latão, pvc, soldável, dn 25mm, x 1/2 instalado em ramal ou sub-ramal de água - fornecimento e instalação. Af_12/2014</t>
  </si>
  <si>
    <t>Tê com bucha de latão na bolsa central, pvc, soldável, dn 25mm x 3/4, instalado em ramal ou sub-ramal de água - fornecimento e instalação. Af_03/2015</t>
  </si>
  <si>
    <t>Bucha de redução, pvc, soldável, dn 40mm x 32mm, instalado em ramal ou sub-ramal de água - fornecimento e instalação. Af_03/2015</t>
  </si>
  <si>
    <t>Cotovelo em cobre, dn 28 mm, 90 graus, sem anel de solda, instalado em prumada  fornecimento e instalação. Af_12/2015</t>
  </si>
  <si>
    <t>Cotovelo em cobre, dn 35 mm, 90 graus, sem anel de solda, instalado em prumada  fornecimento e instalação. Af_12/2015</t>
  </si>
  <si>
    <t>Cotovelo em cobre, dn 42 mm, 90 graus, sem anel de solda, instalado em prumada  fornecimento e instalação. Af_12/2015</t>
  </si>
  <si>
    <t>Cotovelo em cobre, dn 54 mm, 90 graus, sem anel de solda, instalado em prumada  fornecimento e instalação. Af_12/2015</t>
  </si>
  <si>
    <t>Cotovelo em cobre, dn 66 mm, 90 graus, sem anel de solda, instalado em prumada  fornecimento e instalação. Af_12/2015</t>
  </si>
  <si>
    <t>Luva em cobre, dn 22 mm, sem anel de solda, instalado em prumada  fornecimento e instalação. Af_12/2015</t>
  </si>
  <si>
    <t>Luva em cobre, dn 28 mm, sem anel de solda, instalado em prumada  fornecimento e instalação. Af_12/2015</t>
  </si>
  <si>
    <t>Luva em cobre, dn 35 mm, sem anel de solda, instalado em prumada  fornecimento e instalação. Af_12/2015</t>
  </si>
  <si>
    <t>Luva em cobre, dn 42 mm, sem anel de solda, instalado em prumada  fornecimento e instalação. Af_12/2015</t>
  </si>
  <si>
    <t>Luva em cobre, dn 54 mm, sem anel de solda, instalado em prumada  fornecimento e instalação. Af_12/2015</t>
  </si>
  <si>
    <t>Luva em cobre, dn 66 mm, sem anel de solda, instalado em prumada  fornecimento e instalação. Af_12/2015</t>
  </si>
  <si>
    <t>Te em cobre, dn 22 mm, sem anel de solda, instalado em prumada  fornecimento e instalação. Af_12/2015</t>
  </si>
  <si>
    <t>Te em cobre, dn 28 mm, sem anel de solda, instalado em prumada  fornecimento e instalação. Af_12/2015</t>
  </si>
  <si>
    <t>Te em cobre, dn 35 mm, sem anel de solda, instalado em prumada  fornecimento e instalação. Af_12/2015</t>
  </si>
  <si>
    <t>Te em cobre, dn 42 mm, sem anel de solda, instalado em prumada  fornecimento e instalação. Af_12/2015</t>
  </si>
  <si>
    <t>Te em cobre, dn 54 mm, sem anel de solda, instalado em prumada  fornecimento e instalação. Af_12/2015</t>
  </si>
  <si>
    <t>Te em cobre, dn 66 mm, sem anel de solda, instalado em prumada  fornecimento e instalação. Af_12/2015</t>
  </si>
  <si>
    <t>Cotovelo em cobre, dn 15 mm, 90 graus, sem anel de solda, instalado em ramal de distribuição  fornecimento e instalação. Af_12/2015</t>
  </si>
  <si>
    <t>Cotovelo em cobre, dn 22 mm, 90 graus, sem anel de solda, instalado em ramal de distribuição  fornecimento e instalação. Af_12/2015</t>
  </si>
  <si>
    <t>Cotovelo em cobre, dn 28 mm, 90 graus, sem anel de solda, instalado em ramal de distribuição  fornecimento e instalação. Af_12/2015</t>
  </si>
  <si>
    <t>Luva em cobre, dn 15 mm, sem anel de solda, instalado em ramal de distribuição  fornecimento e instalação. Af_12/2015</t>
  </si>
  <si>
    <t>Luva em cobre, dn 22 mm, sem anel de solda, instalado em ramal de distribuição  fornecimento e instalação. Af_12/2015</t>
  </si>
  <si>
    <t>Luva em cobre, dn 28 mm, sem anel de solda, instalado em ramal de distribuição  fornecimento e instalação. Af_12/2015</t>
  </si>
  <si>
    <t>Te em cobre, dn 15 mm, sem anel de solda, instalado em ramal de distribuição  fornecimento e instalação. Af_12/2015</t>
  </si>
  <si>
    <t>Te em cobre, dn 22 mm, sem anel de solda, instalado em ramal de distribuição  fornecimento e instalação. Af_12/2015</t>
  </si>
  <si>
    <t>Te em cobre, dn 28 mm, sem anel de solda, instalado em ramal de distribuição  fornecimento e instalação. Af_12/2015</t>
  </si>
  <si>
    <t>Cotovelo em cobre, dn 15 mm, 90 graus, sem anel de solda, instalado em ramal e sub-ramal  fornecimento e instalação. Af_12/2015</t>
  </si>
  <si>
    <t>Cotovelo em cobre, dn 22 mm, 90 graus, sem anel de solda, instalado em ramal e sub-ramal  fornecimento e instalação. Af_12/2015</t>
  </si>
  <si>
    <t>Cotovelo em cobre, dn 28 mm, 90 graus, sem anel de solda, instalado em ramal e sub-ramal  fornecimento e instalação. Af_12/2015</t>
  </si>
  <si>
    <t>Luva em cobre, dn 15 mm, sem anel de solda, instalado em ramal e sub-ramal  fornecimento e instalação. Af_12/2015</t>
  </si>
  <si>
    <t>Luva em cobre, dn 22 mm, sem anel de solda, instalado em ramal e sub-ramal  fornecimento e instalação. Af_12/2015</t>
  </si>
  <si>
    <t>Luva em cobre, dn 28 mm, sem anel de solda, instalado em ramal e sub-ramal  fornecimento e instalação. Af_12/2015</t>
  </si>
  <si>
    <t>Te em cobre, dn 15 mm, sem anel de solda, instalado em ramal e sub-ramal  fornecimento e instalação. Af_12/2015</t>
  </si>
  <si>
    <t>Te em cobre, dn 22 mm, sem anel de solda, instalado em ramal e sub-ramal  fornecimento e instalação. Af_12/2015</t>
  </si>
  <si>
    <t>Te em cobre, dn 28 mm, sem anel de solda, instalado em ramal e sub-ramal  fornecimento e instalação. Af_12/2015</t>
  </si>
  <si>
    <t>Niple, em ferro galvanizado, dn 50 (2"), conexão rosqueada, instalado em prumadas - fornecimento e instalação. Af_12/2015</t>
  </si>
  <si>
    <t>Luva, em ferro galvanizado, dn 50 (2"), conexão rosqueada, instalado em prumadas - fornecimento e instalação. Af_12/2015</t>
  </si>
  <si>
    <t>Niple, em ferro galvanizado, dn 65 (2 1/2"), conexão rosqueada, instalado em prumadas - fornecimento e instalação. Af_12/2015</t>
  </si>
  <si>
    <t>Luva, em ferro galvanizado, dn 65 (2 1/2"), conexão rosqueada, instalado em prumadas - fornecimento e instalação. Af_12/2015</t>
  </si>
  <si>
    <t>Niple, em ferro galvanizado, dn 80 (3"), conexão rosqueada, instalado em prumadas - fornecimento e instalação. Af_12/2015</t>
  </si>
  <si>
    <t>Luva, em ferro galvanizado, dn 80 (3"), conexão rosqueada, instalado em prumadas - fornecimento e instalação. Af_12/2015</t>
  </si>
  <si>
    <t>Joelho 45 graus, em ferro galvanizado, dn 50 (2"), conexão rosqueada, instalado em prumadas - fornecimento e instalação. Af_12/2015</t>
  </si>
  <si>
    <t>Joelho 90 graus, em ferro galvanizado, dn 50 (2"), conexão rosqueada, instalado em prumadas - fornecimento e instalação. Af_12/2015</t>
  </si>
  <si>
    <t>Joelho 45 graus, em ferro galvanizado, dn 65 (2 1/2"), conexão rosqueada, instalado em prumadas - fornecimento e instalação. Af_12/2015</t>
  </si>
  <si>
    <t>Joelho 90 graus, em ferro galvanizado, dn 65 (2 1/2"), conexão rosqueada, instalado em prumadas - fornecimento e instalação. Af_12/2015</t>
  </si>
  <si>
    <t>Joelho 45 graus, em ferro galvanizado, dn 80 (3"), conexão rosqueada, instalado em prumadas - fornecimento e instalação. Af_12/2015</t>
  </si>
  <si>
    <t>Joelho 90 graus, em ferro galvanizado, dn 80 (3"), conexão rosqueada, instalado em prumadas - fornecimento e instalação. Af_12/2015</t>
  </si>
  <si>
    <t>Tê, em ferro galvanizado, dn 50 (2"), conexão rosqueada, instalado em prumadas - fornecimento e instalação. Af_12/2015</t>
  </si>
  <si>
    <t>Tê, em ferro galvanizado, dn 65 (2 1/2"), conexão rosqueada, instalado em prumadas - fornecimento e instalação. Af_12/2015</t>
  </si>
  <si>
    <t>Tê, em ferro galvanizado, dn 80 (3"), conexão rosqueada, instalado em prumadas - fornecimento e instalação. Af_12/2015</t>
  </si>
  <si>
    <t>Niple, em ferro galvanizado, dn 25 (1"), conexão rosqueada, instalado em rede de alimentação para hidrante - fornecimento e instalação. Af_12/2015</t>
  </si>
  <si>
    <t>Luva, em ferro galvanizado, dn 25 (1"), conexão rosqueada, instalado em rede de alimentação para hidrante - fornecimento e instalação. Af_12/2015</t>
  </si>
  <si>
    <t>Niple, em ferro galvanizado, dn 32 (1 1/4"), conexão rosqueada, instalado em rede de alimentação para hidrante - fornecimento e instalação. Af_12/2015</t>
  </si>
  <si>
    <t>Luva, em ferro galvanizado, dn 32 (1 1/4"), conexão rosqueada, instalado em rede de alimentação para hidrante - fornecimento e instalação. Af_12/2015</t>
  </si>
  <si>
    <t>Niple, em ferro galvanizado, dn 40 (1 1/2"), conexão rosqueada, instalado em rede de alimentação para hidrante - fornecimento e instalação. Af_12/2015</t>
  </si>
  <si>
    <t>Luva, em ferro galvanizado, dn 40 (1 1/2"), conexão rosqueada, instalado em rede de alimentação para hidrante - fornecimento e instalação. Af_12/2015</t>
  </si>
  <si>
    <t>Niple, em ferro galvanizado, dn 50 (2"), conexão rosqueada, instalado em rede de alimentação para hidrante - fornecimento e instalação. Af_12/2015</t>
  </si>
  <si>
    <t>Luva, em ferro galvanizado, dn 50 (2"), conexão rosqueada, instalado em rede de alimentação para hidrante - fornecimento e instalação. Af_12/2015</t>
  </si>
  <si>
    <t>Niple, em ferro galvanizado, dn 65 (2 1/2"), conexão rosqueada, instalado em rede de alimentação para hidrante - fornecimento e instalação. Af_12/2015</t>
  </si>
  <si>
    <t>Luva, em ferro galvanizado, dn 65 (2 1/2"), conexão rosqueada, instalado em rede de alimentação para hidrante - fornecimento e instalação. Af_12/2015</t>
  </si>
  <si>
    <t>Niple, em ferro galvanizado, dn 80 (3"), conexão rosqueada, instalado em rede de alimentação para hidrante - fornecimento e instalação. Af_12/2015</t>
  </si>
  <si>
    <t>Luva, em ferro galvanizado, dn 80 (3"), conexão rosqueada, instalado em rede de alimentação para hidrante - fornecimento e instalação. Af_12/2015</t>
  </si>
  <si>
    <t>Joelho 45 graus, em ferro galvanizado, dn 25 (1"), conexão rosqueada, instalado em rede de alimentação para hidrante - fornecimento e instalação. Af_12/2015</t>
  </si>
  <si>
    <t>Joelho 90 graus, em ferro galvanizado, dn 25 (1"), conexão rosqueada, instalado em rede de alimentação para hidrante - fornecimento e instalação. Af_12/2015</t>
  </si>
  <si>
    <t>Joelho 45 graus, em ferro galvanizado, dn 32 (1 1/4"), conexão rosqueada, instalado em rede de alimentação para hidrante - fornecimento e instalação. Af_12/2015</t>
  </si>
  <si>
    <t>Joelho 90 graus, em ferro galvanizado, dn 32 (1 1/4"), conexão rosqueada, instalado em rede de alimentação para hidrante - fornecimento e instalação. Af_12/2015</t>
  </si>
  <si>
    <t>Joelho 45 graus, em ferro galvanizado, dn 40 (1 1/2"), conexão rosqueada, instalado em rede de alimentação para hidrante - fornecimento e instalação. Af_12/2015</t>
  </si>
  <si>
    <t>Joelho 90 graus, em ferro galvanizado, dn 40 (1 1/2"), conexão rosqueada, instalado em rede de alimentação para hidrante - fornecimento e instalação. Af_12/2015</t>
  </si>
  <si>
    <t>Joelho 45 graus, em ferro galvanizado, dn 50 (2"), conexão rosqueada, instalado em rede de alimentação para hidrante - fornecimento e instalação. Af_12/2015</t>
  </si>
  <si>
    <t>Joelho 90 graus, em ferro galvanizado, dn 50 (2"), conexão rosqueada, instalado em rede de alimentação para hidrante - fornecimento e instalação. Af_12/2015</t>
  </si>
  <si>
    <t>Joelho 45 graus, em ferro galvanizado, dn 65 (2 1/2"), conexão rosqueada, instalado em rede de alimentação para hidrante - fornecimento e instalação. Af_12/2015</t>
  </si>
  <si>
    <t>Joelho 90 graus, em ferro galvanizado, dn 65 (2 1/2"), conexão rosqueada, instalado em rede de alimentação para hidrante - fornecimento e instalação. Af_12/2015</t>
  </si>
  <si>
    <t>Joelho 45 graus, em ferro galvanizado, conexão rosqueada, dn 80 (3"), instalado em rede de alimentação para hidrante - fornecimento e instalação. Af_12/2015</t>
  </si>
  <si>
    <t>Joelho 90 graus, em ferro galvanizado, conexão rosqueada, dn 80 (3"), instalado em rede de alimentação para hidrante - fornecimento e instalação. Af_12/2015</t>
  </si>
  <si>
    <t>Tê, em ferro galvanizado, conexão rosqueada, dn 25 (1"), instalado em rede de alimentação para hidrante - fornecimento e instalação. Af_12/2015</t>
  </si>
  <si>
    <t>Tê, em ferro galvanizado, conexão rosqueada, dn 32 (1 1/4"), instalado em rede de alimentação para hidrante - fornecimento e instalação. Af_12/2015</t>
  </si>
  <si>
    <t>Tê, em ferro galvanizado, conexão rosqueada, dn 40 (1 1/2"), instalado em rede de alimentação para hidrante - fornecimento e instalação. Af_12/2015</t>
  </si>
  <si>
    <t>Tê, em ferro galvanizado, conexão rosqueada, dn 50 (2"), instalado em rede de alimentação para hidrante - fornecimento e instalação. Af_12/2015</t>
  </si>
  <si>
    <t>Tê, em ferro galvanizado, conexão rosqueada, dn 65 (2 1/2"), instalado em rede de alimentação para hidrante - fornecimento e instalação. Af_12/2015</t>
  </si>
  <si>
    <t>Tê, em ferro galvanizado, conexão rosqueada, dn 80 (3"), instalado em rede de alimentação para hidrante - fornecimento e instalação. Af_12/2015</t>
  </si>
  <si>
    <t>Niple, em ferro galvanizado, conexão rosqueada, dn 25 (1"), instalado em rede de alimentação para sprinkler - fornecimento e instalação. Af_12/2015</t>
  </si>
  <si>
    <t>Luva, em ferro galvanizado, conexão rosqueada, dn 25 (1"), instalado em rede de alimentação para sprinkler - fornecimento e instalação. Af_12/2015</t>
  </si>
  <si>
    <t>Niple, em ferro galvanizado, conexão rosqueada, dn 32 (1 1/4"), instalado em rede de alimentação para sprinkler - fornecimento e instalação. Af_12/2015</t>
  </si>
  <si>
    <t>Luva, em ferro galvanizado, conexão rosqueada, dn 32 (1 1/4"), instalado em rede de alimentação para sprinkler - fornecimento e instalação. Af_12/2015</t>
  </si>
  <si>
    <t>Niple, em ferro galvanizado, conexão rosqueada, dn 40 (1 1/2"), instalado em rede de alimentação para sprinkler - fornecimento e instalação. Af_12/2015</t>
  </si>
  <si>
    <t>Luva, em ferro galvanizado, conexão rosqueada, dn 40 (1 1/2"), instalado em rede de alimentação para sprinkler - fornecimento e instalação. Af_12/2015</t>
  </si>
  <si>
    <t>Niple, em ferro galvanizado, conexão rosqueada, dn 50 (2"), instalado em rede de alimentação para sprinkler - fornecimento e instalação. Af_12/2015</t>
  </si>
  <si>
    <t>Luva, em ferro galvanizado, conexão rosqueada, dn 50 (2"), instalado em rede de alimentação para sprinkler - fornecimento e instalação. Af_12/2015</t>
  </si>
  <si>
    <t>Niple, em ferro galvanizado, conexão rosqueada, dn 65 (2 1/2"), instalado em rede de alimentação para sprinkler - fornecimento e instalação. Af_12/2015</t>
  </si>
  <si>
    <t>Luva, em ferro galvanizado, conexão rosqueada, dn 65 (2 1/2"), instalado em rede de alimentação para sprinkler - fornecimento e instalação. Af_12/2015</t>
  </si>
  <si>
    <t>Niple, em ferro galvanizado, conexão rosqueada, dn 80 (3"), instalado em rede de alimentação para sprinkler - fornecimento e instalação. Af_12/2015</t>
  </si>
  <si>
    <t>Luva, em ferro galvanizado, conexão rosqueada, dn 80 (3"), instalado em rede de alimentação para sprinkler - fornecimento e instalação. Af_12/2015</t>
  </si>
  <si>
    <t>Joelho 45 graus, em ferro galvanizado, conexão rosqueada, dn 25 (1"), instalado em rede de alimentação para sprinkler - fornecimento e instalação. Af_12/2015</t>
  </si>
  <si>
    <t>Joelho 90 graus, em ferro galvanizado, conexão rosqueada, dn 25 (1"), instalado em rede de alimentação para sprinkler - fornecimento e instalação. Af_12/2015</t>
  </si>
  <si>
    <t>Joelho 45 graus, em ferro galvanizado, conexão rosqueada, dn 32 (1 1/4"), instalado em rede de alimentação para sprinkler - fornecimento e instalação. Af_12/2015</t>
  </si>
  <si>
    <t>Joelho 90 graus, em ferro galvanizado, conexão rosqueada, dn 32 (1 1/4"), instalado em rede de alimentação para sprinkler - fornecimento e instalação. Af_12/2015</t>
  </si>
  <si>
    <t>Joelho 45 graus, em ferro galvanizado, conexão rosqueada, dn 40 (1 1/2"), instalado em rede de alimentação para sprinkler - fornecimento e instalação. Af_12/2015</t>
  </si>
  <si>
    <t>Joelho 90 graus, em ferro galvanizado, conexão rosqueada, dn 40 (1 1/2"), instalado em rede de alimentação para sprinkler - fornecimento e instalação. Af_12/2015</t>
  </si>
  <si>
    <t>Joelho 45 graus, em ferro galvanizado, conexão rosqueada, dn 50 (2"), instalado em rede de alimentação para sprinkler - fornecimento e instalação. Af_12/2015</t>
  </si>
  <si>
    <t>Joelho 90 graus, em ferro galvanizado, conexão rosqueada, dn 50 (2"), instalado em rede de alimentação para sprinkler - fornecimento e instalação. Af_12/2015</t>
  </si>
  <si>
    <t>Joelho 45 graus, em ferro galvanizado, conexão rosqueada, dn 65 (2 1/2"), instalado em rede de alimentação para sprinkler - fornecimento e instalação. Af_12/2015</t>
  </si>
  <si>
    <t>Joelho 90 graus, em ferro galvanizado, conexão rosqueada, dn 65 (2 1/2"), instalado em rede de alimentação para sprinkler - fornecimento e instalação. Af_12/2015</t>
  </si>
  <si>
    <t>Joelho 45 graus, em ferro galvanizado, conexão rosqueada, dn 80 (3"), instalado em rede de alimentação para sprinkler - fornecimento e instalação. Af_12/2015</t>
  </si>
  <si>
    <t>Joelho 90 graus, em ferro galvanizado, conexão rosqueada, dn 80 (3"), instalado em rede de alimentação para sprinkler - fornecimento e instalação. Af_12/2015</t>
  </si>
  <si>
    <t>Tê, em ferro galvanizado, conexão rosqueada, dn 25 (1"), instalado em rede de alimentação para sprinkler - fornecimento e instalação. Af_12/2015</t>
  </si>
  <si>
    <t>Tê, em ferro galvanizado, conexão rosqueada, dn 32 (1 1/4"), instalado em rede de alimentação para sprinkler - fornecimento e instalação. Af_12/2015</t>
  </si>
  <si>
    <t>Tê, em ferro galvanizado, conexão rosqueada, dn 40 (1 1/2"), instalado em rede de alimentação para sprinkler - fornecimento e instalação. Af_12/2015</t>
  </si>
  <si>
    <t>Tê, em ferro galvanizado, conexão rosqueada, dn 50 (2"), instalado em rede de alimentação para sprinkler - fornecimento e instalação. Af_12/2015</t>
  </si>
  <si>
    <t>Tê, em ferro galvanizado, conexão rosqueada, dn 65 (2 1/2"), instalado em rede de alimentação para sprinkler - fornecimento e instalação. Af_12/2015</t>
  </si>
  <si>
    <t>Tê, em ferro galvanizado, conexão rosqueada, dn 80 (3"), instalado em rede de alimentação para sprinkler - fornecimento e instalação. Af_12/2015</t>
  </si>
  <si>
    <t>Niple, em ferro galvanizado, conexão rosqueada, dn 15 (1/2"), instalado em ramais e sub-ramais de gás - fornecimento e instalação. Af_12/2015</t>
  </si>
  <si>
    <t>Luva, em ferro galvanizado, conexão rosqueada, dn 15 (1/2"), instalado em ramais e sub-ramais de gás - fornecimento e instalação. Af_12/2015</t>
  </si>
  <si>
    <t>Niple, em ferro galvanizado, conexão rosqueada, dn 20 (3/4"), instalado em ramais e sub-ramais de gás - fornecimento e instalação. Af_12/2015</t>
  </si>
  <si>
    <t>Luva, em ferro galvanizado, conexão rosqueada, dn 20 (3/4"), instalado em ramais e sub-ramais de gás - fornecimento e instalação. Af_12/2015</t>
  </si>
  <si>
    <t>Niple, em ferro galvanizado, conexão rosqueada, dn 25 (1"), instalado em ramais e sub-ramais de gás - fornecimento e instalação. Af_12/2015</t>
  </si>
  <si>
    <t>Luva, em ferro galvanizado, conexão rosqueada, dn 25 (1"), instalado em ramais e sub-ramais de gás - fornecimento e instalação. Af_12/2015</t>
  </si>
  <si>
    <t>Joelho 45 graus, em ferro galvanizado, conexão rosqueada, dn 15 (1/2"), instalado em ramais e sub-ramais de gás - fornecimento e instalação. Af_12/2015</t>
  </si>
  <si>
    <t>Joelho 90 graus, em ferro galvanizado, conexão rosqueada, dn 15 (1/2"), instalado em ramais e sub-ramais de gás - fornecimento e instalação. Af_12/2015</t>
  </si>
  <si>
    <t>Joelho 45 graus, em ferro galvanizado, conexão rosqueada, dn 20 (3/4"), instalado em ramais e sub-ramais de gás - fornecimento e instalação. Af_12/2015</t>
  </si>
  <si>
    <t>Joelho 90 graus, em ferro galvanizado, conexão rosqueada, dn 20 (3/4"), instalado em ramais e sub-ramais de gás - fornecimento e instalação. Af_12/2015</t>
  </si>
  <si>
    <t>Joelho 45 graus, em ferro galvanizado, conexão rosqueada, dn 25 (1"), instalado em ramais e sub-ramais de gás - fornecimento e instalação. Af_12/2015</t>
  </si>
  <si>
    <t>Joelho 90 graus, em ferro galvanizado, conexão rosqueada, dn 25 (1"), instalado em ramais e sub-ramais de gás - fornecimento e instalação. Af_12/2015</t>
  </si>
  <si>
    <t>Tê, em ferro galvanizado, conexão rosqueada, dn 15 (1/2"), instalado em ramais e sub-ramais de gás - fornecimento e instalação. Af_12/2015</t>
  </si>
  <si>
    <t>Tê, em ferro galvanizado, conexão rosqueada, dn 20 (3/4"), instalado em ramais e sub-ramais de gás - fornecimento e instalação. Af_12/2015</t>
  </si>
  <si>
    <t>Tê, em ferro galvanizado, conexão rosqueada, dn 25 (1"), instalado em ramais e sub-ramais de gás - fornecimento e instalação. Af_12/2015</t>
  </si>
  <si>
    <t>Luva de redução, em ferro galvanizado, 2" x 1 1/2", conexão rosqueada, instalado em prumadas - fornecimento e instalação. Af_12/2015</t>
  </si>
  <si>
    <t>Luva de redução, em ferro galvanizado, 2" x 1 1/4", conexão rosqueada, instalado em prumadas - fornecimento e instalação. Af_12/2015</t>
  </si>
  <si>
    <t>Luva de redução, em ferro galvanizado, 2" x 1", conexão rosqueada, instalado em prumadas - fornecimento e instalação. Af_12/2015</t>
  </si>
  <si>
    <t>Luva de redução, em ferro galvanizado, 2 1/2" x 1 1/2", conexão rosqueada, instalado em prumadas - fornecimento e instalação. Af_12/2015</t>
  </si>
  <si>
    <t>Luva de redução, em ferro galvanizado, 2 1/2" x 2", conexão rosqueada, instalado em prumadas - fornecimento e instalação. Af_12/2015</t>
  </si>
  <si>
    <t>Luva de redução, em ferro galvanizado, 3" x 1 1/2", conexão rosqueada, instalado em prumadas - fornecimento e instalação. Af_12/2015</t>
  </si>
  <si>
    <t>Luva de redução, em ferro galvanizado, 3" x 2 1/2", conexão rosqueada, instalado em prumadas - fornecimento e instalação. Af_12/2015</t>
  </si>
  <si>
    <t>Luva de redução, em ferro galvanizado, 3" x 2", conexão rosqueada, instalado em prumadas - fornecimento e instalação. Af_12/2015</t>
  </si>
  <si>
    <t>Luva de redução, em ferro galvanizado, 1" x 1/2", conexão rosqueada, instalado em rede de alimentação para hidrante - fornecimento e instalação. Af_12/2015</t>
  </si>
  <si>
    <t>Luva de redução, em ferro galvanizado, 1" x 3/4", conexão rosqueada, instalado em rede de alimentação para hidrante - fornecimento e instalação. Af_12/2015</t>
  </si>
  <si>
    <t>Luva de redução, em ferro galvanizado, 1 1/4" x 1", conexão rosqueada, instalado em rede de alimentação para hidrante - fornecimento e instalação. Af_12/2015</t>
  </si>
  <si>
    <t>Luva de redução, em ferro galvanizado, 1 1/4" x 1/2", conexão rosqueada, instalado em rede de alimentação para hidrante - fornecimento e instalação. Af_12/2015</t>
  </si>
  <si>
    <t>Luva de redução, em ferro galvanizado, 1 1/4" x 3/4", conexão rosqueada, instalado em rede de alimentação para hidrante - fornecimento e instalação. Af_12/2015</t>
  </si>
  <si>
    <t>Luva de redução, em ferro galvanizado, 1 1/2" x 1 1/4", conexão rosqueada, instalado em rede de alimentação para hidrante - fornecimento e instalação. Af_12/2015</t>
  </si>
  <si>
    <t>Luva de redução, em ferro galvanizado, 1 1/2" x 1", conexão rosqueada, instalado em rede de alimentação para hidrante - fornecimento e instalação. Af_12/2015</t>
  </si>
  <si>
    <t>Luva de redução, em ferro galvanizado, 1 1/2" x 3/4", conexão rosqueada, instalado em rede de alimentação para hidrante - fornecimento e instalação. Af_12/2015</t>
  </si>
  <si>
    <t>Luva de redução, em ferro galvanizado, 2" x 1 1/2", conexão rosqueada, instalado em rede de alimentação para hidrante - fornecimento e instalação. Af_12/2015</t>
  </si>
  <si>
    <t>Luva de redução, em ferro galvanizado, 2" x 1 1/4", conexão rosqueada, instalado em rede de alimentação para hidrante - fornecimento e instalação. Af_12/2015</t>
  </si>
  <si>
    <t>Luva de redução, em ferro galvanizado, 2" x 1", conexão rosqueada, instalado em rede de alimentação para hidrante - fornecimento e instalação. Af_12/2015</t>
  </si>
  <si>
    <t>Luva de redução, em ferro galvanizado, 2 1/2" x 1 1/2", conexão rosqueada, instalado em rede de alimentação para hidrante - fornecimento e instalação. Af_12/2015</t>
  </si>
  <si>
    <t>Luva de redução, em ferro galvanizado, 2 1/2" x 2", conexão rosqueada, instalado em rede de alimentação para hidrante - fornecimento e instalação. Af_12/2015</t>
  </si>
  <si>
    <t>Luva de redução, em ferro galvanizado, 3" x 2 1/2", conexão rosqueada, instalado em rede de alimentação para hidrante - fornecimento e instalação. Af_12/2015</t>
  </si>
  <si>
    <t>Luva de redução, em ferro galvanizado, 3" x 2", conexão rosqueada, instalado em rede de alimentação para hidrante - fornecimento e instalação. Af_12/2015</t>
  </si>
  <si>
    <t>Luva de redução, em ferro galvanizado, 1" x 1/2", conexão rosqueada, instalado em rede de alimentação para sprinkler - fornecimento e instalação. Af_12/2015</t>
  </si>
  <si>
    <t>Luva de redução, em ferro galvanizado, 1" x 3/4", conexão rosqueada, instalado em rede de alimentação para sprinkler - fornecimento e instalação. Af_12/2015</t>
  </si>
  <si>
    <t>Luva de redução, em ferro galvanizado, 1 1/4" x 1", conexão rosqueada, instalado em rede de alimentação para sprinkler - fornecimento e instalação. Af_12/2015</t>
  </si>
  <si>
    <t>Luva de redução, em ferro galvanizado, 1 1/4" x 1/2", conexão rosqueada, instalado em rede de alimentação para sprinkler - fornecimento e instalação. Af_12/2015</t>
  </si>
  <si>
    <t>Luva de redução, em ferro galvanizado, 1 1/4" x 3/4", conexão rosqueada, instalado em rede de alimentação para sprinkler - fornecimento e instalação. Af_12/2015</t>
  </si>
  <si>
    <t>Luva de redução, em ferro galvanizado, 1 1/2" x 1 1/4", conexão rosqueada, instalado em rede de alimentação para sprinkler - fornecimento e instalação. Af_12/2015</t>
  </si>
  <si>
    <t>Luva de redução, em ferro galvanizado, 1 1/2" x 1", conexão rosqueada, instalado em rede de alimentação para sprinkler - fornecimento e instalação. Af_12/2015</t>
  </si>
  <si>
    <t>Luva de redução, em ferro galvanizado, 1 1/2" x 3/4", conexão rosqueada, instalado em rede de alimentação para sprinkler - fornecimento e instalação. Af_12/2015</t>
  </si>
  <si>
    <t>Luva de redução, em ferro galvanizado, 2" x 1 1/2", conexão rosqueada, instalado em rede de alimentação para sprinkler - fornecimento e instalação. Af_12/2015</t>
  </si>
  <si>
    <t>Luva de redução, em ferro galvanizado, 2" x 1 1/4", conexão rosqueada, instalado em rede de alimentação para sprinkler - fornecimento e instalação. Af_12/2015</t>
  </si>
  <si>
    <t>Luva de redução, em ferro galvanizado, 2" x 1", conexão rosqueada, instalado em rede de alimentação para sprinkler - fornecimento e instalação. Af_12/2015</t>
  </si>
  <si>
    <t>Luva de redução, em ferro galvanizado, 2 1/2" x 1 1/2", conexão rosqueada, instalado em rede de alimentação para sprinkler - fornecimento e instalação. Af_12/2015</t>
  </si>
  <si>
    <t>Luva de redução, em ferro galvanizado, 2 1/2" x 2", conexão rosqueada, instalado em rede de alimentação para sprinkler - fornecimento e instalação. Af_12/2015</t>
  </si>
  <si>
    <t>Luva de redução, em ferro galvanizado, 3" x 2 1/2", conexão rosqueada, instalado em rede de alimentação para sprinkler - fornecimento e instalação. Af_12/2015</t>
  </si>
  <si>
    <t>Luva de redução, em ferro galvanizado, 3" x 2", conexão rosqueada, instalado em rede de alimentação para sprinkler - fornecimento e instalação. Af_12/2015</t>
  </si>
  <si>
    <t>Luva de redução, em ferro galvanizado, 3/4" x 1/2", conexão rosqueada, instalado em ramais e sub-ramais de gás - fornecimento e instalação. Af_12/2015</t>
  </si>
  <si>
    <t>Luva passante em cobre, dn 22 mm, sem anel de solda, instalado em prumada  fornecimento e instalação. Af_01/2016</t>
  </si>
  <si>
    <t>Bucha de redução em cobre, dn 22 mm x 15 mm, sem anel de solda, bolsa x bolsa, instalado em prumada  fornecimento e instalação. Af_01/2016</t>
  </si>
  <si>
    <t>Conector em bronze/latão, dn 22 mm x 3/4", sem anel de solda, bolsa x rosca f, instalado em prumada  fornecimento e instalação. Af_01/2016</t>
  </si>
  <si>
    <t>Curva de transposição em bronze/latão, dn 22 mm, sem anel de solda, bolsa x bolsa, instalado em prumada  fornecimento e instalação. Af_01/2016</t>
  </si>
  <si>
    <t>Luva passante em cobre, dn 28 mm, sem anel de solda, instalado em prumada  fornecimento e instalação. Af_01/2016</t>
  </si>
  <si>
    <t>Bucha de redução em cobre, dn 28 mm x 22 mm, sem anel de solda, ponta x bolsa, instalado em prumada  fornecimento e instalação. Af_01/2016</t>
  </si>
  <si>
    <t>Conector em bronze/latão, dn 28 mm x 1/2", sem anel de solda, bolsa x rosca f, instalado em prumada  fornecimento e instalação. Af_01/2016</t>
  </si>
  <si>
    <t>Curva de transposição em bronze/latão, dn 28 mm, sem anel de solda, bolsa x bolsa, instalado em prumada  fornecimento e instalação. Af_01/2016</t>
  </si>
  <si>
    <t>Luva passante em cobre, dn 35 mm, sem anel de solda, instalado em prumada  fornecimento e instalação. Af_01/2016</t>
  </si>
  <si>
    <t>Bucha de redução em cobre, dn 35 mm x 28 mm, sem anel de solda, ponta x bolsa, instalado em prumada  fornecimento e instalação. Af_01/2016</t>
  </si>
  <si>
    <t>Luva passante em cobre, dn 42 mm, sem anel de solda, instalado em prumada  fornecimento e instalação. Af_01/2016</t>
  </si>
  <si>
    <t>Bucha de redução em cobre, dn 42 mm x 35 mm, sem anel de solda, ponta x bolsa, instalado em prumada  fornecimento e instalação. Af_01/2016</t>
  </si>
  <si>
    <t>Luva passante em cobre, dn 54 mm, sem anel de solda, instalado em prumada  fornecimento e instalação. Af_01/2016</t>
  </si>
  <si>
    <t>Bucha de redução em cobre, dn 54 mm x 42 mm, sem anel de solda, ponta x bolsa, instalado em prumada  fornecimento e instalação. Af_01/2016</t>
  </si>
  <si>
    <t>Luva passante em cobre, dn 66 mm, sem anel de solda, instalado em prumada  fornecimento e instalação. Af_01/2016</t>
  </si>
  <si>
    <t>Bucha de redução em cobre, dn 66 mm x 54 mm, sem anel de solda, ponta x bolsa, instalado em prumada  fornecimento e instalação. Af_01/2016</t>
  </si>
  <si>
    <t>Te dupla curva em bronze/latão, dn 3/4" x 22 mm x 3/4", sem anel de solda, rosca f x bolsa x rosca f, instalado em prumada  fornecimento e instalação. Af_01/2016</t>
  </si>
  <si>
    <t>Curva em cobre, dn 15 mm, 45 graus, sem anel de solda, bolsa x bolsa, instalado em ramal de distribuição  fornecimento e instalação. Af_01/2016</t>
  </si>
  <si>
    <t>Cotovelo em bronze/latão, dn 15 mm x 1/2", 90 graus, sem anel de solda, bolsa x rosca f, instalado em ramal de distribuição  fornecimento e instalação. Af_01/2016</t>
  </si>
  <si>
    <t>Curva em cobre, dn 22 mm, 45 graus, sem anel de solda, bolsa x bolsa, instalado em ramal de distribuição  fornecimento e instalação. Af_01/2016</t>
  </si>
  <si>
    <t>Cotovelo em bronze/latão, dn 22 mm x 1/2", 90 graus, sem anel de solda, bolsa x rosca f, instalado em ramal de distribuição  fornecimento e instalação. Af_01/2016</t>
  </si>
  <si>
    <t>Cotovelo em bronze/latão, dn 22 mm x 3/4", 90 graus, sem anel de solda, bolsa x rosca f, instalado em ramal de distribuição  fornecimento e instalação. Af_01/2016</t>
  </si>
  <si>
    <t>Curva em cobre, dn 28 mm, 45 graus, sem anel de solda, bolsa x bolsa, instalado em ramal de distribuição  fornecimento e instalação. Af_01/2016</t>
  </si>
  <si>
    <t>Luva passante em cobre, dn 15 mm, sem anel de solda, instalado em ramal de distribuição  fornecimento e instalação. Af_01/2016</t>
  </si>
  <si>
    <t>Conector em bronze/latão, dn 15 mm x 1/2", sem anel de solda, bolsa x rosca f, instalado em ramal de distribuição  fornecimento e instalação. Af_01/2016</t>
  </si>
  <si>
    <t>Curva de transposição em bronze/latão, dn 15 mm, sem anel de solda, bolsa x bolsa, instalado em ramal de distribuição  fornecimento e instalação. Af_01/2016</t>
  </si>
  <si>
    <t>Luva passante em cobre, dn 22 mm, sem anel de solda, instalado em ramal de distribuição  fornecimento e instalação. Af_01/2016</t>
  </si>
  <si>
    <t>Bucha de redução em cobre, dn 22 mm x 15 mm, sem anel de solda, ponta x bolsa, instalado em ramal de distribuição  fornecimento e instalação. Af_01/2016</t>
  </si>
  <si>
    <t>Conector em bronze/latão, dn 22 mm x 1/2", sem anel de solda, bolsa x rosca f, instalado em ramal de distribuição  fornecimento e instalação. Af_01/2016</t>
  </si>
  <si>
    <t>Conector em bronze/latão, dn 22 mm x 3/4", sem anel de solda, bolsa x rosca f, instalado em ramal de distribuição  fornecimento e instalação. Af_01/2016</t>
  </si>
  <si>
    <t>Curva de transposição em bronze/latão, dn 22 mm, sem anel de solda, bolsa x bolsa, instalado em ramal de distribuição  fornecimento e instalação. Af_01/2016</t>
  </si>
  <si>
    <t>Luva passante em cobre, dn 28 mm, sem anel de solda, instalado em ramal de distribuição  fornecimento e instalação. Af_01/2016</t>
  </si>
  <si>
    <t>Bucha de redução em cobre, dn 28 mm x 22 mm, sem anel de solda, instalado em ramal de distribuição  fornecimento e instalação. Af_01/2016</t>
  </si>
  <si>
    <t>Conector em bronze/latão, dn 28 mm x 1/2", sem anel de solda, bolsa x rosca f, instalado em ramal de distribuição  fornecimento e instalação. Af_01/2016</t>
  </si>
  <si>
    <t>Curva de transposição em bronze/latão, dn 28 mm, sem anel de solda, bolsa x bolsa, instalado em ramal de distribuição  fornecimento e instalação. Af_01/2016</t>
  </si>
  <si>
    <t>Te dupla curva em bronze/latão, dn 1/2" x 15 mm x 1/2", sem anel de solda, rosca f x bolsa x rosca f, instalado em ramal de distribuição  fornecimento e instalação. Af_01/2016</t>
  </si>
  <si>
    <t>Te dupla curva em bronze/latão, dn 3/4" x 22 mm x 3/4", sem anel de solda, rosca f x bolsa x rosca f, instalado em ramal de distribuição  fornecimento e instalação. Af_01/2016</t>
  </si>
  <si>
    <t>Curva em cobre, dn 15 mm, 45 graus, sem anel de solda, bolsa x bolsa, instalado em ramal e sub-ramal  fornecimento e instalação. Af_01/2016</t>
  </si>
  <si>
    <t>Cotovelo em bronze/latão, dn 15 mm x 1/2", 90 graus, sem anel de solda, bolsa x rosca f, instalado em ramal e sub-ramal  fornecimento e instalação. Af_01/2016</t>
  </si>
  <si>
    <t>Curva em cobre, dn 22 mm, 45 graus, sem anel de solda, bolsa x bolsa, instalado em ramal e sub-ramal  fornecimento e instalação. Af_01/2016</t>
  </si>
  <si>
    <t>Cotovelo em bronze/latão, dn 22 mm x 1/2", 90 graus, sem anel de solda, bolsa x rosca f, instalado em ramal e sub-ramal  fornecimento e instalação. Af_01/2016</t>
  </si>
  <si>
    <t>Cotovelo em bronze/latão, dn 22 mm x 3/4", 90 graus, sem anel de solda, bolsa x rosca f, instalado em ramal e sub-ramal  fornecimento e instalação. Af_01/2016</t>
  </si>
  <si>
    <t>Curva em cobre, dn 28 mm, 45 graus, sem anel de solda, bolsa x bolsa, instalado em ramal e sub-ramal  fornecimento e instalação. Af_01/2016</t>
  </si>
  <si>
    <t>Luva passante em cobre, dn 15 mm, sem anel de solda, instalado em ramal e sub-ramal  fornecimento e instalação. Af_01/2016</t>
  </si>
  <si>
    <t>Conector em bronze/latão, dn 15 mm x 1/2", sem anel de solda, bolsa x rosca f, instalado em ramal e sub-ramal  fornecimento e instalação. Af_01/2016</t>
  </si>
  <si>
    <t>Curva de transposição em bronze/latão, dn 15 mm, sem anel de solda, bolsa x bolsa, instalado em ramal e sub-ramal  fornecimento e instalação. Af_01/2016</t>
  </si>
  <si>
    <t>Luva passante em cobre, dn 22 mm, sem anel de solda, instalado em ramal e sub-ramal  fornecimento e instalação. Af_01/2016</t>
  </si>
  <si>
    <t>Bucha de redução em cobre, dn 22 mm x 15 mm, sem anel de solda, ponta x bolsa, instalado em ramal e sub-ramal  fornecimento e instalação. Af_01/2016</t>
  </si>
  <si>
    <t>Conector em bronze/latão, dn 22 mm x 1/2", sem anel de solda, bolsa x rosca f, instalado em ramal e sub-ramal  fornecimento e instalação. Af_01/2016</t>
  </si>
  <si>
    <t>Conector em bronze/latão, dn 22 mm x 3/4", sem anel de solda, bolsa x rosca f, instalado em ramal e sub-ramal  fornecimento e instalação. Af_01/2016</t>
  </si>
  <si>
    <t>Curva de transposição em bronze/latão, dn 22 mm, sem anel de solda, bolsa x bolsa, instalado em ramal e sub-ramal  fornecimento e instalação. Af_01/2016</t>
  </si>
  <si>
    <t>Luva passante em cobre, dn 28 mm, sem anel de solda, instalado em ramal e sub-ramal  fornecimento e instalação. Af_01/2016</t>
  </si>
  <si>
    <t>Conector em bronze/latão, dn 28 mm x 1/2", sem anel de solda, bolsa x rosca f, instalado em ramal e sub-ramal  fornecimento e instalação. Af_01/2016</t>
  </si>
  <si>
    <t>Curva de transposição em bronze/latão, dn 28 mm, sem anel de solda, bolsa x bolsa, instalado em ramal e sub-ramal  fornecimento e instalação. Af_01/2016</t>
  </si>
  <si>
    <t>Te dupla curva em bronze/latão, dn 1/2" x 15 mm x 1/2", sem anel de solda, rosca f x bolsa x rosca f, instalado em ramal e sub-ramal  fornecimento e instalação. Af_01/2016</t>
  </si>
  <si>
    <t>Te dupla curva em bronze/latão, dn 3/4" x 22 mm x 3/4", sem anel de solda, rosca f x bolsa x rosca f, instalado em ramal e sub-ramal  fornecimento e instalação. Af_01/2016</t>
  </si>
  <si>
    <t>Curva em cobre, dn 22 mm, 45 graus, sem anel de solda, bolsa x bolsa, instalado em prumada  fornecimento e instalação. Af_01/2016</t>
  </si>
  <si>
    <t>Cotovelo em bronze/latão, dn 22 mm x 1/2", 90 graus, sem anel de solda, bolsa x rosca f, instalado em prumada  fornecimento e instalação. Af_01/2016</t>
  </si>
  <si>
    <t>Cotovelo em bronze/latão, dn 22 mm x 3/4", 90 graus, sem anel de solda, bolsa x rosca f, instalado em prumada  fornecimento e instalação. Af_01/2016</t>
  </si>
  <si>
    <t>Curva em cobre, dn 28 mm, 45 graus, sem anel de solda, bolsa x bolsa, instalado em prumada  fornecimento e instalação. Af_01/2016</t>
  </si>
  <si>
    <t>Curva em cobre, dn 35 mm, 45 graus, sem anel de solda, bolsa x bolsa, instalado em prumada  fornecimento e instalação. Af_01/2016</t>
  </si>
  <si>
    <t>Curva em cobre, dn 42 mm, 45 graus, sem anel de solda, bolsa x bolsa, instalado em prumada  fornecimento e instalação. Af_01/2016</t>
  </si>
  <si>
    <t>Curva em cobre, dn 54 mm, 45 graus, sem anel de solda, bolsa x bolsa, instalado em prumada  fornecimento e instalação. Af_01/2016</t>
  </si>
  <si>
    <t>Curva em cobre, dn 66 mm, 45 graus, sem anel de solda, bolsa x bolsa, instalado em prumada  fornecimento e instalação. Af_01/2016</t>
  </si>
  <si>
    <t>Bucha de redução em cobre, dn 28 mm x 22 mm, sem anel de solda, instalado em ramal e sub-ramal  fornecimento e instalação. Af_01/2016</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</si>
  <si>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</si>
  <si>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</si>
  <si>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</si>
  <si>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</si>
  <si>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</si>
  <si>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</si>
  <si>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</si>
  <si>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</si>
  <si>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</si>
  <si>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</si>
  <si>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</si>
  <si>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</si>
  <si>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</si>
  <si>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</si>
  <si>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</si>
  <si>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</si>
  <si>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</si>
  <si>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</si>
  <si>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</si>
  <si>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</si>
  <si>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</si>
  <si>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</si>
  <si>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</si>
  <si>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</si>
  <si>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</si>
  <si>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</si>
  <si>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</si>
  <si>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</si>
  <si>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</si>
  <si>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</si>
  <si>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</si>
  <si>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</si>
  <si>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</si>
  <si>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</si>
  <si>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</si>
  <si>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</si>
  <si>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</si>
  <si>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</si>
  <si>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</si>
  <si>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</si>
  <si>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</si>
  <si>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</si>
  <si>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</si>
  <si>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</si>
  <si>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</si>
  <si>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</si>
  <si>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</si>
  <si>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</si>
  <si>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</si>
  <si>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</si>
  <si>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</si>
  <si>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</si>
  <si>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</si>
  <si>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</si>
  <si>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</si>
  <si>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</si>
  <si>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</si>
  <si>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</si>
  <si>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</si>
  <si>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</si>
  <si>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</si>
  <si>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</si>
  <si>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</si>
  <si>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</si>
  <si>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</si>
  <si>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</si>
  <si>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</si>
  <si>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</si>
  <si>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</si>
  <si>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</si>
  <si>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</si>
  <si>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</si>
  <si>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</si>
  <si>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</si>
  <si>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</si>
  <si>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</si>
  <si>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</si>
  <si>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</si>
  <si>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</si>
  <si>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</si>
  <si>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</si>
  <si>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25 mm x 3/4 , instalado em reservação de água de edificação que possua reservatório de fibra/fibrocimento   fornecimento e instalação. Af_06/2016</t>
  </si>
  <si>
    <t>Adaptador com flanges livres, pvc, soldável, dn 32 mm x 1 , instalado em reservação de água de edificação que possua reservatório de fibra/fibrocimento   fornecimento e instalação. Af_06/2016</t>
  </si>
  <si>
    <t>Adaptador com flanges livres, pvc, soldável, dn 40 mm x 1 1/4 , instalado em reservação de água de edificação que possua reservatório de fibra/fibrocimento   fornecimento e instalação. Af_06/2016</t>
  </si>
  <si>
    <t>Adaptador com flanges livres, pvc, soldável, dn 50 mm x 1 1/2 , instalado em reservação de água de edificação que possua reservatório de fibra/fibrocimento   fornecimento e instalação. Af_06/2016</t>
  </si>
  <si>
    <t>Adaptador com flanges livres,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</si>
  <si>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</si>
  <si>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</si>
  <si>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</si>
  <si>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</si>
  <si>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</si>
  <si>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</si>
  <si>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</si>
  <si>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</si>
  <si>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</si>
  <si>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</si>
  <si>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</si>
  <si>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</si>
  <si>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</si>
  <si>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</si>
  <si>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</si>
  <si>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</si>
  <si>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</si>
  <si>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</si>
  <si>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</si>
  <si>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</si>
  <si>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</si>
  <si>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</si>
  <si>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</si>
  <si>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</si>
  <si>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</si>
  <si>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</si>
  <si>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</si>
  <si>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</si>
  <si>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</si>
  <si>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</si>
  <si>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</si>
  <si>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40 mm x 1 1/4 , instalado em reservação de água de edificação que possua reservatório de fibra/fibrocimento   fornecimento e instalação. Af_06/2016</t>
  </si>
  <si>
    <t>Adaptador com flanges livres, pvc, soldável longo, dn 50 mm x 1 1/2 , instalado em reservação de água de edificação que possua reservatório de fibra/fibrocimento   fornecimento e instalação. Af_06/2016</t>
  </si>
  <si>
    <t>Adaptador com flanges livres, pvc, soldável longo, dn 60 mm x 2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</si>
  <si>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</si>
  <si>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</si>
  <si>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</si>
  <si>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cpvc, soldável, dn 73 mm, instalado em reservação de água de edificação que possua reservatório de fibra/fibrocimento  fornecimento e instalação. Af_06/2016</t>
  </si>
  <si>
    <t>Adaptador com flanges livres, pvc, soldável longo, dn  25 mm x 3/4 , instalado em reservação de água de edificação que possua reservatório de fibra/fibrocimento    fornecimento e instalação. Af_06/2016</t>
  </si>
  <si>
    <t>Luva com bucha de latão, pvc, soldável, dn 32mm x 1 , instalado em ramal de distribuição de água   fornecimento e instalação. Af_12/2014</t>
  </si>
  <si>
    <t>Joelho 90 graus, ppr, dn 25 mm, classe pn 25, instalado em ramal ou sub-ramal de água  fornecimento e instalação . Af_06/2015</t>
  </si>
  <si>
    <t>Joelho 45 graus, ppr, dn 25 mm, classe pn 25, instalado em ramal ou sub-ramal de água  fornecimento e instalação . Af_06/2015</t>
  </si>
  <si>
    <t>Luva, ppr, dn 25 mm, classe pn 25, instalado em ramal ou sub-ramal de água  fornecimento e instalação . Af_06/2015</t>
  </si>
  <si>
    <t>Conector macho, ppr, 25 x 1/2'', classe pn 25, instalado em ramal ou sub-ramal de água   fornecimento e instalação . Af_06/2015</t>
  </si>
  <si>
    <t>Conector fêmea, ppr, 25 x 1/2'', classe pn 25, instalado em ramal ou sub-ramal de água   fornecimento e instalação . Af_06/2015</t>
  </si>
  <si>
    <t>Tê normal, ppr, dn 25 mm, classe pn 25, instalado em ramal ou sub-ramal de água  fornecimento e instalação . Af_06/2015</t>
  </si>
  <si>
    <t>Tê misturador, ppr, 25 x 3/4'' , classe pn 25, instalado em ramal ou sub-ramal de água  fornecimento e instalação . Af_06/2015</t>
  </si>
  <si>
    <t>Joelho 90 graus, ppr, dn 25 mm, classe pn 25, instalado em ramal de distribuição  fornecimento e instalação . Af_06/2015</t>
  </si>
  <si>
    <t>Joelho 45 graus, ppr, dn 25 mm, classe pn 25, instalado em ramal de distribuição de água  fornecimento e instalação . Af_06/2015</t>
  </si>
  <si>
    <t>Joelho 90 graus, ppr, dn 32 mm, classe pn 25, instalado em ramal de distribuição  fornecimento e instalação . Af_06/2015</t>
  </si>
  <si>
    <t>Joelho 45 graus, ppr, dn 32 mm, classe pn 25, instalado em ramal de distribuição de água  fornecimento e instalação . Af_06/2015</t>
  </si>
  <si>
    <t>Joelho 90 graus, ppr, dn 40 mm, classe pn 25, instalado em ramal de distribuição  fornecimento e instalação . Af_06/2015</t>
  </si>
  <si>
    <t>Joelho 45 graus, ppr, dn 40 mm, classe pn 25, instalado em ramal de distribuição de água  fornecimento e instalação . Af_06/2015</t>
  </si>
  <si>
    <t>Luva, ppr, dn 25 mm, classe pn 25, instalado em ramal de distribuição de água  fornecimento e instalação . Af_06/2015</t>
  </si>
  <si>
    <t>Conector macho, ppr, 25 x 1/2, classe pn 25, instalado em ramal de distribuição de água  fornecimento e instalação . Af_06/2015</t>
  </si>
  <si>
    <t>Conector fêmea, ppr, 25 x 1/2'', classe pn 25, instalado em ramal de distribuição de água   fornecimento e instalação . Af_06/2015</t>
  </si>
  <si>
    <t>Luva, ppr, dn 32 mm, classe pn 25, instalado em ramal de distribuição de água  fornecimento e instalação. Af_06/2015</t>
  </si>
  <si>
    <t>Conector macho, ppr, 32 x 3/4'', classe pn 25, instalado em ramal de distribuição de água   fornecimento e instalação. Af_06/2015</t>
  </si>
  <si>
    <t>Conector fêmea, ppr, 32 x 3/4'', classe pn 25, instalado em ramal de distribuição de água   fornecimento e instalação . Af_06/2015</t>
  </si>
  <si>
    <t>Bucha de redução, ppr, 32 x 25, classe pn 25, instalado em ramal de distribuição de água  fornecimento e instalação . Af_06/2015</t>
  </si>
  <si>
    <t>Luva, ppr, dn 40 mm, classe pn 25, instalado em ramal de distribuição de água  fornecimento e instalação. Af_06/2015</t>
  </si>
  <si>
    <t>Bucha de redução, ppr, 40 x 25, classe pn 25, instalado em ramal de distribuição de água  fornecimento e instalação . Af_06/2015</t>
  </si>
  <si>
    <t>Tê normal, ppr, dn 25 mm, classe pn 25, instalado em ramal de distribuição de água  fornecimento e instalação . Af_06/2015</t>
  </si>
  <si>
    <t>Tê normal, ppr, dn 32 mm, classe pn 25, instalado em ramal de distribuição de água  fornecimento e instalação . Af_06/2015</t>
  </si>
  <si>
    <t>Tê normal, ppr, dn 40 mm, classe pn 25, instalado em ramal de distribuição de água  fornecimento e instalação . Af_06/2015</t>
  </si>
  <si>
    <t>Joelho 90 graus, ppr, dn 25 mm, classe pn 25, instalado em prumada de água  fornecimento e instalação . Af_06/2015</t>
  </si>
  <si>
    <t>Joelho 45 graus, ppr, dn 25 mm, classe pn 25, instalado em prumada de água  fornecimento e instalação . Af_06/2015</t>
  </si>
  <si>
    <t>Joelho 90 graus, ppr, dn 32 mm, classe pn 25, instalado em prumada de água  fornecimento e instalação . Af_06/2015</t>
  </si>
  <si>
    <t>Joelho 45 graus, ppr, dn 32 mm, classe pn 25, instalado em prumada de água  fornecimento e instalação . Af_06/2015</t>
  </si>
  <si>
    <t>Joelho 90 graus, ppr, dn 40 mm, classe pn 25, instalado em prumada de água  fornecimento e instalação . Af_06/2015</t>
  </si>
  <si>
    <t>Joelho 45 graus, ppr, dn 40 mm, classe pn 25, instalado em prumada de água  fornecimento e instalação . Af_06/2015</t>
  </si>
  <si>
    <t>Joelho 90 graus, ppr, dn 50 mm, classe pn 25, instalado em prumada de água  fornecimento e instalação . Af_06/2015</t>
  </si>
  <si>
    <t>Joelho 45 graus, ppr, dn 50 mm, classe pn 25, instalado em prumada de água  fornecimento e instalação . Af_06/2015</t>
  </si>
  <si>
    <t>Joelho 90 graus, ppr, dn 63 mm, classe pn 25, instalado em prumada de água  fornecimento e instalação . Af_06/2015</t>
  </si>
  <si>
    <t>Joelho 45 graus, ppr, dn 63 mm, classe pn 25, instalado em prumada de água  fornecimento e instalação . Af_06/2015</t>
  </si>
  <si>
    <t>Joelho 90 graus, ppr, dn 75 mm, classe pn 25, instalado em prumada de água  fornecimento e instalação . Af_06/2015</t>
  </si>
  <si>
    <t>Joelho 45 graus, ppr, dn 75 mm, classe pn 25, instalado em prumada de água  fornecimento e instalação . Af_06/2015</t>
  </si>
  <si>
    <t>Joelho 90 graus, ppr, dn 90 mm, classe pn 25, instalado em prumada de água  fornecimento e instalação . Af_06/2015</t>
  </si>
  <si>
    <t>Joelho 90 graus, ppr, dn 110 mm, classe pn 25, instalado em prumada de água  fornecimento e instalação . Af_06/2015</t>
  </si>
  <si>
    <t>Luva, ppr, dn 25 mm, classe pn 25, instalado em prumada de água  fornecimento e instalação . Af_06/2015</t>
  </si>
  <si>
    <t>Conector macho, ppr, 25 x 1/2'', classe pn 25, instalado em prumada de água   fornecimento e instalação . Af_06/2015</t>
  </si>
  <si>
    <t>Conector fêmea, ppr, 25 x 1/2'', classe pn 25, instalado em prumada de água   fornecimento e instalação . Af_06/2015</t>
  </si>
  <si>
    <t>Luva, ppr, dn 32 mm, classe pn 25, instalado em prumada de água  fornecimento e instalação. Af_06/2015</t>
  </si>
  <si>
    <t>Bucha de redução, ppr, 32 x 25, classe pn 25, instalado em prumada de água  fornecimento e instalação . Af_06/2015</t>
  </si>
  <si>
    <t>Luva, ppr, dn 40 mm, classe pn 25, instalado em prumada de água  fornecimento e instalação. Af_06/2015</t>
  </si>
  <si>
    <t>Bucha de redução, ppr, 40 x 25, classe pn 25, instalado em prumada de água  fornecimento e instalação . Af_06/2015</t>
  </si>
  <si>
    <t>Luva, ppr, dn 50 mm, classe pn 25, instalado em prumada de água  fornecimento e instalação. Af_06/2015</t>
  </si>
  <si>
    <t>Luva, ppr, dn 63 mm, classe pn 25, instalado em prumada de água  fornecimento e instalação. Af_06/2015</t>
  </si>
  <si>
    <t>Luva, ppr, dn 75 mm, classe pn 25, instalado em prumada de água  fornecimento e instalação. Af_06/2015</t>
  </si>
  <si>
    <t>Luva, ppr, dn 90 mm, classe pn 25, instalado em prumada de água  fornecimento e instalação. Af_06/2015</t>
  </si>
  <si>
    <t>Luva, ppr, dn 110 mm, classe pn 25, instalado em prumada de água  fornecimento e instalação. Af_06/2015</t>
  </si>
  <si>
    <t>Tê normal, ppr, dn 25 mm, classe pn 25, instalado em prumada de água  fornecimento e instalação . Af_06/2015</t>
  </si>
  <si>
    <t>Tê normal, ppr, dn 32 mm, classe pn 25, instalado em prumada de água  fornecimento e instalação . Af_06/2015</t>
  </si>
  <si>
    <t>Tê normal, ppr, dn 40 mm, classe pn 25, instalado em prumada de água  fornecimento e instalação . Af_06/2015</t>
  </si>
  <si>
    <t>Tê normal, ppr, dn 50 mm, classe pn 25, instalado em prumada de água  fornecimento e instalação . Af_06/2015</t>
  </si>
  <si>
    <t>Tê normal, ppr, dn 63 mm, classe pn 25, instalado em prumada de água  fornecimento e instalação . Af_06/2015</t>
  </si>
  <si>
    <t>Tê normal, ppr, dn 75 mm, classe pn 25, instalado em prumada de água  fornecimento e instalação . Af_06/2015</t>
  </si>
  <si>
    <t>Tê normal, ppr, dn 90 mm, classe pn 25, instalado em prumada de água  fornecimento e instalação . Af_06/2015</t>
  </si>
  <si>
    <t>Tê normal, ppr, dn 110 mm, classe pn 25, instalado em prumada de água  fornecimento e instalação . Af_06/2015</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</si>
  <si>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</si>
  <si>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</si>
  <si>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Conector macho, ppr, 25 x 1/2'', classe pn 25,  instalado em reservação de água de edificação que possua reservatório de fibra/fibrocimento   fornecimento e instalação. Af_06/2016</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</si>
  <si>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</si>
  <si>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</si>
  <si>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</si>
  <si>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</si>
  <si>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</si>
  <si>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</si>
  <si>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</si>
  <si>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</si>
  <si>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</si>
  <si>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</si>
  <si>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</si>
  <si>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</si>
  <si>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</si>
  <si>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</si>
  <si>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</si>
  <si>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</si>
  <si>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</si>
  <si>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</si>
  <si>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</si>
  <si>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</si>
  <si>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</si>
  <si>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</si>
  <si>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</si>
  <si>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</si>
  <si>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</si>
  <si>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</si>
  <si>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Kit chassi pex, pré-fabricado, para chuveiro com registros de pressão e conexões por crimpagem  fornecimento e instalação. Af_06/2015</t>
  </si>
  <si>
    <t>Kit chassi pex, pré-fabricado, para cozinha com cuba simples e conexões por crimpagem  fornecimento e instalação. Af_06/2015</t>
  </si>
  <si>
    <t>Kit chassi pex, pré-fabricado, para área de serviço com tanque e máquina de lavar roupa, e conexões por crimpagem  fornecimento e instalação. Af_06/2015</t>
  </si>
  <si>
    <t>Kit chassi pex, pré-fabricado, para chuveiro com registros de pressão e conexões por anel deslizante  fornecimento e instalação. Af_06/2015</t>
  </si>
  <si>
    <t>Kit chassi pex, pré-fabricado, para cozinha com cuba simples e conexões por anel deslizante  fornecimento e instalação. Af_06/2015</t>
  </si>
  <si>
    <t>Kit chassi pex, pré-fabricado, para área de serviço com tanque e máquina de lavar roupa, e conexões por anel deslizante  fornecimento e instalação. Af_06/2015</t>
  </si>
  <si>
    <t>Conexão fixa, rosca fêmea, metálica, para instalações em pex, dn 16 mm x 1/2", com anel deslizante. Fornecimento e instalação. Af_06/2015</t>
  </si>
  <si>
    <t>Conexão móvel, rosca fêmea, metálica, para instalações em pex, dn 16 mm x 3/4", com anel deslizante. Fornecimento e instalação. Af_06/2015</t>
  </si>
  <si>
    <t>Conexão fixa, rosca fêmea, metálica, para instalações em pex, dn 20 mm x 1/2", com anel deslizante. Fornecimento e instalação. Af_06/2015</t>
  </si>
  <si>
    <t>Conexão fixa, rosca fêmea, metálica, para instalações em pex, dn 20 mm x 3/4", com anel deslizante. Fornecimento e instalação. Af_06/2015</t>
  </si>
  <si>
    <t>Conexão fixa, rosca fêmea, metálica, para instalações em pex, dn 25 mm x 3/4", com anel deslizante. Fornecimento e instalação. Af_06/2015</t>
  </si>
  <si>
    <t>Conexão fixa, rosca fêmea, metálica, para instalações em pex, dn 25 mm x 1", com anel deslizante. Fornecimento e instalação. Af_06/2015</t>
  </si>
  <si>
    <t>Conexão fixa, rosca fêmea, metálica, para instalações em pex, dn 32 mm x 1", com anel deslizante  fornecimento e instalação. Af_06/2015</t>
  </si>
  <si>
    <t>Luva para instalações em pex, dn 16 mm, conexão por crimpagem  fornecimento e instalação . Af_06/2015</t>
  </si>
  <si>
    <t>Conexão fixa, rosca fêmea, para instalações em pex, dn 16mm x 1/2", conexão por crimpagem  fornecimento e instalação. Af_06/2015</t>
  </si>
  <si>
    <t>Conexão fixa, rosca fêmea, para instalações em pex, dn 16mm x 3/4", conexão por crimpagem  fornecimento e instalação. Af_06/2015</t>
  </si>
  <si>
    <t>Luva para instalações em pex, dn 20 mm, conexão por crimpagem   fornecimento e instalação. Af_06/2015</t>
  </si>
  <si>
    <t>Conexão fixa, rosca fêmea, para instalações em pex, dn 20mm x 1/2", conexão por crimpagem  fornecimento e instalação. Af_06/2015</t>
  </si>
  <si>
    <t>Conexão fixa, rosca fêmea, para instalações em pex, dn 20mm x 3/4", conexão por crimpagem  fornecimento e instalação. Af_06/2015</t>
  </si>
  <si>
    <t>Luva de redução para instalações em pex, dn 20 x 16 mm, conexão por crimpagem  fornecimento e instalação. Af_06/2015</t>
  </si>
  <si>
    <t>Luva para instalações em pex, dn 25 mm, conexão por crimpagem   fornecimento e instalação. Af_06/2015</t>
  </si>
  <si>
    <t>Conexão fixa, rosca fêmea, para instalações em pex, dn 25mm x 1/2", conexão por crimpagem  fornecimento e instalação. Af_06/2015</t>
  </si>
  <si>
    <t>Conexão fixa, rosca fêmea, para instalações em pex, dn 25mm x 3/4", conexão por crimpagem  fornecimento e instalação. Af_06/2015</t>
  </si>
  <si>
    <t>Luva de redução para instalações em pex, dn 25 x 16 mm, conexão por crimpagem  fornecimento e instalação. Af_06/2015</t>
  </si>
  <si>
    <t>Luva para instalações em pex, dn 32 mm, conexão por crimpagem  fornecimento e instalação . Af_06/2015</t>
  </si>
  <si>
    <t>Conexão fixa, rosca fêmea, para instalações em pex, dn 32 mm x 3/4", conexão por crimpagem  fornecimento e instalação. Af_06/2015</t>
  </si>
  <si>
    <t>Luva de redução para instalações em pex, dn 32 x 25 mm, conexão por crimpagem  fornecimento e instalação. Af_06/2015</t>
  </si>
  <si>
    <t>Joelho 90 graus, metálico, para instalações em pex, dn 16 mm, conexão por anel deslizante   fornecimento e instalação. Af_06/2015</t>
  </si>
  <si>
    <t>Joelho 90 graus, rosca fêmea terminal, metálico, para instalações em pex, dn 16mm x 1/2", conexão por anel deslizante  fornecimento e instalação. Af_06/2015</t>
  </si>
  <si>
    <t>Joelho, rosca fêmea, com base fixa, metálico, para instalações em pex, dn 16mm x 1/2", conexão por anel deslizante  fornecimento e instalação. Af_06/2015</t>
  </si>
  <si>
    <t>Joelho 90 graus, metálico, para instalações em pex, dn 20 mm, conexão por anel deslizante  fornecimento e instalação . Af_06/2015</t>
  </si>
  <si>
    <t>Joelho 90 graus, rosca fêmea terminal, metálico, para instalações em pex, dn 20 mm x 1/2", conexão por anel deslizante  fornecimento e instalação. Af_06/2015</t>
  </si>
  <si>
    <t>Joelho 90 graus, rosca fêmea terminal, metálico, para instalações em pex, dn 20 mm x 3/4", conexão por anel deslizante  fornecimento e instalação. Af_06/2015</t>
  </si>
  <si>
    <t>Joelho rosca fêmea, com base fixa, metálico, para instalações em pex, dn 20mm x 1/2", conexão por anel deslizante  fornecimento e instalação. Af_06/2015</t>
  </si>
  <si>
    <t>Joelho rosca fêmea, móvel, metálico, para instalações em pex, dn 20mm x 3/4", conexão por anel deslizante  fornecimento e instalação. Af_06/2015</t>
  </si>
  <si>
    <t>Joelho 90 graus, metálico, para instalações em pex, dn 25 mm, conexão por anel deslizante   fornecimento e instalação. Af_06/2015</t>
  </si>
  <si>
    <t>Joelho 90 graus, rosca fêmea terminal, metálico, para instalações em pex, dn 25 mm x 3/4", conexão por anel deslizante  fornecimento e instalação. Af_06/2015</t>
  </si>
  <si>
    <t>Joelho rosca fêmea, com base fixa, metálico, para instalações em pex, dn 25mm x 3/4", conexão por anel deslizante  fornecimento e instalação. Af_06/2015</t>
  </si>
  <si>
    <t>Joelho 90 graus, metálico, para instalações em pex, dn 32 mm, conexão por anel deslizante  fornecimento e instalação . Af_06/2015</t>
  </si>
  <si>
    <t>Joelho 90 graus, para instalações em pex, dn 16 mm, conexão por crimpagem   fornecimento e instalação. Af_06/2015</t>
  </si>
  <si>
    <t>Joelho 90 graus, rosca fêmea terminal, para instalações em pex, dn 16mm x 1/2", conexão por crimpagem  fornecimento e instalação. Af_06/2015</t>
  </si>
  <si>
    <t>Joelho 90 graus, rosca fêmea terminal, para instalações em pex, dn 16mm x 3/4", conexão por crimpagem  fornecimento e instalação. Af_06/2015</t>
  </si>
  <si>
    <t>Joelho 90 graus, para instalações em pex, dn 20 mm, conexão por crimpagem   fornecimento e instalação. Af_06/2015</t>
  </si>
  <si>
    <t>Joelho 90 graus, rosca fêmea terminal, para instalações em pex, dn 20mm x 1/2", conexão por crimpagem  fornecimento e instalação. Af_06/2015</t>
  </si>
  <si>
    <t>Joelho 90 graus, rosca fêmea terminal, para instalações em pex, dn 20mm x 3/4", conexão por crimpagem  fornecimento e instalação. Af_06/2015</t>
  </si>
  <si>
    <t>Joelho 90 graus, para instalações em pex, dn 25 mm, conexão por crimpagem   fornecimento e instalação. Af_06/2015</t>
  </si>
  <si>
    <t>Joelho 90 graus, rosca fêmea terminal, para instalações em pex, dn 25mm x 1/2", conexão por crimpagem  fornecimento e instalação. Af_06/2015</t>
  </si>
  <si>
    <t>Joelho 90 graus, rosca fêmea terminal, para instalações em pex, dn 25mm x 1, conexão por crimpagem  fornecimento e instalação. Af_06/2015</t>
  </si>
  <si>
    <t>Joelho 90 graus, para instalações em pex, dn 32 mm, conexão por crimpagem   fornecimento e instalação. Af_06/2015</t>
  </si>
  <si>
    <t>Joelho 90 graus, rosca fêmea terminal, para instalações em pex, dn 32 mm x 1", conexão por crimpagem  fornecimento e instalação. Af_06/2015</t>
  </si>
  <si>
    <t>Tê, metálico, para instalações em pex, dn 16 mm, conexão por anel deslizante  fornecimento e instalação. Af_06/2015</t>
  </si>
  <si>
    <t>Tê, rosca fêmea, metálico, para instalações em pex, dn 16 mm x ½, conexão por anel deslizante   fornecimento e instalação. Af_06/2015</t>
  </si>
  <si>
    <t>Tê, metálico, para instalações em pex, dn 20 mm, conexão por anel deslizante  fornecimento e instalação. Af_06/2015</t>
  </si>
  <si>
    <t>Tê, rosca fêmea, metálico, para instalações em pex, dn 20 mm x ½, conexão por anel deslizante   fornecimento e instalação. Af_06/2015</t>
  </si>
  <si>
    <t>Tê, metálico, para instalações em pex, dn 25 mm, conexão por anel deslizante  fornecimento e instalação. Af_06/2015</t>
  </si>
  <si>
    <t>Tê, rosca fêmea, metálico, para instalações em pex, dn 25 mm x 3/4", conexão por anel deslizante  fornecimento e instalação. Af_06/2015</t>
  </si>
  <si>
    <t>Tê, metálico, para instalações em pex, dn 32 mm, conexão por anel deslizante  fornecimento e instalação. Af_06/2015</t>
  </si>
  <si>
    <t>Tê, rosca macho, metálico, para instalações em pex, dn 32 mm x 1", conexão por anel deslizante  fornecimento e instalação. Af_06/2015</t>
  </si>
  <si>
    <t>Tê, para instalações em pex, dn 16 mm, conexão por crimpagem  fornecimento e instalação. Af_06/2015</t>
  </si>
  <si>
    <t>Tê, para instalações em pex, dn 20 mm, conexão por crimpagem  fornecimento e instalação. Af_06/2015</t>
  </si>
  <si>
    <t>Tê, pex, dn 25 mm, conexão por crimpagem  fornecimento e instalação. Af_06/2015</t>
  </si>
  <si>
    <t>Tê, para instalações em pex, dn 32 mm, conexão por crimpagem  fornecimento e instalação. Af_06/2015</t>
  </si>
  <si>
    <t>Distribuidor 2 saídas, metálico, para instalações em pex, entrada de 3/4" x 2 saídas de 1/2", conexão por anel deslizante  fornecimento e instalação. Af_06/2015</t>
  </si>
  <si>
    <t>Distribuidor 2 saídas, metálico, para instalações em pex, entrada de 1" x 2 saídas de 1/2", conexão por anel deslizante  fornecimento e instalação. Af_06/2015</t>
  </si>
  <si>
    <t>Distribuidor 3 saídas, metálico, para instalações em pex, entrada de 3/4" x 3 saídas de 1/2", conexão por anel deslizante  fornecimento e instalação . Af_06/2015</t>
  </si>
  <si>
    <t>Distribuidor 3 saídas, metálico, para instalações em pex, entrada de 1 x 3 saídas de 1/2, conexão por anel deslizante   fornecimento e instalação. Af_06/2015</t>
  </si>
  <si>
    <t>Distribuidor 2 saídas, para instalações em pex, entrada de 32 mm x 2 saídas de 16 mm, conexão por crimpagem fornecimento e instalação. Af_06/2015</t>
  </si>
  <si>
    <t>Distribuidor 2 saídas, para instalações em pex, entrada de 32 mm x 2 saídas de 20 mm, conexão por crimpagem  fornecimento e instalação. Af_06/2015</t>
  </si>
  <si>
    <t>Distribuidor 2 saídas, para instalações em pex, entrada de 32 mm x 2 saídas de 25 mm, conexão por crimpagem  fornecimento e instalação. Af_06/2015</t>
  </si>
  <si>
    <t>Distribuidor 3 saídas, para instalações em pex, entrada de 32 mm x 3 saídas de 16 mm, conexão por crimpagem  fornecimento e instalação. Af_06/2015</t>
  </si>
  <si>
    <t>Distribuidor 3 saídas, para instalações em pex, entrada de 32 mm x 3 saídas de 20 mm, conexão por crimpagem  fornecimento e instalação. Af_06/2015</t>
  </si>
  <si>
    <t>Distribuidor 3 saídas, para instalações em pex, entrada de 32 mm x 3 saídas de 25 mm, conexão por crimpagem  fornecimento e instalação. Af_06/2015</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</si>
  <si>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</si>
  <si>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</si>
  <si>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</si>
  <si>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</si>
  <si>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</si>
  <si>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Af_12/2015</t>
  </si>
  <si>
    <t>Acoplamento rígido em aço, conexão ranhurada, dn 65 (2 1/2"), instalado em prumadas - fornecimento e instalação. Af_12/2015</t>
  </si>
  <si>
    <t>Acoplamento rígido em aço, conexão ranhurada, dn 80 (3"), instalado em prumadas - fornecimento e instalação. Af_12/2015</t>
  </si>
  <si>
    <t>Curva 90 graus, em aço, conexão ranhurada, dn 50 (2"), instalado em prumadas - fornecimento e instalação. Af_12/2015</t>
  </si>
  <si>
    <t>Curva 45 graus, em aço, conexão ranhurada, dn 65 (2 1/2"), instalado em prumadas - fornecimento e instalação. Af_12/2015</t>
  </si>
  <si>
    <t>Curva 45 graus, em aço, conexão ranhurada, dn 80 (3"), instalado em prumadas - fornecimento e instalação. Af_12/2015</t>
  </si>
  <si>
    <t>Curva 90 graus, em aço, conexão ranhurada, dn 80 (3"), instalado em prumadas - fornecimento e instalação. Af_12/2015</t>
  </si>
  <si>
    <t>Tê, em aço, conexão ranhurada, dn 50 (2"), instalado em prumadas - fornecimento e instalação. Af_12/2015</t>
  </si>
  <si>
    <t>Tê, em aço, conexão ranhurada, dn 65 (2 1/2"), instalado em prumadas - fornecimento e instalação. Af_12/2015</t>
  </si>
  <si>
    <t>Tê, em aço, conexão ranhurada, dn 80 (3"), instalado em prumadas - fornecimento e instalação. Af_12/2015</t>
  </si>
  <si>
    <t>Luva, em aço, conexão soldada, dn 50 (2"), instalado em prumadas - fornecimento e instalação. Af_12/2015</t>
  </si>
  <si>
    <t>Luva, em aço, conexão soldada, dn 65 (2 1/2"), instalado em prumadas - fornecimento e instalação. Af_12/2015</t>
  </si>
  <si>
    <t>Luva com redução, em aço, conexão soldada, dn 65 x 50 mm (2 1/2" x 2"), instalado em prumadas - fornecimento e instalação. Af_12/2015</t>
  </si>
  <si>
    <t>Luva com redução, em aço, conexão soldada, dn 80 x 65 mm (3" x 2 1/2"), instalado em prumadas - fornecimento e instalação. Af_12/2015</t>
  </si>
  <si>
    <t>Tê, em aço, conexão soldada, dn 50 (2"), instalado em prumadas - fornecimento e instalação. Af_12/2015</t>
  </si>
  <si>
    <t>Tê, em aço, conexão soldada, dn 65 (2 1/2"), instalado em prumadas - fornecimento e instalação. Af_12/2015</t>
  </si>
  <si>
    <t>Tê, em aço, conexão soldada, dn 80 (3"), instalado em prumadas - fornecimento e instalação. Af_12/2015</t>
  </si>
  <si>
    <t>Curva 45 graus, em aço, conexão soldada, dn 40 (1 1/2"), instalado em rede de alimentação para hidrante - fornecimento e instalação. Af_12/2015</t>
  </si>
  <si>
    <t>Curva 90 graus, em aço, conexão soldada, dn 40 (1 1/2"), instalado em rede de alimentação para hidrante - fornecimento e instalação. Af_12/2015</t>
  </si>
  <si>
    <t>Curva 45 graus, em aço, conexão soldada, dn 50 (2"), instalado em rede de alimentação para hidrante - fornecimento e instalação. Af_12/2015</t>
  </si>
  <si>
    <t>Curva 90 graus, em aço, conexão soldada, dn 50 (2"), instalado em rede de alimentação para hidrante - fornecimento e instalação. Af_12/2015</t>
  </si>
  <si>
    <t>Curva 45 graus, em aço, conexão soldada, dn 65 (2 1/2"), instalado em rede de alimentação para hidrante - fornecimento e instalação. Af_12/2015</t>
  </si>
  <si>
    <t>Curva 90 graus, em aço, conexão soldada, dn 65 (2 1/2"), instalado em rede de alimentação para hidrante - fornecimento e instalação. Af_12/2015</t>
  </si>
  <si>
    <t>Curva 45 graus, em aço, conexão soldada, dn 80 (3"), instalado em rede de alimentação para hidrante - fornecimento e instalação. Af_12/2015</t>
  </si>
  <si>
    <t>Curva 90 graus, em aço, conexão soldada, dn 80 (3"), instalado em rede de alimentação para hidrante - fornecimento e instalação. Af_12/2015</t>
  </si>
  <si>
    <t>Tê, em aço, conexão soldada, dn 25 (1"), instalado em rede de alimentação para hidrante - fornecimento e instalação. Af_12/2015</t>
  </si>
  <si>
    <t>Tê, em aço, conexão soldada, dn 32 (1 1/4"), instalado em rede de alimentação para hidrante - fornecimento e instalação. Af_12/2015</t>
  </si>
  <si>
    <t>Tê, em aço, conexão soldada, dn 40 (1 1/2"), instalado em rede de alimentação para hidrante - fornecimento e instalação. Af_12/2015</t>
  </si>
  <si>
    <t>Tê, em aço, conexão soldada, dn 50 (2"), instalado em rede de alimentação para hidrante - fornecimento e instalação. Af_12/2015</t>
  </si>
  <si>
    <t>Tê, em aço, conexão soldada, dn 65 (2 1/2"), instalado em rede de alimentação para hidrante - fornecimento e instalação. Af_12/2015</t>
  </si>
  <si>
    <t>Tê, em aço, conexão soldada, dn 80 (3"), instalado em rede de alimentação para hidrante - fornecimento e instalação. Af_12/2015</t>
  </si>
  <si>
    <t>Luva, em aço, conexão soldada, dn 25 (1"), instalado em rede de alimentação para sprinkler - fornecimento e instalação. Af_12/2015</t>
  </si>
  <si>
    <t>Luva com redução, em aço, conexão soldada, dn 25 x 20 mm (1" x 3/4"), instalado em rede de alimentação para sprinkler - fornecimento e instalação. Af_12/2015</t>
  </si>
  <si>
    <t>Luva, em aço, conexão soldada, dn 32 (1 1/4"), instalado em rede de alimentação para sprinkler - fornecimento e instalação. Af_12/2015</t>
  </si>
  <si>
    <t>Luva com redução, em aço, conexão soldada, dn 32 x 25 mm (1 1/4"  x 1"), instalado em rede de alimentação para sprinkler - fornecimento e instalação. Af_12/2015</t>
  </si>
  <si>
    <t>Luva, em aço, conexão soldada, dn 40 (1 1/2"), instalado em rede de alimentação para sprinkler - fornecimento e instalação. Af_12/2015</t>
  </si>
  <si>
    <t>Luva com redução, em aço, conexão soldada, dn 40  x 32 mm (1 1/2" x 1 1/4"), instalado em rede de alimentação para sprinkler - fornecimento e instalação. Af_12/2015</t>
  </si>
  <si>
    <t>Luva, em aço, conexão soldada, dn 50 (2"), instalado em rede de alimentação para sprinkler - fornecimento e instalação. Af_12/2015</t>
  </si>
  <si>
    <t>Luva com redução, em aço, conexão soldada, dn 50 x 40 mm (2" x 1 1/2"), instalado em rede de alimentação para sprinkler - fornecimento e instalação. Af_12/2015</t>
  </si>
  <si>
    <t>Luva, em aço, conexão soldada, dn 65 (2 1/2"), instalado em rede de alimentação para sprinkler - fornecimento e instalação. Af_12/2015</t>
  </si>
  <si>
    <t>Luva com redução, em aço, conexão soldada, dn 65 x 50 mm (2 1/2" x 2"), instalado em rede de alimentação para sprinkler - fornecimento e instalação. Af_12/2015</t>
  </si>
  <si>
    <t>Luva, em aço, conexão soldada, dn 80 (3"), instalado em rede de alimentação para sprinkler - fornecimento e instalação. Af_12/2015</t>
  </si>
  <si>
    <t>Luva com redução, em aço, conexão soldada, dn 80 x 65 mm (3" x 2 1/2"), instalado em rede de alimentação para sprinkler - fornecimento e instalação. Af_12/2015</t>
  </si>
  <si>
    <t>Curva 45 graus, em aço, conexão soldada, dn 25 (1"), instalado em rede de alimentação para sprinkler - fornecimento e instalação. Af_12/2015</t>
  </si>
  <si>
    <t>Curva 90 graus, em aço, conexão soldada, dn 25 (1"), instalado em rede de alimentação para sprinkler - fornecimento e instalação. Af_12/2015</t>
  </si>
  <si>
    <t>Curva 45 graus, em aço, conexão soldada, dn 32 (1 1/4"), instalado em rede de alimentação para sprinkler - fornecimento e instalação. Af_12/2015</t>
  </si>
  <si>
    <t>Curva 90 graus, em aço, conexão soldada, dn 32 (1 1/4"), instalado em rede de alimentação para sprinkler - fornecimento e instalação. Af_12/2015</t>
  </si>
  <si>
    <t>Curva 45 graus, em aço, conexão soldada, dn 40 (1 1/2"), instalado em rede de alimentação para sprinkler - fornecimento e instalação. Af_12/2015</t>
  </si>
  <si>
    <t>Curva 90 graus, em aço, conexão soldada, dn 40 (1 1/2"), instalado em rede de alimentação para sprinkler - fornecimento e instalação. Af_12/2015</t>
  </si>
  <si>
    <t>Curva 45 graus, em aço, conexão soldada, dn 50 (2"), instalado em rede de alimentação para sprinkler - fornecimento e instalação. Af_12/2015</t>
  </si>
  <si>
    <t>Curva 90 graus, em aço, conexão soldada, dn 50 (2"), instalado em rede de alimentação para sprinkler - fornecimento e instalação. Af_12/2015</t>
  </si>
  <si>
    <t>Curva 45 graus, em aço, conexão soldada, dn 65 (2 1/2"), instalado em rede de alimentação para sprinkler - fornecimento e instalação. Af_12/2015</t>
  </si>
  <si>
    <t>Curva 90 graus, em aço, conexão soldada, dn 65 (2 1/2"), instalado em rede de alimentação para sprinkler - fornecimento e instalação. Af_12/2015</t>
  </si>
  <si>
    <t>Curva 45 graus, em aço, conexão soldada, dn 80 (3"), instalado em rede de alimentação para sprinkler - fornecimento e instalação. Af_12/2015</t>
  </si>
  <si>
    <t>Curva 90 graus, em aço, conexão soldada, dn 80 (3"), instalado em rede de alimentação para sprinkler - fornecimento e instalação. Af_12/2015</t>
  </si>
  <si>
    <t>Tê, em aço, conexão soldada, dn 25 (1"), instalado em rede de alimentação para sprinkler - fornecimento e instalação. Af_12/2015</t>
  </si>
  <si>
    <t>Tê, em aço, conexão soldada, dn 32 (1 1/4"), instalado em rede de alimentação para sprinkler - fornecimento e instalação. Af_12/2015</t>
  </si>
  <si>
    <t>Tê, em aço, conexão soldada, dn 40 (1 1/2"), instalado em rede de alimentação para sprinkler - fornecimento e instalação. Af_12/2015</t>
  </si>
  <si>
    <t>Tê, em aço, conexão soldada, dn 50 (2"), instalado em rede de alimentação para sprinkler - fornecimento e instalação. Af_12/2015</t>
  </si>
  <si>
    <t>Tê, em aço, conexão soldada, dn 65 (2 1/2"), instalado em rede de alimentação para sprinkler - fornecimento e instalação. Af_12/2015</t>
  </si>
  <si>
    <t>Tê, em aço, conexão soldada, dn 80 (3"), instalado em rede de alimentação para sprinkler - fornecimento e instalação. Af_12/2015</t>
  </si>
  <si>
    <t>Luva, em aço, conexão soldada, dn 15 (1/2"), instalado em ramais e sub-ramais de gás - fornecimento e instalação. Af_12/2015</t>
  </si>
  <si>
    <t>Luva, em aço, conexão soldada, dn 20 (3/4"), instalado em ramais e sub-ramais de gás - fornecimento e instalação. Af_12/2015</t>
  </si>
  <si>
    <t>Luva com redução, em aço, conexão soldada, dn 20 x 15 mm (3/4 " x 1/2"), instalado em ramais e sub-ramais de gás - fornecimento e instalação. Af_12/2015</t>
  </si>
  <si>
    <t>Luva, em aço, conexão soldada, dn 25 (1"), instalado em ramais e sub-ramais de gás - fornecimento e instalação. Af_12/2015</t>
  </si>
  <si>
    <t>Luva com redução, em aço, conexão soldada, dn 25 x 20 mm (1" x 3/4"), instalado em ramais e sub-ramais de gás - fornecimento e instalação. Af_12/2015</t>
  </si>
  <si>
    <t>Curva 45 graus, em aço, conexão soldada, dn 15 (1/2"), instalado em ramais e sub-ramais de gás - fornecimento e instalação. Af_12/2015</t>
  </si>
  <si>
    <t>Curva 90 graus, em aço, conexão soldada, dn 15 (1/2"), instalado em ramais e sub-ramais de gás - fornecimento e instalação. Af_12/2015</t>
  </si>
  <si>
    <t>Curva 45 graus, em aço, conexão soldada, dn 20 (3/4"), instalado em ramais e sub-ramais de gás - fornecimento e instalação. Af_12/2015</t>
  </si>
  <si>
    <t>Curva 90 graus, em aço, conexão soldada, dn 20 (3/4"), instalado em ramais e sub-ramais de gás - fornecimento e instalação. Af_12/2015</t>
  </si>
  <si>
    <t>Curva 45 graus, em aço, conexão soldada, dn 25 (1"), instalado em ramais e sub-ramais de gás - fornecimento e instalação. Af_12/2015</t>
  </si>
  <si>
    <t>Curva 90 graus, em aço, conexão soldada, dn 25 (1"), instalado em ramais e sub-ramais de gás - fornecimento e instalação. Af_12/2015</t>
  </si>
  <si>
    <t>Tê, em aço, conexão soldada, dn 15 (1/2"), instalado em ramais e sub-ramais de gás - fornecimento e instalação. Af_12/2015</t>
  </si>
  <si>
    <t>Tê, em aço, conexão soldada, dn 20 (3/4"), instalado em ramais e sub-ramais de gás - fornecimento e instalação. Af_12/2015</t>
  </si>
  <si>
    <t>Tê, em aço, conexão soldada, dn 25 (1"), instalado em ramais e sub-ramais de gás - fornecimento e instalação. Af_12/2015</t>
  </si>
  <si>
    <t>Conector em bronze/latão, dn 22 mm x 1/2", sem anel de solda, bolsa x rosca f, instalado em prumada  fornecimento e instalação. Af_01/2016</t>
  </si>
  <si>
    <t>Tampa de concreto armado 60x60x5cm para caixa</t>
  </si>
  <si>
    <t>Caixa de inspeção em concreto pré-moldado dn 60cm com tampa h= 60cm - fornecimento e instalacao</t>
  </si>
  <si>
    <t>Caixa de inspecao em anel de concreto pre moldado, com 950mm de altura total. Aneis com esp=50mm, diam.=600Mm. Exclusive tampao e escavacao - fornecimento e instalacao</t>
  </si>
  <si>
    <t>Caixa d´água em polietileno, 1000 litros, com acessórios</t>
  </si>
  <si>
    <t>Caixa d´agua em polietileno, 500 litros, com acessórios</t>
  </si>
  <si>
    <t>Caixa enterrada hidráulica retangular em alvenaria com tijolos cerâmicos maciços, dimensões internas: 0,3x0,3x0,3 m para rede de esgoto. Af_05/2018</t>
  </si>
  <si>
    <t>Caixa enterrada hidráulica retangular em alvenaria com tijolos cerâmicos maciços, dimensões internas: 0,4x0,4x0,4 m para rede de esgoto. Af_05/2018</t>
  </si>
  <si>
    <t>Caixa enterrada hidráulica retangular em alvenaria com tijolos cerâmicos maciços, dimensões internas: 0,6x0,6x0,6 m para rede de esgoto. Af_05/2018</t>
  </si>
  <si>
    <t>Caixa enterrada hidráulica retangular em alvenaria com tijolos cerâmicos maciços, dimensões internas: 0,8x0,8x0,6 m para rede de esgoto. Af_05/2018</t>
  </si>
  <si>
    <t>Caixa enterrada hidráulica retangular em alvenaria com tijolos cerâmicos maciços, dimensões internas: 1x1x0,6 m para rede de esgoto. Af_05/2018</t>
  </si>
  <si>
    <t>Caixa enterrada hidráulica retangular, em alvenaria com blocos de concreto, dimensões internas: 0,4x0,4x0,4 m para rede de esgoto. Af_05/2018</t>
  </si>
  <si>
    <t>Caixa enterrada hidráulica retangular, em alvenaria com blocos de concreto, dimensões internas: 0,6x0,6x0,6 m para rede de esgoto. Af_05/2018</t>
  </si>
  <si>
    <t>Caixa enterrada hidráulica retangular, em alvenaria com blocos de concreto, dimensões internas: 0,8x0,8x0,6 m para rede de esgoto. Af_05/2018</t>
  </si>
  <si>
    <t>Caixa enterrada hidráulica retangular, em alvenaria com blocos de concreto, dimensões internas: 1x1x0,6 m para rede de esgoto. Af_05/2018</t>
  </si>
  <si>
    <t>Caixa de gordura simples, circular, em concreto pré-moldado, diâmetro interno = 0,4 m, altura interna = 0,4 m. Af_05/2018</t>
  </si>
  <si>
    <t>Caixa de gordura dupla, circular, em concreto pré-moldado, diâmetro interno = 0,6 m, altura interna = 0,6 m. Af_05/2018</t>
  </si>
  <si>
    <t>Caixa de gordura simples (capacidade: 36l), retangular, em alvenaria com tijolos cerâmicos maciços, dimensões internas = 0,2x0,4 m, altura interna = 0,8 m. Af_05/2018</t>
  </si>
  <si>
    <t>Caixa de gordura dupla (capacidade: 126 l), retangular, em alvenaria com tijolos cerâmicos maciços, dimensões internas = 0,4x0,7 m, altura interna = 0,8 m. Af_05/2018</t>
  </si>
  <si>
    <t>Caixa de gordura especial (capacidade: 312 l - para até 146 pessoas servidas no pico), retangular, em alvenaria com tijolos cerâmicos maciços, dimensões internas = 0,4x1,2 m, altura interna = 1 m. Af_05/2018</t>
  </si>
  <si>
    <t>Caixa de gordura simples (capacidade: 36 l), retangular, em alvenaria com blocos de concreto, dimensões internas = 0,2x0,4 m, altura interna = 0,8 m. Af_05/2018</t>
  </si>
  <si>
    <t>Caixa de gordura dupla (capacidade: 126 l), retangular, em alvenaria com blocos de concreto, dimensões internas = 0,4x0,7 m, altura interna = 0,8 m. Af_05/2018</t>
  </si>
  <si>
    <t>Caixa sifonada, pvc, dn 100 x 100 x 50 mm, fornecida e instalada em ramais de encaminhamento de água pluvial. Af_12/2014</t>
  </si>
  <si>
    <t>Caixa sifonada, pvc, dn 150 x 185 x 75 mm, fornecida e instalada em ramais de encaminhamento de água pluvial. Af_12/2014</t>
  </si>
  <si>
    <t>Vaso sanitario infantil sifonado, para valvula de descarga, em louca branca, com acessorios, inclusive assento plastico, bolsa de borracha para ligacao, tubo pvc ligacao - fornecimento e instalacao</t>
  </si>
  <si>
    <t>Tanque de louça branca suspenso, 18l ou equivalente - fornecimento e instalação. Af_12/2013</t>
  </si>
  <si>
    <t>Tanque de mármore sintético suspenso, 22l ou equivalente - fornecimento e instalação. Af_12/2013</t>
  </si>
  <si>
    <t>Válvula em metal cromado 1.1/2" X 1.1/2" Para tanque ou lavatório, com ou sem ladrão - fornecimento e instalação. Af_12/2013</t>
  </si>
  <si>
    <t>Válvula em metal cromado tipo americana 3.1/2" X 1.1/2" Para pia - fornecimento e instalação. Af_12/2013</t>
  </si>
  <si>
    <t>Válvula em plástico 1" para pia, tanque ou lavatório, com ou sem ladrão - fornecimento e instalação. Af_12/2013</t>
  </si>
  <si>
    <t>Válvula em plástico cromado tipo americana 3.1/2" X 1.1/2" Sem adaptador para pia - fornecimento e instalação. Af_12/2013</t>
  </si>
  <si>
    <t>Sifão do tipo garrafa em metal cromado 1 x 1.1/2" - Fornecimento e instalação. Af_12/2013</t>
  </si>
  <si>
    <t>Sifão do tipo garrafa/copo em pvc 1.1/4 X 1.1/2" - Fornecimento e instalação. Af_12/2013</t>
  </si>
  <si>
    <t>Sifão do tipo flexível em pvc 1 x 1.1/2 - Fornecimento e instalação. Af_12/2013</t>
  </si>
  <si>
    <t>Engate flexível em plástico branco, 1/2" x 30cm - fornecimento e instalação. Af_12/2013</t>
  </si>
  <si>
    <t>Engate flexível em plástico branco, 1/2" x 40cm - fornecimento e instalação. Af_12/2013</t>
  </si>
  <si>
    <t>Engate flexível em inox, 1/2 x 30cm - fornecimento e instalação. Af_12/2013</t>
  </si>
  <si>
    <t>Engate flexível em inox, 1/2 x 40cm - fornecimento e instalação. Af_12/2013</t>
  </si>
  <si>
    <t>Vaso sanitário sifonado com caixa acoplada louça branca - fornecimento e instalação. Af_12/2013</t>
  </si>
  <si>
    <t>Bancada de granito cinza polido para pia de cozinha 1,50 x 0,60 m - fornecimento e instalação. Af_12/2013</t>
  </si>
  <si>
    <t>Bancada de mármore branco polido para pia de cozinha 1,50 x 0,60 m - fornecimento e instalação. Af_12/2013</t>
  </si>
  <si>
    <t>Bancada de mármore sintético 120 x 60cm, com cuba integrada - fornecimento e instalação. Af_12/2013</t>
  </si>
  <si>
    <t>Bancada de granito cinza polido para lavatório 0,50 x 0,60 m - fornecimento e instalação. Af_12/2013</t>
  </si>
  <si>
    <t>Bancada de mármore branco polido para lavatório 0,50 x 0,60 m - fornecimento e instalação. Af_12/2013</t>
  </si>
  <si>
    <t>Cuba de embutir de aço inoxidável média - fornecimento e instalação. Af_12/2013</t>
  </si>
  <si>
    <t>Cuba de embutir oval em louça branca, 35 x 50cm ou equivalente - fornecimento e instalação. Af_12/2013</t>
  </si>
  <si>
    <t>Lavatório louça branca suspenso, 29,5 x 39cm ou equivalente, padrão popular - fornecimento e instalação. Af_12/2013</t>
  </si>
  <si>
    <t>Aparelho misturador de mesa para lavatório, padrão médio - fornecimento e instalação. Af_12/2013</t>
  </si>
  <si>
    <t>Torneira cromada de mesa, 1/2" ou 3/4", para lavatório, padrão popular - fornecimento e instalação. Af_12/2013</t>
  </si>
  <si>
    <t>Aparelho misturador de mesa para pia de cozinha, padrão médio - fornecimento e instalação. Af_12/2013</t>
  </si>
  <si>
    <t>Torneira cromada tubo móvel, de mesa, 1/2" ou 3/4", para pia de cozinha, padrão alto - fornecimento e instalação. Af_12/2013</t>
  </si>
  <si>
    <t>Torneira cromada tubo móvel, de parede, 1/2" ou 3/4", para pia de cozinha, padrão médio - fornecimento e instalação. Af_12/2013</t>
  </si>
  <si>
    <t>Torneira cromada longa, de parede, 1/2" ou 3/4", para pia de cozinha, padrão popular - fornecimento e instalação. Af_12/2013</t>
  </si>
  <si>
    <t>Torneira cromada longa, de parede, 1/2" ou 3/4", para pia de cozinha, padrão médio - fornecimento e instalação. Af_12/2013</t>
  </si>
  <si>
    <t>Torneira cromada 1/2" ou 3/4" para tanque, padrão popular - fornecimento e instalação. Af_12/2013</t>
  </si>
  <si>
    <t>Torneira cromada 1/2" ou 3/4" para tanque, padrão médio - fornecimento e instalação. Af_12/2013</t>
  </si>
  <si>
    <t>Torneira cromada de mesa, 1/2" ou 3/4", para lavatório, padrão médio - fornecimento e instalação. Af_12/2013</t>
  </si>
  <si>
    <t>Torneira plástica 3/4" para tanque - fornecimento e instalação. Af_12/2013</t>
  </si>
  <si>
    <t>Tanque de louça branca suspenso, 18l ou equivalente, incluso sifão tipo garrafa em metal cromado, válvula metálica e torneira de metal cromado padrão médio - fornecimento e instalação. Af_12/2013</t>
  </si>
  <si>
    <t>Tanque de louça branca suspenso, 18l ou equivalente, incluso sifão tipo garrafa em pvc, válvula plástica e torneira de metal cromado padrão popular - fornecimento e instalação. Af_12/2013</t>
  </si>
  <si>
    <t>Tanque de louça branca suspenso, 18l ou equivalente, incluso sifão tipo garrafa em pvc, válvula plástica e torneira de plástico - fornecimento e instalação. Af_12/2013</t>
  </si>
  <si>
    <t>Tanque de mármore sintético suspenso, 22l ou equivalente, incluso sifão tipo garrafa em pvc, válvula plástica e torneira de metal cromado padrão popular - fornecimento e instalação. Af_12/2013</t>
  </si>
  <si>
    <t>Tanque de mármore sintético suspenso, 22l ou equivalente, incluso sifão tipo garrafa em pvc, válvula plástica e torneira de plástico - fornecimento e instalação. Af_12/2013</t>
  </si>
  <si>
    <t>Tanque de mármore sintético suspenso, 22l ou equivalente, incluso sifão flexível em pvc, válvula plástica e torneira de metal cromado padrão popular - fornecimento e instalação. Af_12/2013</t>
  </si>
  <si>
    <t>Tanque de mármore sintético suspenso, 22l ou equivalente, incluso sifão flexível em pvc, válvula plástica e torneira de plástico - fornecimento e instalação. Af_12/2013</t>
  </si>
  <si>
    <t>Vaso sanitário sifonado com caixa acoplada louça branca, incluso engate flexível em plástico branco, 1/2  x 40cm - fornecimento e instalação. Af_12/2013</t>
  </si>
  <si>
    <t>Vaso sanitário sifonado com caixa acoplada louça branca - padrão médio, incluso engate flexível em metal cromado, 1/2 x 40cm - fornecimento e instalação. Af_12/2013</t>
  </si>
  <si>
    <t>Bancada de mármore sintético 120 x 60cm, com cuba integrada, incluso sifão tipo garrafa em pvc, válvula em plástico cromado tipo americana e torneira cromada longa, de parede, padrão popular - fornecimento e instalação. Af_12/2013</t>
  </si>
  <si>
    <t>Bancada de mármore sintético 120 x 60cm, com cuba integrada, incluso sifão tipo flexível em pvc, válvula em plástico cromado tipo americana e torneira cromada longa, de parede, padrão popular - fornecimento e instalação. Af_12/2013</t>
  </si>
  <si>
    <t>Cuba de embutir de aço inoxidável média, incluso válvula tipo americana em metal cromado e sifão flexível em pvc - fornecimento e instalação. Af_12/2013</t>
  </si>
  <si>
    <t>Cuba de embutir de aço inoxidável média, incluso válvula tipo americana e sifão tipo garrafa em metal cromado - fornecimento e instalação. Af_12/2013</t>
  </si>
  <si>
    <t>Cuba de embutir oval em louça branca, 35 x 50cm ou equivalente, incluso válvula em metal cromado e sifão flexível em pvc - fornecimento e instalação. Af_12/2013</t>
  </si>
  <si>
    <t>Cuba de embutir oval em louça branca, 35 x 50cm ou equivalente, incluso válvula e sifão tipo garrafa em metal cromado - fornecimento e instalação. Af_12/2013</t>
  </si>
  <si>
    <t>Lavatório louça branca suspenso, 29,5 x 39cm ou equivalente, padrão popular, incluso sifão tipo garrafa em pvc, válvula e engate flexível 30cm em plástico e torneira cromada de mesa, padrão popular - fornecimento e instalação. Af_12/2013</t>
  </si>
  <si>
    <t>Lavatório louça branca suspenso, 29,5 x 39cm ou equivalente, padrão popular, incluso sifão flexível em pvc, válvula e engate flexível 30cm em plástico e torneira cromada de mesa, padrão popular - fornecimento e instalação. Af_12/2013</t>
  </si>
  <si>
    <t>Saboneteira de sobrepor (fixada na parede), tipo concha, em aco inoxidavel - fornecimento e instalacao</t>
  </si>
  <si>
    <t>Bancada granito cinza polido 0,50 x 0,60m, incl. Cuba de embutir oval louça branca 35 x 50cm, válvula metal cromado, sifão flexível pvc, engate 30cm flexível plástico e torneira cromada de mesa, padrão popular - fornec. E instalação. Af_12/2013</t>
  </si>
  <si>
    <t>Bancada de granito cinza polido 150 x 60 cm, com cuba de embutir de aço inoxidável média, válvula americana em metal cromado, sifão flexível em pvc, engate flexível 30 cm, torneira cromada longa de parede, 1/2 ou 3/4, para pia de cozinha, padrão popular- fornec. E instal. Af_12/2013</t>
  </si>
  <si>
    <t>Bancada mármore branco polido 150 x 60 cm, com cuba de embutir de aço inoxidável média, válvula americana em metal cromado, sifão  tipo garrafa em metal cromado, engate flexível 30 cm, torneira  cromada tubo móvel, de mesa, 1/2 ou 3/4, para pia de cozinha, padrão alto - fornec. E instal. Af_12/2013</t>
  </si>
  <si>
    <t>Vaso sanitario sifonado convencional com  louça branca - fornecimento e instalação. Af_10/2016</t>
  </si>
  <si>
    <t>Vaso sanitario sifonado convencional para pcd sem furo frontal com  louça branca sem assento -  fornecimento e instalação. Af_10/2016</t>
  </si>
  <si>
    <t>Porta toalha rosto em metal cromado, tipo argola, incluso fixação. Af_10/2016</t>
  </si>
  <si>
    <t>Porta toalha banho em metal cromado, tipo barra, incluso fixação. Af_10/2016</t>
  </si>
  <si>
    <t>Papeleira de parede em metal cromado sem tampa, incluso fixação. Af_10/2016</t>
  </si>
  <si>
    <t>Saboneteira de parede em metal cromado, incluso fixação. Af_10/2016</t>
  </si>
  <si>
    <t>Kit de acessorios para banheiro em metal cromado, 5 pecas, incluso fixação. Af_10/2016</t>
  </si>
  <si>
    <t>Saboneteira plastica tipo dispenser para sabonete liquido com reservatorio 800 a 1500 ml, incluso fixação. Af_10/2016</t>
  </si>
  <si>
    <t>Tampa em concreto armado 60x60x5cm p/cx inspecao/fossa septica</t>
  </si>
  <si>
    <t>Tanque séptico circular, em concreto pré-moldado, diâmetro interno = 1,10 m, altura interna = 2,50 m, volume útil: 2138,2 l (para 5 contribuintes). Af_05/2018</t>
  </si>
  <si>
    <t>Tanque séptico circular, em concreto pré-moldado, diâmetro interno = 1,40 m, altura interna = 2,50 m, volume útil: 3463,6 l (para 13 contribuintes). Af_05/2018</t>
  </si>
  <si>
    <t>Tanque séptico circular, em concreto pré-moldado, diâmetro interno = 1,88 m, altura interna = 2,50 m, volume útil: 6245,8 l (para 32 contribuintes). Af_05/2018</t>
  </si>
  <si>
    <t>Tanque séptico circular, em concreto pré-moldado, diâmetro interno = 2,38 m, altura interna = 2,50 m, volume útil: 10009,8 l (para 69 contribuintes). Af_05/2018</t>
  </si>
  <si>
    <t>Tanque séptico circular, em concreto pré-moldado, diâmetro interno = 2,38 m, altura interna = 3,0 m, volume útil: 12234,2 l (para 86 contribuintes). Af_05/2018</t>
  </si>
  <si>
    <t>Tanque séptico circular, em concreto pré-moldado, diâmetro interno = 2,88 m, altura interna = 2,50 m, volume útil: 14657,4 l (para 105 contribuintes). Af_05/2018</t>
  </si>
  <si>
    <t>Tanque séptico retangular, em alvenaria com tijolos cerâmicos maciços, dimensões internas: 1,0 x 2,0 x 1,4 m, volume útil: 2000 l (para 5 contribuintes). Af_05/2018</t>
  </si>
  <si>
    <t>Tanque séptico retangular, em alvenaria com tijolos cerâmicos maciços, dimensões internas: 1,2 x 2,4 x 1,6 m, volume útil: 3456 l (para 13 contribuintes). Af_05/2018</t>
  </si>
  <si>
    <t>Tanque séptico retangular, em alvenaria com tijolos cerâmicos maciços, dimensões internas: 1,4 x 3,2 x 1,8 m, volume útil: 6272 l (para 32 contribuintes). Af_05/2018</t>
  </si>
  <si>
    <t>Tanque séptico retangular, em alvenaria com tijolos cerâmicos maciços, dimensões internas: 1,6 x 4,4 x 1,8 m, volume útil: 9856 l (para 68 contribuintes). Af_05/2018</t>
  </si>
  <si>
    <t>Tanque séptico retangular, em alvenaria com tijolos cerâmicos maciços, dimensões internas: 1,6 x 4,8 x 2,0 m, volume útil: 12288 l (para 86 contribuintes). Af_05/2018</t>
  </si>
  <si>
    <t>Tanque séptico retangular, em alvenaria com tijolos cerâmicos maciços, dimensões internas: 1,6 x 4,6 x 2,4 m, volume útil: 14720 l (para 105 contribuintes). Af_05/2018</t>
  </si>
  <si>
    <t>Filtro anaeróbio retangular, em alvenaria com tijolos cerâmicos maciços, dimensões internas: 0,8 x 1,2 x 1,67 m, volume útil: 1152 l (para 5 contribuintes). Af_05/2018</t>
  </si>
  <si>
    <t>Filtro anaeróbio retangular, em alvenaria com tijolos cerâmicos maciços, dimensões internas: 1,2 x 1,8 x 1,67 m, volume útil: 2592 l (para 13 contribuintes). Af_05/2018</t>
  </si>
  <si>
    <t>Filtro anaeróbio retangular, em alvenaria com tijolos cerâmicos maciços, dimensões internas: 1,4 x 3,0 x 1,67 m, volume útil: 5040 l (para 32 contribuintes). Af_05/2018</t>
  </si>
  <si>
    <t>Filtro anaeróbio retangular, em alvenaria com tijolos cerâmicos maciços, dimensões internas: 1,4 x 4,2 x 1,67 m, volume útil: 7056 l (para 67 contribuintes). Af_05/2018</t>
  </si>
  <si>
    <t>Filtro anaeróbio retangular, em alvenaria com tijolos cerâmicos maciços, dimensões internas: 1,6 x 4,6 x 1,67 m, volume útil: 8832 l (para 84 contribuintes). Af_05/2018</t>
  </si>
  <si>
    <t>Filtro anaeróbio retangular, em alvenaria com tijolos cerâmicos maciços, dimensões internas: 1,6 x 5,6 x 1,67 m, volume útil: 10752 l (para 103 contribuintes). Af_05/2018</t>
  </si>
  <si>
    <t>Sumidouro retangular, em alvenaria com tijolos cerâmicos maciços, dimensões internas: 0,8 x 1,4 x 3,0 m, área de infiltração: 13,2 m² (para 5 contribuintes). Af_05/2018</t>
  </si>
  <si>
    <t>Sumidouro retangular, em alvenaria com tijolos cerâmicos maciços, dimensões internas: 1,0 x 3,0 x 3,0 m, área de infiltração: 25 m² (para 10 contribuintes). Af_05/2018</t>
  </si>
  <si>
    <t>Sumidouro retangular, em alvenaria com tijolos cerâmicos maciços, dimensões internas: 1,6 x 3,4 x 3,0 m, área de infiltração: 32,9 m² (para 13 contribuintes). Af_05/2018</t>
  </si>
  <si>
    <t>Sumidouro retangular, em alvenaria com tijolos cerâmicos maciços, dimensões internas: 1,6 x 5,8 x 3,0 m, área de infiltração: 50 m² (para 20 contribuintes). Af_05/2018</t>
  </si>
  <si>
    <t>Tanque séptico retangular, em alvenaria com blocos de concreto, dimensões internas: 1,0 x 2,0 x 1,4 m, volume útil: 2000 l (para 5 contribuintes). Af_05/2018</t>
  </si>
  <si>
    <t>Tanque séptico retangular, em alvenaria com blocos de concreto, dimensões internas: 1,2 x 2,4 x 1,6 m, volume útil: 3456 l (para 13 contribuintes). Af_05/2018</t>
  </si>
  <si>
    <t>Tanque séptico retangular, em alvenaria com blocos de concreto, dimensões internas: 1,4 x 3,2 x 1,8 m, volume útil: 6272 l (para 32 contribuintes). Af_05/2018</t>
  </si>
  <si>
    <t>Tanque séptico retangular, em alvenaria com blocos de concreto, dimensões internas: 1,6 x 4,4 x 1,8 m, volume útil: 9856 l (para 68 contribuintes). Af_05/2018</t>
  </si>
  <si>
    <t>Tanque séptico retangular, em alvenaria com blocos de concreto, dimensões internas: 1,6 x 4,8 x 2,0 m, volume útil: 12288 l (para 86 contribuintes). Af_05/2018</t>
  </si>
  <si>
    <t>Tanque séptico retangular, em alvenaria com blocos de concreto, dimensões internas: 1,6 x 4,6 x 2,4 m, volume útil: 14720 l (para 105 contribuintes). Af_05/2018</t>
  </si>
  <si>
    <t>Filtro anaeróbio retangular, em alvenaria com blocos de concreto, dimensões internas: 0,8 x 1,2 x 1,67 m, volume útil: 1152 l (para 5 contribuintes). Af_05/2018</t>
  </si>
  <si>
    <t>Filtro anaeróbio retangular, em alvenaria com blocos de concreto, dimensões internas: 1,2 x 1,8 x 1,67 m, volume útil: 2592 l (para 13 contribuintes). Af_05/2018</t>
  </si>
  <si>
    <t>Filtro anaeróbio retangular, em alvenaria com blocos de concreto, dimensões internas: 1,4 x 3,0 x 1,67 m, volume útil: 5040 l (para 32 contribuintes). Af_05/2018</t>
  </si>
  <si>
    <t>Filtro anaeróbio retangular, em alvenaria com blocos de concreto, dimensões internas: 1,4 x 4,2 x 1,67 m, volume útil: 7056 l (para 67 contribuintes). Af_05/2018</t>
  </si>
  <si>
    <t>Filtro anaeróbio retangular, em alvenaria com blocos de concreto, dimensões internas: 1,6 x 4,6 x 1,67 m, volume útil: 8832 l (para 84 contribuintes). Af_05/2018</t>
  </si>
  <si>
    <t>Filtro anaeróbio retangular, em alvenaria com blocos de concreto, dimensões internas: 1,6 x 5,6 x 1,67 m, volume útil: 10752 l (para 103 contribuintes). Af_05/2018</t>
  </si>
  <si>
    <t>Sumidouro retangular, em alvenaria com blocos de concreto, dimensões internas: 0,8 x 1,4 x 3,0 m, área de infiltração: 13,2 m² (para 5 contribuintes). Af_05/2018</t>
  </si>
  <si>
    <t>Sumidouro retangular, em alvenaria com blocos de concreto, dimensões internas: 1,0 x 3,0 x 3,0 m, área de infiltração: 25 m² (para 10 contribuintes). Af_05/2018</t>
  </si>
  <si>
    <t>Sumidouro retangular, em alvenaria com blocos de concreto, dimensões internas: 1,6 x 3,4 x 3,0 m, área de infiltração: 32,9 m² (para 13 contribuintes). Af_05/2018</t>
  </si>
  <si>
    <t>Sumidouro retangular, em alvenaria com blocos de concreto, dimensões internas: 1,6 x 5,8 x 3,0 m, área de infiltração: 50 m² (para 20 contribuintes). Af_05/2018</t>
  </si>
  <si>
    <t>Caixa de gordura especial (capacidade: 312 l - para até 146 pessoas servidas no pico), retangular, em alvenaria com blocos de concreto, dimensões internas = 0,4x1,2 m, altura interna = 1 m. Af_05/2018</t>
  </si>
  <si>
    <t>Caixa de gordura pequena (capacidade: 19 l), circular, em pvc, diâmetro interno= 0,3 m. Af_05/2018</t>
  </si>
  <si>
    <t>Caixa de inspeção para aterramento, circular, em polietileno, diâmetro interno = 0,3 m. Af_05/2018</t>
  </si>
  <si>
    <t>Tampa circular para esgoto e drenagem, em concreto pré-moldado, diâmetro interno = 0,6 m. Af_05/2018</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</si>
  <si>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</si>
  <si>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</si>
  <si>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Valvula descarga 1.1/2" Com registro, acabamento em metal cromado - fornecimento e instalacao</t>
  </si>
  <si>
    <t>Válvula de retenção vertical ø 50mm (2") - fornecimento e instalação</t>
  </si>
  <si>
    <t>Valvula de retencao horizontal ø 25mm (1) - fornecimento e instalacao</t>
  </si>
  <si>
    <t>Válvula de retenção horizontal ø 32mm (1.1/4") - Fornecimento e instalação</t>
  </si>
  <si>
    <t>Valvula pe com crivo bronze 1.1/4" - Fornecimento e instalacao</t>
  </si>
  <si>
    <t>Registro/valvula globo angular 45 graus em latao para hidrantes de incêndio predial dn 2.1/2, com volante, classe de pressao de ate 200 psi - fornecimento e instalacao</t>
  </si>
  <si>
    <t>Registro de pressão bruto, latão, roscável, 1/2", fornecido e instalado em ramal de água. Af_12/2014</t>
  </si>
  <si>
    <t>Registro de gaveta bruto, latão, roscável, 1/2", fornecido e instalado em ramal de água. Af_12/2014</t>
  </si>
  <si>
    <t>Registro de gaveta bruto, latão, roscável, 3/4", fornecido e instalado em ramal de água. Af_12/2014</t>
  </si>
  <si>
    <t>Misturador monocomando para chuveiro, base bruta e acabamento cromado, fornecido e instalado em ramal de água. Af_12/2014</t>
  </si>
  <si>
    <t>Kit de registro de pressão bruto de latão ½", inclusive conexões,  roscável, instalado em ramal de água fria - fornecimento e instalação. Af_12/2014</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</si>
  <si>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</si>
  <si>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</si>
  <si>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</si>
  <si>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</si>
  <si>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</si>
  <si>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Fornecido e instalado em ramal de água. Af_12/2014</t>
  </si>
  <si>
    <t>Registro de pressão bruto, latão, roscável, 3/4", com acabamento e canopla cromados. Fornecido e instalado em ramal de água. Af_12/2014</t>
  </si>
  <si>
    <t>Registro de gaveta bruto, latão, roscável, 1/2", com acabamento e canopla cromados. Fornecido e instalado em ramal de água. Af_12/2014</t>
  </si>
  <si>
    <t>Registro de gaveta bruto, latão, roscável, 3/4", com acabamento e canopla cromados. Fornecido e instalado em ramal de água. Af_12/2014</t>
  </si>
  <si>
    <t>Registro de esfera, pvc, roscável, 3/4", fornecido e instalado em ramal de água. Af_03/2015</t>
  </si>
  <si>
    <t>Registro de esfera, pvc, soldável, dn  25 mm, instalado em reservação de água de edificação que possua reservatório de fibra/fibrocimento   fornecimento e instalação. Af_06/2016</t>
  </si>
  <si>
    <t>Registro de esfera, pvc, soldável, dn  32 mm, instalado em reservação de água de edificação que possua reservatório de fibra/fibrocimento   fornecimento e instalação. Af_06/2016</t>
  </si>
  <si>
    <t>Registro de esfera, pvc, soldável, dn  40 mm, instalado em reservação de água de edificação que possua reservatório de fibra/fibrocimento   fornecimento e instalação. Af_06/2016</t>
  </si>
  <si>
    <t>Registro de esfera, pvc, soldável, dn  50 mm, instalado em reservação de água de edificação que possua reservatório de fibra/fibrocimento   fornecimento e instalação. Af_06/2016</t>
  </si>
  <si>
    <t>Registro de esfera, pvc, soldável, dn  60 mm, instalado em reservação de água de edificação que possua reservatório de fibra/fibrocimento   fornecimento e instalação. Af_06/2016</t>
  </si>
  <si>
    <t>Registro de gaveta bruto, latão, roscável, 3/4, instalado em reservação de água de edificação que possua reservatório de fibra/fibrocimento  fornecimento e instalação. Af_06/2016</t>
  </si>
  <si>
    <t>Registro de gaveta bruto, latão, roscável, 1, instalado em reservação de água de edificação que possua reservatório de fibra/fibrocimento  fornecimento e instalação. Af_06/2016</t>
  </si>
  <si>
    <t>Registro de gaveta bruto, latão, roscável, 1 1/4, instalado em reservação de água de edificação que possua reservatório de fibra/fibrocimento  fornecimento e instalação. Af_06/2016</t>
  </si>
  <si>
    <t>Registro de gaveta bruto, latão, roscável, 1 1/2, instalado em reservação de água de edificação que possua reservatório de fibra/fibrocimento  fornecimento e instalação. Af_06/2016</t>
  </si>
  <si>
    <t>Registro de gaveta bruto, latão, roscável, 2, instalado em reservação de água de edificação que possua reservatório de fibra/fibrocimento  fornecimento e instalação. Af_06/2016</t>
  </si>
  <si>
    <t>Registro de gaveta bruto, latão, roscável, 2 1/2, instalado em reservação de água de edificação que possua reservatório de fibra/fibrocimento  fornecimento e instalação. Af_06/2016</t>
  </si>
  <si>
    <t>Registro de gaveta bruto, latão, roscável, 3, instalado em reservação de água de edificação que possua reservatório de fibra/fibrocimento  fornecimento e instalação. Af_06/2016</t>
  </si>
  <si>
    <t>Registro de gaveta bruto, latão, roscável, 4, instalado em reservação de água de edificação que possua reservatório de fibra/fibrocimento  fornecimento e instalação. Af_06/2016</t>
  </si>
  <si>
    <t>Registro de gaveta bruto, latão, roscável, 1, com acabamento e canopla cromados, instalado em reservação de água de edificação que possua reservatório de fibra/fibrocimento  fornecimento e instalação. Af_06/2016</t>
  </si>
  <si>
    <t>Registro de gaveta bruto, latão, roscável, 1 1/4, com acabamento e canopla cromados, instalado em reservação de água de edificação que possua reservatório de fibra/fibrocimento  fornecimento e instalação. Af_06/2016</t>
  </si>
  <si>
    <t>Registro de gaveta bruto, latão, roscável, 1 1/2, com acabamento e canopla cromados, instalado em reservação de água de edificação que possua reservatório de fibra/fibrocimento  fornecimento e instalação. Af_06/2016</t>
  </si>
  <si>
    <t>Válvula de esfera bruta, bronze, roscável, 1/2  , instalado em reservação de água de edificação que possua reservatório de fibra/fibrocimento - fornecimento e instalação. Af_06/2016</t>
  </si>
  <si>
    <t>Válvula de esfera bruta, bronze, roscável, 3/4'', instalado em reservação de água de edificação que possua reservatório de fibra/fibrocimento - fornecimento e instalação. Af_06/2016</t>
  </si>
  <si>
    <t>Válvula de esfera bruta, bronze, roscável, 1'', instalado em reservação de água de edificação que possua reservatório de fibra/fibrocimento -   fornecimento e instalação. Af_06/2016</t>
  </si>
  <si>
    <t>Válvula de esfera bruta, bronze, roscável, 1 1/4'', instalado em reservação de água de edificação que possua reservatório de fibra/fibrocimento -   fornecimento e instalação. Af_06/2016</t>
  </si>
  <si>
    <t>Válvula de esfera bruta, bronze, roscável, 1 1/2'', instalado em reservação de água de edificação que possua reservatório de fibra/fibrocimento -   fornecimento e instalação. Af_06/2016</t>
  </si>
  <si>
    <t>Válvula de esfera bruta, bronze, roscável, 2'', instalado em reservação de água de edificação que possua reservatório de fibra/fibrocimento - fornecimento e instalação. Af_06/2016</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</si>
  <si>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</si>
  <si>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</si>
  <si>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</si>
  <si>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</si>
  <si>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</si>
  <si>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</si>
  <si>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</si>
  <si>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</si>
  <si>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</si>
  <si>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</si>
  <si>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</si>
  <si>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</si>
  <si>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</si>
  <si>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</si>
  <si>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</si>
  <si>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Caixa de areia 40x40x40cm em alvenaria - execução</t>
  </si>
  <si>
    <t>Furo em alvenaria para diâmetros menores ou iguais a 40 mm. Af_05/2015</t>
  </si>
  <si>
    <t>Furo em alvenaria para diâmetros maiores que 40 mm e menores ou iguais a 75 mm. Af_05/2015</t>
  </si>
  <si>
    <t>Furo em alvenaria para diâmetros maiores que 75 mm. Af_05/2015</t>
  </si>
  <si>
    <t>Furo em concreto para diâmetros menores ou iguais a 40 mm. Af_05/2015</t>
  </si>
  <si>
    <t>Furo em concreto para diâmetros maiores que 40 mm e menores ou iguais a 75 mm. Af_05/2015</t>
  </si>
  <si>
    <t>Furo em concreto para diâmetros maiores que 75 mm. Af_05/2015</t>
  </si>
  <si>
    <t>Rasgo em alvenaria para ramais/ distribuição com diametros menores ou iguais a 40 mm. Af_05/2015</t>
  </si>
  <si>
    <t>Rasgo em contrapiso para ramais/ distribuição com diâmetros menores ou iguais a 40 mm. Af_05/2015</t>
  </si>
  <si>
    <t>Rasgo em contrapiso para ramais/ distribuição com diâmetros maiores que 40 mm e menores ou iguais a 75 mm. Af_05/2015</t>
  </si>
  <si>
    <t>Rasgo em contrapiso para ramais/ distribuição com diâmetros maiores que 75 mm. Af_05/2015</t>
  </si>
  <si>
    <t>Rasgo em alvenaria para eletrodutos com diametros menores ou iguais a 40 mm. Af_05/2015</t>
  </si>
  <si>
    <t>Passante tipo peça em poliestireno para abertura para passagem de 1 tubo, fixado em laje. Af_05/2015</t>
  </si>
  <si>
    <t>Passante tipo peça em poliestireno para abertura para passagem de mais de 1 tubo, fixado em laje. Af_05/2015</t>
  </si>
  <si>
    <t>Passante tipo tubo de diâmetro menor ou igual a 40 mm, fixado em laje. Af_05/2015</t>
  </si>
  <si>
    <t>Passante tipo tubo de diâmetro maiores que 40 mm e menores ou iguais a 75 mm, fixado em laje. Af_05/2015</t>
  </si>
  <si>
    <t>Passante tipo tubo de diâmetro maior que 75 mm, fixado em laje. Af_05/2015</t>
  </si>
  <si>
    <t>Quebra em alvenaria para instalação de caixa de tomada (4x4 ou 4x2). Af_05/2015</t>
  </si>
  <si>
    <t>Quebra em alvenaria para instalação de quadro distribuição pequeno (19x25 cm). Af_05/2015</t>
  </si>
  <si>
    <t>Quebra em alvenaria para instalação de quadro distribuição grande (76x40 cm). Af_05/2015</t>
  </si>
  <si>
    <t>Quebra em alvenaria para instalação de abrigo para mangueiras (90x60 cm). Af_05/2015</t>
  </si>
  <si>
    <t>Perfilado de seção 38x76 mm para suporte de até 3 tubos horizontais. Af_05/2015</t>
  </si>
  <si>
    <t>Perfilado de seção 38x76 mm para suporte de mais de 3 tubos horizontais. Af_05/2015</t>
  </si>
  <si>
    <t>Perfilado de seção 38x38 mm para suporte de até 3 tubos verticais. Af_05/2015</t>
  </si>
  <si>
    <t>Perfilado de seção 38x38 mm para suporte de mais de 3 tubos verticais. Af_05/2015</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</si>
  <si>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</si>
  <si>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</si>
  <si>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</si>
  <si>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</si>
  <si>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</si>
  <si>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</si>
  <si>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</si>
  <si>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</si>
  <si>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</si>
  <si>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</si>
  <si>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</si>
  <si>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</si>
  <si>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</si>
  <si>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</si>
  <si>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</si>
  <si>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</si>
  <si>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</si>
  <si>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</si>
  <si>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Fixação de tubos horizontais de pvc, cpvc ou cobre diâmetros menores ou iguais a 40 mm com abraçadeira metálica rígida tipo  d  1/2" , fixada diretamente na laje. Af_05/2015</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</si>
  <si>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</si>
  <si>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</si>
  <si>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</si>
  <si>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</si>
  <si>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</si>
  <si>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Fixação de tubos horizontais de pvc, cpvc ou cobre diâmetros menores ou iguais a 40 mm com abraçadeira metálica flexível 18 mm, fixada diretamente na laje. Af_05/2015</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</si>
  <si>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</si>
  <si>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</si>
  <si>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</si>
  <si>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Chumbamento pontual de abertura em laje com passagem de mais de 1 tubo de  diametro equivalente igual à  50 mm. Af_05/2015</t>
  </si>
  <si>
    <t>Chumbamento pontual em passagem de tubo com diâmetro menor ou igual a 40 mm. Af_05/2015</t>
  </si>
  <si>
    <t>Chumbamento pontual em passagem de tubo com diâmetros entre 40 mm e 75 mm. Af_05/2015</t>
  </si>
  <si>
    <t>Chumbamento pontual em passagem de tubo com diâmetro maior que 75 mm. Af_05/2015</t>
  </si>
  <si>
    <t>Rasgo em alvenaria para ramais/ distribuição com diâmetros maiores que 40 mm e menores ou iguais a 75 mm. Af_05/2015</t>
  </si>
  <si>
    <t>Fixação utilizando parafuso e bucha de nylon, somente mão de obra. Af_10/2016</t>
  </si>
  <si>
    <t>Mão-francesa em aço, abas iguais 40 cm, capacidade mínima 70 kg, branco  fornecimento e instalação. Af_11/2016</t>
  </si>
  <si>
    <t>Mão-francesa em aço, abas iguais 30 cm, capacidade mínima 60 kg, branco  fornecimento e instalação. Af_11/2016</t>
  </si>
  <si>
    <t>Perfilado de seção 38x76 mm para suporte de duto em chapa galvanizada bitola 26. Af_07/2017</t>
  </si>
  <si>
    <t>Perfilado de seção 38x76 mm para suporte de duto em chapa galvanizada bitola 24. Af_07/2017</t>
  </si>
  <si>
    <t>Perfilado de seção 38x76 mm para suporte de duto em chapa galvanizada bitola 22. Af_07/2017</t>
  </si>
  <si>
    <t>Perfilado de seção 38x76 mm para suporte de eletrocalha lisa ou perfurada em aço galvanizado, largura 200 ou 400 mm e altura 50 mm. Af_07/2017</t>
  </si>
  <si>
    <t>Perfilado de seção 38x76 mm para suporte de eletrocalha lisa ou perfurada em aço galvanizado, largura 500 ou 800 mm e altura 50 mm. Af_07/2017</t>
  </si>
  <si>
    <t>Til (tubo de inspeção e limpeza) radial para esgoto, em pvc, dn 300 x 200 mm. Af_05/2018</t>
  </si>
  <si>
    <t>Instalacao de compressor de ar, potencia &lt;= 5 cv</t>
  </si>
  <si>
    <t>Instalacao de compressor de ar, potencia &gt; 5 e &lt;= 10 cv</t>
  </si>
  <si>
    <t>Instalacao de conj.Moto bomba submersivel ate 10 cv</t>
  </si>
  <si>
    <t>Instalacao de conj.Moto bomba submersivel de 11 a 25 cv</t>
  </si>
  <si>
    <t>Instalacao de conj.Moto bomba submersivel de 26 a 50 cv</t>
  </si>
  <si>
    <t>Instalacao de conj.Moto bomba submersivel de 51 a 100 cv</t>
  </si>
  <si>
    <t>Instalacao de conj.Moto bomba vertical pot &lt;= 100 cv</t>
  </si>
  <si>
    <t>Instalacao de conj.Moto bomba vertical 100 &lt; pot &lt;= 200 cv</t>
  </si>
  <si>
    <t>Instalacao de conj.Moto bomba vertical 200 &lt; pot &lt;= 300 cv</t>
  </si>
  <si>
    <t>Instalacao de conj.Moto bomba horizontal ate 10 cv</t>
  </si>
  <si>
    <t>Instalacao de conj.Moto bomba horizontal de 12,5 a 25 cv</t>
  </si>
  <si>
    <t>Instalacao de conj.Moto bomba horizontal de 30 a 75 cv</t>
  </si>
  <si>
    <t>Instalacao de conj.Moto bomba horizontal de 100 a 150 cv</t>
  </si>
  <si>
    <t>Instalacao de conj.Moto bomba submerso ate 5 cv</t>
  </si>
  <si>
    <t>Instalacao de conj.Moto bomba submerso de 6 a 25 cv</t>
  </si>
  <si>
    <t>Instalacao de conj.Moto bomba submerso de 26 a 50 cv</t>
  </si>
  <si>
    <t>Instalacao de clorador</t>
  </si>
  <si>
    <t>Leito filtrante - assentamento de blocos leopold</t>
  </si>
  <si>
    <t>Leito filtrante - colocacao de lona plastica</t>
  </si>
  <si>
    <t>Instalacao de bomba dosadora</t>
  </si>
  <si>
    <t>Instalacao de agitador</t>
  </si>
  <si>
    <t>Instalacao de misturador vertical</t>
  </si>
  <si>
    <t>Vertedor triangular de aluminio</t>
  </si>
  <si>
    <t>Leito filtrante - colocacao e apiloamento de terra no filtro</t>
  </si>
  <si>
    <t>Leito filtrante - forn.E enchimento c/ brita no. 4</t>
  </si>
  <si>
    <t>Leito filtrante - colocacao de areia nos filtros</t>
  </si>
  <si>
    <t>Leito filtrante - colocacao de pedregulhos nos filtros</t>
  </si>
  <si>
    <t>Leito filtrante - colocacao de antracito nos filtros</t>
  </si>
  <si>
    <t>Kit cavalete pvc com registro 1/2" - fornecimento e instalação</t>
  </si>
  <si>
    <t>Kit cavalete pvc com registro 3/4" - fornecimento e instalacao</t>
  </si>
  <si>
    <t>Ramal predial em tubo pead 20mm - fornecimento, instalação, escavação e reaterro</t>
  </si>
  <si>
    <t>Ligacao da rede 50mm ao ramal predial 1/2"</t>
  </si>
  <si>
    <t>Ligacao da rede 75mm ao ramal predial 1/2"</t>
  </si>
  <si>
    <t>Ligação domiciliar de esgoto dn 100mm, da casa até a caixa, composto por 10,0m tubo de pvc esgoto predial dn 100mm e caixa de alvenaria com tampa de concreto - fornecimento e instalação</t>
  </si>
  <si>
    <t>Escavacao submersa com draga de mandibula</t>
  </si>
  <si>
    <t>Dragagem (c/ escavadeira drag line de arraste 140hp)</t>
  </si>
  <si>
    <t>Limpeza superficial da camada vegetal em jazida</t>
  </si>
  <si>
    <t>Escavacao e carga material 1a categoria, utilizando trator de esteiras de 110 a 160hp com lamina, peso operacional * 13t  e pa carregadeira com 170 hp.</t>
  </si>
  <si>
    <t>Espalhamento mecanizado (com motoniveladora 140 hp) material 1a. Categoria</t>
  </si>
  <si>
    <t>Escavacao e transporte de material de  1a cat dmt 50m com trator sobre  esteiras 347 hp com lamina e escarificador</t>
  </si>
  <si>
    <t>Escavacao e transporte de material de  2a cat dmt 50m com trator sobre  esteiras 347 hp com lamina e escarificador</t>
  </si>
  <si>
    <t>Escavacao mecanica de material 1a. Categoria, proveniente de corte de subleito (c/trator esteiras  160hp)</t>
  </si>
  <si>
    <t>Regularizacao de superficies em terra com motoniveladora</t>
  </si>
  <si>
    <t>Corte e aterro compensado</t>
  </si>
  <si>
    <t>Escavacao mecanica para acerto de taludes, em material de 1a categoria, com escavadeira hidraulica</t>
  </si>
  <si>
    <t>Escavação vertical a céu aberto, incluindo carga, descarga e transporte, em solo de 1ª categoria com escavadeira hidráulica (caçamba: 0,8 m³ / 111 hp), frota de 3 caminhões basculantes de 14 m³, dmt de 0,2 km e velocidade média 4 km/h. Af_12/2013</t>
  </si>
  <si>
    <t>Escavação vertical a céu aberto, incluindo carga, descarga e transporte, em solo de 1ª categoria com escavadeira hidráulica (caçamba: 0,8 m³ / 111 hp), frota de 3 caminhões basculantes de 14 m³, dmt de 0,3 km e velocidade média 5,9 km/h. Af_12/2013</t>
  </si>
  <si>
    <t>Escavação vertical a céu aberto, incluindo carga, descarga e transporte, em solo de 1ª categoria com escavadeira hidráulica (caçamba: 0,8 m³ / 111 hp), frota de 3 caminhões basculantes de 14 m³, dmt de 0,6 km e velocidade média 10 km/h. Af_12/2013</t>
  </si>
  <si>
    <t>Escavação vertical a céu aberto, incluindo carga, descarga e transporte, em solo de 1ª categoria com escavadeira hidráulica (caçamba: 0,8 m³ / 111 hp), frota de 3 caminhões basculantes de 14 m³, dmt de 0,8 km e velocidade média 14 km/h. Af_12/2013</t>
  </si>
  <si>
    <t>Escavação vertical a céu aberto, incluindo carga, descarga e transporte, em solo de 1ª categoria com escavadeira hidráulica (caçamba: 0,8 m³ / 111 hp), frota de 3 caminhões basculantes de 14 m³, dmt de 1 km e velocidade média 15 km/h. Af_12/2013</t>
  </si>
  <si>
    <t>Escavação vertical a céu aberto, incluindo carga, descarga e transporte, em solo de 1ª categoria com escavadeira hidráulica (caçamba: 0,8 m³ / 111 hp), frota de 4 caminhões basculantes de 14 m³, dmt de 1,5 km e velocidade média 18 km/h. Af_12/2013</t>
  </si>
  <si>
    <t>Escavação vertical a céu aberto, incluindo carga, descarga e transporte, em solo de 1ª categoria com escavadeira hidráulica (caçamba: 0,8 m³ / 111 hp), frota de 5 caminhões basculantes de 14 m³, dmt de 3 km e velocidade média 20 km/h. Af_12/2013</t>
  </si>
  <si>
    <t>Escavação vertical a céu aberto, incluindo carga, descarga e transporte, em solo de 1ª categoria com escavadeira hidráulica (caçamba: 0,8 m³ / 111 hp), frota de 6 caminhões basculantes de 14 m³, dmt de 4 km e velocidade média 22 km/h. Af_12/2013</t>
  </si>
  <si>
    <t>Escavação vertical a céu aberto, incluindo carga, descarga e transporte, em solo de 1ª categoria com escavadeira hidráulica (caçamba: 0,8 m³ / 111 hp), frota de 7 caminhões basculantes de 14 m³, dmt de 6 km e velocidade média 22 km/h. Af_12/2013</t>
  </si>
  <si>
    <t>Escavação vertical a céu aberto, incluindo carga, descarga e transporte, em solo de 1ª categoria com escavadeira hidráulica (caçamba: 0,8 m³ / 111 hp), frota de 2 caminhões basculantes de 18 m³, dmt de 0,2 km e velocidade média 4 km/h. Af_12/2013</t>
  </si>
  <si>
    <t>Escavação vertical a céu aberto, incluindo carga, descarga e transporte, em solo de 1ª categoria com escavadeira hidráulica (caçamba: 0,8 m³ / 111 hp), frota de 2 caminhões basculantes de 18 m³, dmt de 0,3 km e velocidade média 5,9km/h. Af_12/2013</t>
  </si>
  <si>
    <t>Escavação vertical a céu aberto, incluindo carga, descarga e transporte, em solo de 1ª categoria com escavadeira hidráulica (caçamba: 0,8 m³ / 111 hp), frota de 2 caminhões basculantes de 18 m³, dmt de 0,6 km e velocidade média 10 km/h. Af_12/2013</t>
  </si>
  <si>
    <t>Escavação vertical a céu aberto, incluindo carga, descarga e transporte, em solo de 1ª categoria com escavadeira hidráulica (caçamba: 0,8 m³ / 111 hp), frota de 2 caminhões basculantes de 18 m³, dmt de 0,8 km e velocidade média 14 km/h. Af_12/2013</t>
  </si>
  <si>
    <t>Escavação vertical a céu aberto, incluindo carga, descarga e transporte, em solo de 1ª categoria com escavadeira hidráulica (caçamba: 0,8 m³ / 111 hp), frota de 3 caminhões basculantes de 18 m³, dmt de 1 km e velocidade média 15 km/h. Af_12/2013</t>
  </si>
  <si>
    <t>Escavação vertical a céu aberto, incluindo carga, descarga e transporte, em solo de 1ª categoria com escavadeira hidráulica (caçamba: 0,8 m³ / 111 hp), frota de 4 caminhões basculantes de 18 m³, dmt de 1,5 km e velocidade média 18 km/h. Af_12/2013</t>
  </si>
  <si>
    <t>Escavação vertical a céu aberto, incluindo carga, descarga e transporte, em solo de 1ª categoria com escavadeira hidráulica (caçamba: 0,8 m³ / 111 hp), frota de 5 caminhões basculantes de 18 m³, dmt de 3 km e velocidade média 20 km/h. Af_12/2013</t>
  </si>
  <si>
    <t>Escavação vertical a céu aberto, incluindo carga, descarga e transporte, em solo de 1ª categoria com escavadeira hidráulica (caçamba: 0,8 m³ / 111 hp), frota de 5 caminhões basculantes de 18 m³, dmt de 4 km e velocidade média 22 km/h. Af_12/2013</t>
  </si>
  <si>
    <t>Escavação vertical a céu aberto, incluindo carga, descarga e transporte, em solo de 1ª categoria com escavadeira hidráulica (caçamba: 0,8 m³ / 111 hp), frota de 6 caminhões basculantes de 18 m³, dmt de 6 km e velocidade média 22 km/h. Af_12/2013</t>
  </si>
  <si>
    <t>Escavação vertical a céu aberto, incluindo carga, descarga e transporte, em solo de 1ª categoria com escavadeira hidráulica (caçamba: 1,2 m³ / 155 hp), frota de 3 caminhões basculantes de 14 m³, dmt de 0,2 km e velocidade média 4 km/h. Af_12/2013</t>
  </si>
  <si>
    <t>Escavação vertical a céu aberto, incluindo carga, descarga e transporte, em solo de 1ª categoria com escavadeira hidráulica (caçamba: 1,2 m³ / 155 hp), frota de 3 caminhões basculantes de 14 m³, dmt de 0,3 km e velocidade média 5,9 km/h. Af_12/2013</t>
  </si>
  <si>
    <t>Escavação vertical a céu aberto, incluindo carga, descarga e transporte, em solo de 1ª categoria com escavadeira hidráulica (caçamba: 1,2 m³ / 155 hp), frota de 3 caminhões basculantes de 14 m³, dmt de 0,6 km e velocidade média 10 km/h. Af_12/2013</t>
  </si>
  <si>
    <t>Escavação vertical a céu aberto, incluindo carga, descarga e transporte, em solo de 1ª categoria com escavadeira hidráulica (caçamba: 1,2 m³ / 155 hp), frota de 3 caminhões basculantes de 14 m³, dmt de 0,8 km e velocidade média 14 km/h. Af_12/2013</t>
  </si>
  <si>
    <t>Escavação vertical a céu aberto, incluindo carga, descarga e transporte, em solo de 1ª categoria com escavadeira hidráulica (caçamba: 1,2 m³ / 155 hp), frota de 3 caminhões basculantes de 14 m³, dmt de 1 km e velocidade média 15 km/h. Af_12/2013</t>
  </si>
  <si>
    <t>Escavação vertical a céu aberto, incluindo carga, descarga e transporte, em solo de 1ª categoria com escavadeira hidráulica (caçamba: 1,2 m³ / 155 hp), frota de 5 caminhões basculantes de 14 m³, dmt de 1,5 km e velocidade média 18 km/h. Af_12/2013</t>
  </si>
  <si>
    <t>Escavação vertical a céu aberto, incluindo carga, descarga e transporte, em solo de 1ª categoria com escavadeira hidráulica (caçamba: 1,2 m³ / 155 hp), frota de 7 caminhões basculantes de 14 m³, dmt de 3 km e velocidade média 20 km/h. Af_12/2013</t>
  </si>
  <si>
    <t>Escavação vertical a céu aberto, incluindo carga, descarga e transporte, em solo de 1ª categoria com escavadeira hidráulica (caçamba: 1,2 m³ / 155 hp), frota de 7 caminhões basculantes de 14 m³, dmt de 4 km e velocidade média 22 km/h. Af_12/2013</t>
  </si>
  <si>
    <t>Escavação vertical a céu aberto, incluindo carga, descarga e transporte, em solo de 1ª categoria com escavadeira hidráulica (caçamba: 1,2 m³ / 155 hp), frota de 9 caminhões basculantes de 14 m³, dmt de 6 km e velocidade média 22 km/h. Af_12/2013</t>
  </si>
  <si>
    <t>Escavação vertical a céu aberto, incluindo carga, descarga e transporte, em solo de 1ª categoria com escavadeira hidráulica (caçamba: 1,2 m³ / 155 hp), frota de 3 caminhões basculantes de 18 m³, dmt de 0,2 km e velocidade média 4 km/h. Af_12/2013</t>
  </si>
  <si>
    <t>Escavação vertical a céu aberto, incluindo carga, descarga e transporte, em solo de 1ª categoria com escavadeira hidráulica (caçamba: 1,2 m³ / 155 hp), frota de 3 caminhões basculantes de 18 m³, dmt de 0,3 km e velocidade média 5,9 km/h. Af_12/2013</t>
  </si>
  <si>
    <t>Escavação vertical a céu aberto, incluindo carga, descarga e transporte, em solo de 1ª categoria com escavadeira hidráulica (caçamba: 1,2 m³ / 155 hp), frota de 3 caminhões basculantes de 18 m³, dmt de 0,6 km e velocidade média 10 km/h. Af_12/2013</t>
  </si>
  <si>
    <t>Escavação vertical a céu aberto, incluindo carga, descarga e transporte, em solo de 1ª categoria com escavadeira hidráulica (caçamba: 1,2 m³ / 155 hp), frota de 3 caminhões basculantes de 18 m³, dmt de 0,8 km e velocidade média 14 km/h. Af_12/2013</t>
  </si>
  <si>
    <t>Escavação vertical a céu aberto, incluindo carga, descarga e transporte, em solo de 1ª categoria com escavadeira hidráulica (caçamba: 1,2 m³ / 155 hp), frota de 3 caminhões basculantes de 18 m³, dmt de 1 km e velocidade média 15 km/h. Af_12/2013</t>
  </si>
  <si>
    <t>Escavação vertical a céu aberto, incluindo carga, descarga e transporte, em solo de 1ª categoria com escavadeira hidráulica (caçamba: 1,2 m³ / 155 hp), frota de 5 caminhões basculantes de 18 m³, dmt de 1,5 km e velocidade média 18 km/h. Af_12/2013</t>
  </si>
  <si>
    <t>Escavação vertical a céu aberto, incluindo carga, descarga e transporte, em solo de 1ª categoria com escavadeira hidráulica (caçamba: 1,2 m³ / 155 hp), frota de 6 caminhões basculantes de 18 m³, dmt de 3 km e velocidade média 20 km/h. Af_12/2013</t>
  </si>
  <si>
    <t>Escavação vertical a céu aberto, incluindo carga, descarga e transporte, em solo de 1ª categoria com escavadeira hidráulica (caçamba: 1,2 m³ / 155 hp), frota de 7 caminhões basculantes de 18 m³, dmt de 4 km e velocidade média 22 km/h. Af_12/2013</t>
  </si>
  <si>
    <t>Escavação vertical a céu aberto, incluindo carga, descarga e transporte, em solo de 1ª categoria com escavadeira hidráulica (caçamba: 1,2 m³ / 155 hp), frota de 8 caminhões basculantes de 18 m³, dmt de 6 km e velocidade média 22 km/h. Af_12/2013</t>
  </si>
  <si>
    <t>Escavação mecanizada para bloco de coroamento ou sapata, sem previsão de fôrma, com retroescavadeira. Af_06/2017</t>
  </si>
  <si>
    <t>Escavação mecanizada para bloco de coroamento ou sapata, com previsão de fôrma, com retroescavadeira. Af_06/2017</t>
  </si>
  <si>
    <t>Escavação manual para bloco de coroamento ou sapata, sem previsão de fôrma. Af_06/2017</t>
  </si>
  <si>
    <t>Escavação manual para bloco de coroamento ou sapata, com previsão de fôrma. Af_06/2017</t>
  </si>
  <si>
    <t>Escavação mecanizada para viga baldrame, sem previsão de fôrma, com mini-escavadeira. Af_06/2017</t>
  </si>
  <si>
    <t>Escavação mecanizada para viga baldrame, com previsão de fôrma, com mini-escavadeira. Af_06/2017</t>
  </si>
  <si>
    <t>Escavação manual de vala para viga baldrame, sem previsão de fôrma. Af_06/2017</t>
  </si>
  <si>
    <t>Escavação manual de vala para viga baldrame, com previsão de fôrma. Af_06/2017</t>
  </si>
  <si>
    <t>Fabricação, montagem e desmontagem de fôrma para bloco de coroamento, em madeira serrada, e=25 mm, 1 utilização. Af_06/2017</t>
  </si>
  <si>
    <t>Escavação vertical a céu aberto, incluindo carga, descarga e transporte, em solo de 1ª categoria com escavadeira hidráulica (caçamba: 0,8 m³ / 111 hp), frota de 4 caminhões basculantes de 14 m³, dmt de 2 km e velocidade média 20 km/h. Af_02/2018</t>
  </si>
  <si>
    <t>Escavação vertical a céu aberto, incluindo carga, descarga e transporte, em solo de 1ª categoria com escavadeira hidráulica (caçamba: 0,8 m³ / 111 hp), frota de 4 caminhões basculantes de 18 m³, dmt de 2 km e velocidade média 20 km/h. Af_02/2018</t>
  </si>
  <si>
    <t>Escavação vertical a céu aberto, incluindo carga, descarga e transporte, em solo de 1ª categoria com escavadeira hidráulica (caçamba: 1,2 m³ / 155 hp), frota de 6 caminhões basculantes de 14 m³, dmt de 2 km e velocidade média 20 km/h. Af_02/2018</t>
  </si>
  <si>
    <t>Escavação vertical a céu aberto, incluindo carga, descarga e transporte, em solo de 1ª categoria com escavadeira hidráulica (caçamba: 1,2 m³ / 155 hp), frota de 5 caminhões basculantes de 18 m³, dmt de 2 km e velocidade média 20 km/h. Af_02/2018</t>
  </si>
  <si>
    <t>Escavacao manual de vala em lodo, de 1,5 ate 3m, excluindo esgotamento/escoramento.</t>
  </si>
  <si>
    <t>Aterro com areia com adensamento hidraulico</t>
  </si>
  <si>
    <t>Aterro manual de valas com solo argilo-arenoso e compactação mecanizada. Af_05/2016</t>
  </si>
  <si>
    <t>Aterro manual de valas com areia para aterro e compactação mecanizada. Af_05/2016</t>
  </si>
  <si>
    <t>Execução e compactação de aterro com solo predominantemente argiloso - exclusive escavação, carga e transporte e solo. Af_09/2017</t>
  </si>
  <si>
    <t>Execução e compactação de aterro com solo predominantemente arenoso - exclusive escavação, carga e transporte e solo. Af_09/2017</t>
  </si>
  <si>
    <t>Umedecimento de material para fechamento de valas.</t>
  </si>
  <si>
    <t>Reaterro manual de valas com compactação mecanizada. Af_04/2016</t>
  </si>
  <si>
    <t>Reaterro manual apiloado com soquete. Af_10/2017</t>
  </si>
  <si>
    <t>Transporte comercial com caminhao carroceria 9 t, rodovia em leito natural</t>
  </si>
  <si>
    <t>Transporte comercial com caminhao carroceria 9 t, rodovia com revestimento primario</t>
  </si>
  <si>
    <t>Transporte comercial com caminhao carroceria 9 t, rodovia pavimentada</t>
  </si>
  <si>
    <t>Carga, manobras e descarga de materiais diversos, com caminhao carroceria 9t (carga e descarga manuais)</t>
  </si>
  <si>
    <t>Transporte comercial de brita</t>
  </si>
  <si>
    <t>Transporte de pavimentacao removida (rodovias nao urbanas)</t>
  </si>
  <si>
    <t>Fornecimento e lancamento de brita n. 4</t>
  </si>
  <si>
    <t>Fornecimento e assentamento de brita 2-drenos e filtros   mm</t>
  </si>
  <si>
    <t>Compactacao mecanica a 95% do proctor normal - pavimentacao urbana</t>
  </si>
  <si>
    <t>Compactacao mecanica a 100% do proctor normal - pavimentacao urbana</t>
  </si>
  <si>
    <t>Compactacao mecanica, sem controle do gc (c/compactador placa 400 kg)</t>
  </si>
  <si>
    <t>Compactacao mecanica c/ controle do gc&gt;=95% do pn (areas) (c/moniveladora 140 hp e rolo compressor vibratorio 80 hp)</t>
  </si>
  <si>
    <t>Espalhamento de material de 1a categoria com trator de esteira com 153hp</t>
  </si>
  <si>
    <t>Espalhamento de material em bota fora, com utilizacao de trator de esteiras de 165 hp</t>
  </si>
  <si>
    <t>Umidificação de material para valas com caminhão pipa 10000l. Af_11/2016</t>
  </si>
  <si>
    <t>Alvenaria em tijolo ceramico macico 5x10x20cm 1 vez (espessura 20cm), assentado com argamassa traco 1:2:8 (cimento, cal e areia)</t>
  </si>
  <si>
    <t>Alvenaria em tijolo ceramico macico 5x10x20cm 1/2 vez (espessura 10cm), assentado com argamassa traco 1:2:8 (cimento, cal e areia)</t>
  </si>
  <si>
    <t>Alvenaria em tijolo ceramico macico 5x10x20cm 1 1/2 vez (espessura 30cm), assentado com argamassa traco 1:2:8 (cimento, cal e areia)</t>
  </si>
  <si>
    <t>Alvenaria de vedação de blocos cerâmicos furados na vertical de 9x19x39cm (espessura 9cm) de paredes com área líquida menor que 6m² sem vãos e argamassa de assentamento com preparo em betoneira. Af_06/2014</t>
  </si>
  <si>
    <t>Alvenaria de vedação de blocos cerâmicos furados na vertical de 9x19x39cm (espessura 9cm) de paredes com área líquida menor que 6m² sem vãos e argamassa de assentamento com preparo manual. Af_06/2014</t>
  </si>
  <si>
    <t>Alvenaria de vedação de blocos cerâmicos furados na vertical de 14x19x39cm (espessura 14cm) de paredes com área líquida menor que 6m² sem vãos e argamassa de assentamento com preparo em betoneira. Af_06/2014</t>
  </si>
  <si>
    <t>Alvenaria de vedação de blocos cerâmicos furados na vertical de 14x19x39cm (espessura 14cm) de paredes com área líquida menor que 6m² sem vãos e argamassa de assentamento com preparo manual. Af_06/2014</t>
  </si>
  <si>
    <t>Alvenaria de vedação de blocos cerâmicos furados na vertical de 19x19x39cm (espessura 19cm) de paredes com área líquida menor que 6m² sem vãos e argamassa de assentamento com preparo em betoneira. Af_06/2014</t>
  </si>
  <si>
    <t>Alvenaria de vedação de blocos cerâmicos furados na vertical de 19x19x39cm (espessura 19cm) de paredes com área líquida menor que 6m² sem vãos e argamassa de assentamento com preparo manual. Af_06/2014</t>
  </si>
  <si>
    <t>Alvenaria de vedação de blocos cerâmicos furados na vertical de 9x19x39cm (espessura 9cm) de paredes com área líquida maior ou igual a 6m² sem vãos e argamassa de assentamento com preparo em betoneira. Af_06/2014</t>
  </si>
  <si>
    <t>Alvenaria de vedação de blocos cerâmicos furados na vertical de 9x19x39cm (espessura 9cm) de paredes com área líquida maior ou igual a 6m² sem vãos e argamassa de assentamento com preparo manual. Af_06/2014</t>
  </si>
  <si>
    <t>Alvenaria de vedação de blocos cerâmicos furados na vertical de 14x19x39cm (espessura 14cm) de paredes com área líquida maior ou igual a 6m² sem vãos e argamassa de assentamento com preparo em betoneira. Af_06/2014</t>
  </si>
  <si>
    <t>Alvenaria de vedação de blocos cerâmicos furados na vertical de 14x19x39cm (espessura 14cm) de paredes com área líquida maior ou igual a 6m² sem vãos e argamassa de assentamento com preparo manual. Af_06/2014</t>
  </si>
  <si>
    <t>Alvenaria de vedação de blocos cerâmicos furados na vertical de 19x19x39cm (espessura 19cm) de paredes com área líquida maior ou igual a 6m² sem vãos e argamassa de assentamento com preparo em betoneira. Af_06/2014</t>
  </si>
  <si>
    <t>Alvenaria de vedação de blocos cerâmicos furados na vertical de 19x19x39cm (espessura 19cm) de paredes com área líquida maior ou igual a 6m² sem vãos e argamassa de assentamento com preparo manual. Af_06/2014</t>
  </si>
  <si>
    <t>Alvenaria de vedação de blocos cerâmicos furados na vertical de 9x19x39cm (espessura 9cm) de paredes com área líquida menor que 6m² com vãos e argamassa de assentamento com preparo em betoneira. Af_06/2014</t>
  </si>
  <si>
    <t>Alvenaria de vedação de blocos cerâmicos furados na vertical de 9x19x39cm (espessura 9cm) de paredes com área líquida menor que 6m² com vãos e argamassa de assentamento com preparo manual. Af_06/2014</t>
  </si>
  <si>
    <t>Alvenaria de vedação de blocos cerâmicos furados na vertical de 14x19x39cm (espessura 14cm) de paredes com área líquida menor que 6m² com vãos e argamassa de assentamento com preparo em betoneira. Af_06/2014</t>
  </si>
  <si>
    <t>Alvenaria de vedação de blocos cerâmicos furados na vertical de 19x19x39cm (espessura 19cm) de paredes com área líquida menor que 6m² com vãos e argamassa de assentamento com preparo em betoneira. Af_06/2014</t>
  </si>
  <si>
    <t>Alvenaria de vedação de blocos cerâmicos furados na vertical de 19x19x39cm (espessura 19cm) de paredes com área líquida menor que 6m² com vãos e argamassa de assentamento com preparo manual. Af_06/2014</t>
  </si>
  <si>
    <t>Alvenaria de vedação de blocos cerâmicos furados na vertical de 9x19x39cm (espessura 9cm) de paredes com área líquida maior ou igual a 6m² com vãos e argamassa de assentamento com preparo em betoneira. Af_06/2014</t>
  </si>
  <si>
    <t>Alvenaria de vedação de blocos cerâmicos furados na vertical de 9x19x39cm (espessura 9cm) de paredes com área líquida maior ou igual a 6m² com vãos e argamassa de assentamento com preparo manual. Af_06/2014</t>
  </si>
  <si>
    <t>Alvenaria de vedação de blocos cerâmicos furados na vertical de 14x19x39cm (espessura 14cm) de paredes com área líquida maior ou igual a 6m² com vãos e argamassa de assentamento com preparo em betoneira. Af_06/2014</t>
  </si>
  <si>
    <t>Alvenaria de vedação de blocos cerâmicos furados na vertical de 14x19x39cm (espessura 14cm) de paredes com área líquida maior ou igual a 6m² com vãos e argamassa de assentamento com preparo manual. Af_06/2014</t>
  </si>
  <si>
    <t>Alvenaria de vedação de blocos cerâmicos furados na vertical de 19x19x39cm (espessura 19cm) de paredes com área líquida maior ou igual a 6m² com vãos e argamassa de assentamento com preparo em betoneira. Af_06/2014</t>
  </si>
  <si>
    <t>Alvenaria de vedação de blocos cerâmicos furados na vertical de 19x19x39cm (espessura 19cm) de paredes com área líquida maior ou igual a 6m² com vãos e argamassa de assentamento com preparo manual. Af_06/2014</t>
  </si>
  <si>
    <t>Alvenaria de vedação de blocos cerâmicos furados na horizontal de 9x19x19cm (espessura 9cm) de paredes com área líquida menor que 6m² sem vãos e argamassa de assentamento com preparo em betoneira. Af_06/2014</t>
  </si>
  <si>
    <t>Alvenaria de vedação de blocos cerâmicos furados na horizontal de 9x19x19cm (espessura 9cm) de paredes com área líquida menor que 6m² sem vãos e argamassa de assentamento com preparo manual. Af_06/2014</t>
  </si>
  <si>
    <t>Alvenaria de vedação de blocos cerâmicos furados na horizontal de 11,5x19x19cm (espessura 11,5cm) de paredes com área líquida menor que 6m² sem vãos e argamassa de assentamento com preparo em betoneira. Af_06/2014</t>
  </si>
  <si>
    <t>Alvenaria de vedação de blocos cerâmicos furados na horizontal de 11,5x19x19cm (espessura 11,5cm) de paredes com área líquida menor que 6m² sem vãos e argamassa de assentamento com preparo manual. Af_06/2014</t>
  </si>
  <si>
    <t>Alvenaria de vedação de blocos cerâmicos furados na horizontal de 9x14x19cm (espessura 9cm) de paredes com área líquida menor que 6m² sem vãos e argamassa de assentamento com preparo em betoneira. Af_06/2014</t>
  </si>
  <si>
    <t>Alvenaria de vedação de blocos cerâmicos furados na horizontal de 9x14x19cm (espessura 9cm) de paredes com área líquida menor que 6m² sem vãos e argamassa de assentamento com preparo manual. Af_06/2014</t>
  </si>
  <si>
    <t>Alvenaria de vedação de blocos cerâmicos furados na horizontal de 14x9x19cm (espessura 14cm, bloco deitado) de paredes com área líquida menor que 6m² sem vãos e argamassa de assentamento com preparo em betoneira. Af_06/2014</t>
  </si>
  <si>
    <t>Alvenaria de vedação de blocos cerâmicos furados na horizontal de 14x9x19cm (espessura 14cm, bloco deitado) de paredes com área líquida menor que 6m² sem vãos e argamassa de assentamento com preparo manual. Af_06/2014</t>
  </si>
  <si>
    <t>Alvenaria de vedação de blocos cerâmicos furados na horizontal de 9x19x19cm (espessura 9cm) de paredes com área líquida maior ou igual a 6m² sem vãos e argamassa de assentamento com preparo em betoneira. Af_06/2014</t>
  </si>
  <si>
    <t>Alvenaria de vedação de blocos cerâmicos furados na horizontal de 9x19x19cm (espessura 9cm) de paredes com área líquida maior ou igual a 6m² sem vãos e argamassa de assentamento com preparo manual. Af_06/2014</t>
  </si>
  <si>
    <t>Alvenaria de vedação de blocos cerâmicos furados na horizontal de 11,5x19x19cm (espessura 11,5m) de paredes com área líquida maior ou igual a 6m² sem vãos e argamassa de assentamento com preparo em betoneira. Af_06/2014</t>
  </si>
  <si>
    <t>Alvenaria de vedação de blocos cerâmicos furados na horizontal de 11,5x19x19cm (espessura 11,5m) de paredes com área líquida maior ou igual a 6m² sem vãos e argamassa de assentamento com preparo manual. Af_06/2014</t>
  </si>
  <si>
    <t>Alvenaria de vedação de blocos cerâmicos furados na horizontal de 9x14x19cm (espessura 9cm) de paredes com área líquida maior ou igual a 6m² sem vãos e argamassa de assentamento com preparo em betoneira. Af_06/2014</t>
  </si>
  <si>
    <t>Alvenaria de vedação de blocos cerâmicos furados na horizontal de 9x14x19cm (espessura 9cm) de paredes com área líquida maior ou igual a 6m² sem vãos e argamassa de assentamento com preparo manual. Af_06/2014</t>
  </si>
  <si>
    <t>Alvenaria de vedação de blocos cerâmicos furados na horizontal de 14x9x19cm (espessura 14cm, bloco deitado) de paredes com área líquida maior ou igual a 6m² sem vãos e argamassa de assentamento com preparo em betoneira. Af_06/2014</t>
  </si>
  <si>
    <t>Alvenaria de vedação de blocos cerâmicos furados na horizontal de 14x9x19cm (espessura 14cm, bloco deitado) de paredes com área líquida maior ou igual a 6m² sem vãos e argamassa de assentamento com preparo manual. Af_06/2014</t>
  </si>
  <si>
    <t>Alvenaria de vedação de blocos cerâmicos furados na horizontal de 9x19x19cm (espessura 9cm) de paredes com área líquida menor que 6m² com vãos e argamassa de assentamento com preparo em betoneira. Af_06/2014</t>
  </si>
  <si>
    <t>Alvenaria de vedação de blocos cerâmicos furados na horizontal de 9x19x19cm (espessura 9cm) de paredes com área líquida menor que 6m² com vãos e argamassa de assentamento com preparo manual. Af_06/2014</t>
  </si>
  <si>
    <t>Alvenaria de vedação de blocos cerâmicos furados na horizontal de 11,5x19x19cm (espessura 11,5cm) de paredes com área líquida menor que 6m² com vãos e argamassa de assentamento com preparo em betoneira. Af_06/2014</t>
  </si>
  <si>
    <t>Alvenaria de vedação de blocos cerâmicos furados na horizontal de 11,5x19x19cm (espessura 11,5cm) de paredes com área líquida menor que 6m² com vãos e argamassa de assentamento com preparo manual. Af_06/2014</t>
  </si>
  <si>
    <t>Alvenaria de vedação de blocos cerâmicos furados na horizontal de 9x14x19cm (espessura 9cm) de paredes com área líquida menor que 6m² com vãos e argamassa de assentamento com preparo em betoneira. Af_06/2014</t>
  </si>
  <si>
    <t>Alvenaria de vedação de blocos cerâmicos furados na horizontal de 9x14x19cm (espessura 9cm) de paredes com área líquida menor que 6m² com vãos e argamassa de assentamento com preparo manual. Af_06/2014</t>
  </si>
  <si>
    <t>Alvenaria de vedação de blocos cerâmicos furados na horizontal de 14x9x19cm (espessura 14cm, bloco deitado) de paredes com área líquida menor que 6m² com vãos e argamassa de assentamento com preparo em betoneira. Af_06/2014</t>
  </si>
  <si>
    <t>Alvenaria de vedação de blocos cerâmicos furados na horizontal de 14x9x19cm (espessura 14cm, bloco deitado) de paredes com área líquida menor que 6m² com vãos e argamassa de assentamento com preparo manual. Af_06/2014</t>
  </si>
  <si>
    <t>Alvenaria de vedação de blocos cerâmicos furados na horizontal de 9x19x19cm (espessura 9cm) de paredes com área líquida maior ou igual a 6m² com vãos e argamassa de assentamento com preparo em betoneira. Af_06/2014</t>
  </si>
  <si>
    <t>Alvenaria de vedação de blocos cerâmicos furados na horizontal de 9x19x19cm (espessura 9cm) de paredes com área líquida maior ou igual a 6m² com vãos e argamassa de assentamento com preparo manual. Af_06/2014</t>
  </si>
  <si>
    <t>Alvenaria de vedação de blocos cerâmicos furados na horizontal de 11,5x19x19cm (espessura 11,5cm) de paredes com área líquida maior ou igual a 6m² com vãos e argamassa de assentamento com preparo em betoneira. Af_06/2014</t>
  </si>
  <si>
    <t>Alvenaria de vedação de blocos cerâmicos furados na horizontal de 11,5x19x19cm (espessura 11,5cm) de paredes com área líquida maior ou igual a 6m² com vãos e argamassa de assentamento com preparo manual. Af_06/2014</t>
  </si>
  <si>
    <t>Alvenaria de vedação de blocos cerâmicos furados na horizontal de 9x14x19cm (espessura 9cm) de paredes com área líquida maior ou igual a 6m² com vãos e argamassa de assentamento com preparo em betoneira. Af_06/2014</t>
  </si>
  <si>
    <t>Alvenaria de vedação de blocos cerâmicos furados na horizontal de 9x14x19cm (espessura 9cm) de paredes com área líquida maior ou igual a 6m² com vãos e argamassa de assentamento com preparo manual. Af_06/2014</t>
  </si>
  <si>
    <t>Alvenaria de vedação de blocos cerâmicos furados na horizontal de 14x9x19cm (espessura 14cm, bloco deitado) de paredes com área líquida maior ou igual a 6m² com vãos e argamassa de assentamento com preparo em betoneira. Af_06/2014</t>
  </si>
  <si>
    <t>Alvenaria de vedação de blocos cerâmicos furados na horizontal de 14x9x19cm (espessura 14cm, bloco deitado) de paredes com área líquida maior ou igual a 6m² com vãos e argamassa de assentamento com preparo manual. Af_06/2014</t>
  </si>
  <si>
    <t>(composição representativa) do serviço de alvenaria de vedação de blocos vazados de cerâmica de 9x19x19cm (espessura 9cm), para edificação habitacional multifamiliar (prédio). Af_11/2014</t>
  </si>
  <si>
    <t>Alvenaria de embasamento em tijolos ceramicos macicos 5x10x20cm, assentado  com argamassa traco 1:2:8 (cimento, cal e areia)</t>
  </si>
  <si>
    <t>Alvenaria estrutural de blocos cerâmicos 14x19x39, (espessura de 14 cm), para paredes com área líquida menor que 6m², sem vãos, utilizando palheta e argamassa de assentamento com preparo em betoneira. Af_12/2014</t>
  </si>
  <si>
    <t>Alvenaria estrutural de blocos cerâmicos 14x19x39, (espessura de 14 cm), para paredes com área líquida menor que 6m², sem vãos, utilizando palheta e argamassa de assentamento com preparo manual. Af_12/2014</t>
  </si>
  <si>
    <t>Alvenaria estrutural de blocos cerâmicos 14x19x39, (espessura de 14 cm), para paredes com área líquida maior ou igual que 6m², sem vãos, utilizando palheta e argamassa de assentamento com preparo em betoneira. Af_12/2014</t>
  </si>
  <si>
    <t>Alvenaria estrutural de blocos cerâmicos 14x19x39, (espessura de 14 cm), para paredes com área líquida maior ou igual que 6m², sem vãos, utilizando palheta e argamassa de assentamento com preparo manual. Af_12/2014</t>
  </si>
  <si>
    <t>Alvenaria estrutural de blocos cerâmicos 14x19x39, (espessura de 14 cm), para paredes com área líquida menor que 6m², com vãos, utilizando palheta e argamassa de assentamento com preparo em betoneira. Af_12/2014</t>
  </si>
  <si>
    <t>Alvenaria estrutural de blocos cerâmicos 14x19x39, (espessura de 14 cm), para paredes com área líquida menor que 6m², com vãos, utilizando palheta e argamassa de assentamento com preparo manual. Af_12/2014</t>
  </si>
  <si>
    <t>Alvenaria estrutural de blocos cerâmicos 14x19x39, (espessura de 14 cm), para paredes com área líquida maior ou igual a 6m², com vãos, utilizando palheta e argamassa de assentamento com preparo em betoneira. Af_12/2014</t>
  </si>
  <si>
    <t>Alvenaria estrutural de blocos cerâmicos 14x19x39, (espessura de 14 cm), para paredes com área líquida maior ou igual a 6m², com vãos, utilizando palheta e argamassa de assentamento com preparo manual. Af_12/2014</t>
  </si>
  <si>
    <t>Alvenaria estrutural de blocos cerâmicos 14x19x29, (espessura de 14 cm), para paredes com área líquida menor que 6m², sem vãos, utilizando palheta e argamassa de assentamento com preparo em betoneira. Af_12/2014</t>
  </si>
  <si>
    <t>Alvenaria estrutural de blocos cerâmicos 14x19x29, (espessura de 14 cm), para paredes com área líquida menor que 6m², sem vãos, utilizando palheta e argamassa de assentamento com preparo manual. Af_12/2014</t>
  </si>
  <si>
    <t>Alvenaria estrutural de blocos cerâmicos 14x19x29, (espessura de 14 cm), para paredes com área líquida maior ou igual a 6m², sem vãos, utilizando palheta e argamassa de assentamento com preparo em betoneira. Af_12/2014</t>
  </si>
  <si>
    <t>Alvenaria estrutural de blocos cerâmicos 14x19x29, (espessura de 14 cm), para paredes com área líquida menor que 6m², com vãos, utilizando palheta e argamassa de assentamento com preparo em betoneira. Af_12/2014</t>
  </si>
  <si>
    <t>Alvenaria estrutural de blocos cerâmicos 14x19x29, (espessura de 14 cm), para paredes com área líquida menor que 6m², com vãos, utilizando palheta e argamassa de assentamento com preparo manual. Af_12/2014</t>
  </si>
  <si>
    <t>Alvenaria estrutural de blocos cerâmicos 14x19x29, (espessura de 14 cm), para paredes com área líquida maior ou igual a 6m², com vãos, utilizando palheta e argamassa de assentamento com preparo em betoneira. Af_12/2014</t>
  </si>
  <si>
    <t>Alvenaria estrutural de blocos cerâmicos 14x19x29, (espessura de 14 cm), para paredes com área líquida maior ou igual a 6m², com vãos, utilizando palheta e argamassa de assentamento com preparo manual. Af_12/2014</t>
  </si>
  <si>
    <t>Alvenaria estrutural de blocos cerâmicos 14x19x39, (espessura de 14 cm), para paredes com área líquida menor que 6m², sem vãos, utilizando colher de pedreiro e argamassa de assentamento com preparo em betoneira. Af_12/2014</t>
  </si>
  <si>
    <t>Alvenaria estrutural de blocos cerâmicos 14x19x39, (espessura de 14 cm), para paredes com área líquida menor que 6m², sem vãos, utilizando colher de pedreiro e argamassa de assentamento com preparo manual. Af_12/2014</t>
  </si>
  <si>
    <t>Alvenaria estrutural de blocos cerâmicos 14x19x39, (espessura de 14 cm), para paredes com área líquida maior ou igual a 6m², sem vãos, utilizando colher de pedreiro e argamassa de assentamento com preparo em betoneira. Af_12/2014</t>
  </si>
  <si>
    <t>Alvenaria estrutural de blocos cerâmicos 14x19x39, (espessura de 14 cm), para paredes com área líquida maior ou igual a 6m², sem vãos, utilizando colher de pedreiro e argamassa de assentamento com preparo manual. Af_12/2014</t>
  </si>
  <si>
    <t>Alvenaria estrutural de blocos cerâmicos 14x19x39, (espessura de 14 cm), para paredes com área líquida menor que 6m², com vãos, utilizando colher de pedreiro e argamassa de assentamento com preparo em betoneira. Af_12/2014</t>
  </si>
  <si>
    <t>Alvenaria estrutural de blocos cerâmicos 14x19x39, (espessura de 14 cm), para paredes com área líquida menor que 6m², com vãos, utilizando colher de pedreiro e argamassa de assentamento com preparo manual. Af_12/2014</t>
  </si>
  <si>
    <t>Alvenaria estrutural de blocos cerâmicos 14x19x39, (espessura de 14 cm), para paredes com área líquida maior ou igual a 6m², com vãos, utilizando colher de pedreiro e argamassa de assentamento com preparo em betoneira. Af_12/2014</t>
  </si>
  <si>
    <t>Alvenaria estrutural de blocos cerâmicos 14x19x39, (espessura de 14 cm), para paredes com área líquida maior ou igual a 6m², com vãos, utilizando colher de pedreiro e argamassa de assentamento com preparo manual. Af_12/2014</t>
  </si>
  <si>
    <t>Alvenaria estrutural de blocos cerâmicos 14x19x29, (espessura de 14 cm), para paredes com área líquida menor que 6m², sem vãos, utilizando colher de pedreiro e argamassa de assentamento com preparo em betoneira. Af_12/2014</t>
  </si>
  <si>
    <t>Alvenaria estrutural de blocos cerâmicos 14x19x29, (espessura de 14 cm), para paredes com área líquida menor que 6m², sem vãos, utilizando colher de pedreiro e argamassa de assentamento com preparo manual. Af_12/2014</t>
  </si>
  <si>
    <t>Alvenaria estrutural de blocos cerâmicos 14x19x29, (espessura de 14 cm), para paredes com área líquida maior ou igual a 6m², sem vãos, utilizando colher de pedreiro e argamassa de assentamento com preparo em betoneira. Af_12/2014</t>
  </si>
  <si>
    <t>Alvenaria estrutural de blocos cerâmicos 14x19x29, (espessura de 14 cm), para paredes com área líquida maior ou igual a 6m², sem vãos, utilizando colher de pedreiro e argamassa de assentamento com preparo manual. Af_12/2014</t>
  </si>
  <si>
    <t>Alvenaria estrutural de blocos cerâmicos 14x19x29, (espessura de 14 cm), para paredes com área líquida menor que 6m², com vãos, utilizando colher de pedreiro e argamassa de assentamento com preparo em betoneira. Af_12/2014</t>
  </si>
  <si>
    <t>Alvenaria estrutural de blocos cerâmicos 14x19x29, (espessura de 14 cm), para paredes com área líquida menor que 6m², com vãos, utilizando colher de pedreiro e argamassa de assentamento com preparo manual. Af_12/2014</t>
  </si>
  <si>
    <t>Alvenaria estrutural de blocos cerâmicos 14x19x29, (espessura de 14 cm), para paredes com área líquida maior ou igual a 6m², com vãos, utilizando colher de pedreiro e argamassa de assentamento com preparo em betoneira. Af_12/2014</t>
  </si>
  <si>
    <t>Alvenaria estrutural de blocos cerâmicos 14x19x29, (espessura de 14 cm), para paredes com área líquida maior ou igual a 6m², com vãos, utilizando colher de pedreiro e argamassa de assentamento com preparo manual. Af_12/2014</t>
  </si>
  <si>
    <t>Cobogo ceramico (elemento vazado), 9x20x20cm, assentado com argamassa traco 1:4 de cimento e areia</t>
  </si>
  <si>
    <t>Alvenaria de vedação de blocos vazados de concreto de 9x19x39cm (espessura 9cm) de paredes com área líquida menor que 6m² sem vãos e argamassa de assentamento com preparo em betoneira. Af_06/2014</t>
  </si>
  <si>
    <t>Alvenaria de vedação de blocos vazados de concreto de 9x19x39cm (espessura 9cm) de paredes com área líquida menor que 6m² sem vãos e argamassa de assentamento com preparo manual. Af_06/2014</t>
  </si>
  <si>
    <t>Alvenaria de vedação de blocos vazados de concreto de 14x19x39cm (espessura 14cm) de paredes com área líquida menor que 6m² sem vãos e argamassa de assentamento com preparo em betoneira. Af_06/2014</t>
  </si>
  <si>
    <t>Alvenaria de vedação de blocos vazados de concreto de 14x19x39cm (espessura 14cm) de paredes com área líquida menor que 6m² sem vãos e argamassa de assentamento com preparo manual. Af_06/2014</t>
  </si>
  <si>
    <t>Alvenaria de vedação de blocos vazados de concreto de 19x19x39cm (espessura 19cm) de paredes com área líquida menor que 6m² sem vãos e argamassa de assentamento com preparo em betoneira. Af_06/2014</t>
  </si>
  <si>
    <t>Alvenaria de vedação de blocos vazados de concreto de 19x19x39cm (espessura 19cm) de paredes com área líquida menor que 6m² sem vãos e argamassa de assentamento com preparo manual. Af_06/2014</t>
  </si>
  <si>
    <t>Alvenaria de vedação de blocos vazados de concreto de 9x19x39cm (espessura 9cm) de paredes com área líquida maior ou igual a 6m² sem vãos e argamassa de assentamento com preparo em betoneira. Af_06/2014</t>
  </si>
  <si>
    <t>Alvenaria de vedação de blocos vazados de concreto de 9x19x39cm (espessura 9cm) de paredes com área líquida maior ou igual a 6m² sem vãos e argamassa de assentamento com preparo manual. Af_06/2014</t>
  </si>
  <si>
    <t>Alvenaria de vedação de blocos vazados de concreto de 14x19x39cm (espessura 14cm) de paredes com área líquida maior ou igual a 6m² sem vãos e argamassa de assentamento com preparo em betoneira. Af_06/2014</t>
  </si>
  <si>
    <t>Alvenaria de vedação de blocos vazados de concreto de 14x19x39cm (espessura 14cm) de paredes com área líquida maior ou igual a 6m² sem vãos e argamassa de assentamento com preparo manual. Af_06/2014</t>
  </si>
  <si>
    <t>Alvenaria de vedação de blocos vazados de concreto de 19x19x39cm (espessura 19cm) de paredes com área líquida maior ou igual a 6m² sem vãos e argamassa de assentamento com preparo em betoneira. Af_06/2014</t>
  </si>
  <si>
    <t>Alvenaria de vedação de blocos vazados de concreto de 19x19x39cm (espessura 19cm) de paredes com área líquida maior ou igual a 6m² sem vãos e argamassa de assentamento com preparo manual. Af_06/2014</t>
  </si>
  <si>
    <t>Alvenaria de vedação de blocos vazados de concreto de 9x19x39cm (espessura 9cm) de paredes com área líquida menor que 6m² com vãos e argamassa de assentamento com preparo em betoneira. Af_06/2014</t>
  </si>
  <si>
    <t>Alvenaria de vedação de blocos vazados de concreto de 9x19x39cm (espessura 9cm) de paredes com área líquida menor que 6m² com vãos e argamassa de assentamento com preparo manual. Af_06/2014</t>
  </si>
  <si>
    <t>Alvenaria de vedação de blocos vazados de concreto de 14x19x39cm (espessura 14cm) de paredes com área líquida menor que 6m² com vãos e argamassa de assentamento com preparo em betoneira. Af_06/2014</t>
  </si>
  <si>
    <t>Alvenaria de vedação de blocos vazados de concreto de 14x19x39cm (espessura 14cm) de paredes com área líquida menor que 6m² com vãos e argamassa de assentamento com preparo manual. Af_06/2014</t>
  </si>
  <si>
    <t>Alvenaria de vedação de blocos vazados de concreto de 19x19x39cm (espessura 19cm) de paredes com área líquida menor que 6m² com vãos e argamassa de assentamento com preparo em betoneira. Af_06/2014</t>
  </si>
  <si>
    <t>Alvenaria de vedação de blocos vazados de concreto de 19x19x39cm (espessura 19cm) de paredes com área líquida menor que 6m² com vãos e argamassa de assentamento com preparo manual. Af_06/2014</t>
  </si>
  <si>
    <t>Alvenaria de vedação de blocos vazados de concreto de 9x19x39cm (espessura 9cm) de paredes com área líquida maior ou igual a 6m² com vãos e argamassa de assentamento com preparo em betoneira. Af_06/2014</t>
  </si>
  <si>
    <t>Alvenaria de vedação de blocos vazados de concreto de 9x19x39cm (espessura 9cm) de paredes com área líquida maior ou igual a 6m² com vãos e argamassa de assentamento com preparo manual. Af_06/2014</t>
  </si>
  <si>
    <t>Alvenaria de vedação de blocos vazados de concreto de 14x19x39cm (espessura 14cm) de paredes com área líquida maior ou igual a 6m² com vãos e argamassa de assentamento com preparo em betoneira. Af_06/2014</t>
  </si>
  <si>
    <t>Alvenaria de vedação de blocos vazados de concreto de 14x19x39cm (espessura 14cm) de paredes com área líquida maior ou igual a 6m² com vãos e argamassa de assentamento com preparo manual. Af_06/2014</t>
  </si>
  <si>
    <t>Alvenaria de vedação de blocos vazados de concreto de 19x19x39cm (espessura 19cm) de paredes com área líquida maior ou igual a 6m² com vãos e argamassa de assentamento com preparo em betoneira. Af_06/2014</t>
  </si>
  <si>
    <t>Alvenaria de vedação de blocos vazados de concreto de 19x19x39cm (espessura 19cm) de paredes com área líquida maior ou igual a 6m² com vãos e argamassa de assentamento com preparo manual. Af_06/2014</t>
  </si>
  <si>
    <t>(composição representativa) do serviço de alvenaria de vedação de blocos vazados de concreto de 9x19x39cm (espessura 9cm), para edificação habitacional multifamiliar (prédio). Af_11/2014</t>
  </si>
  <si>
    <t>Cobogo de concreto (elemento vazado), 7x50x50cm, assentado com argamassa traco 1:4 (cimento e areia)</t>
  </si>
  <si>
    <t>Cobogo de concreto (elemento vazado), 7x50x50cm, assentado com argamassa traco 1:3 (cimento e areia)</t>
  </si>
  <si>
    <t>Cobogo de concreto (elemento vazado), 10x29x39cm abertura com vidro, assentado com argamassa traco 1:4 (cimento e areia media nao peneirada)</t>
  </si>
  <si>
    <t>Alvenaria de blocos de concreto estrutural 14x19x39 cm, (espessura 14 cm), fbk = 4,5 mpa, para paredes com área líquida menor que 6m², sem vãos, utilizando palheta. Af_12/2014</t>
  </si>
  <si>
    <t>Alvenaria de blocos de concreto estrutural 14x19x39 cm, (espessura 14 cm), fbk = 4,5 mpa, para paredes com área líquida maior ou igual a 6m², sem vãos, utilizando palheta. Af_12/2014</t>
  </si>
  <si>
    <t>Alvenaria de blocos de concreto estrutural 14x19x39 cm, (espessura 14 cm) fbk = 14,0 mpa, para paredes com área líquida menor que 6m², sem vãos, utilizando palheta. Af_12/2014</t>
  </si>
  <si>
    <t>Alvenaria de blocos de concreto estrutural 14x19x39 cm, (espessura 14 cm) fbk = 14,0 mpa, para paredes com área líquida maior ou igual a 6m², sem vãos, utilizando palheta. Af_12/2014</t>
  </si>
  <si>
    <t>Alvenaria de blocos de concreto estrutural 14x19x39 cm, (espessura 14 cm), fbk = 4,5 mpa, para paredes com área líquida menor que 6m², com vãos, utilizando palheta. Af_12/2014</t>
  </si>
  <si>
    <t>Alvenaria de blocos de concreto estrutural 14x19x39 cm, (espessura 14 cm), fbk = 4,5 mpa, para paredes com área líquida maior ou igual a 6m², com vãos, utilizando palheta. Af_12/2014</t>
  </si>
  <si>
    <t>Alvenaria de blocos de concreto estrutural 14x19x39 cm, (espessura 14 cm) fbk = 14,0 mpa, para paredes com área líquida menor que 6m², com vãos, utilizando palheta. Af_12/2014</t>
  </si>
  <si>
    <t>Alvenaria de blocos de concreto estrutural 14x19x39 cm, (espessura 14 cm) fbk = 14,0 mpa, para paredes com área líquida maior ou igual a 6m², com vãos, utilizando palheta. Af_12/2014</t>
  </si>
  <si>
    <t>Alvenaria de blocos de concreto estrutural 14x19x29 cm, (espessura 14 cm), fbk = 4,5 mpa, para paredes com área líquida menor que 6m², sem vãos, utilizando palheta. Af_12/2014</t>
  </si>
  <si>
    <t>Alvenaria de blocos de concreto estrutural 14x19x29 cm, (espessura 14 cm), fbk = 4,5 mpa, para paredes com área líquida maior ou igual a 6m², sem vãos, utilizando palheta. Af_12/2014</t>
  </si>
  <si>
    <t>Alvenaria de blocos de concreto estrutural 14x19x29 cm, (espessura 14 cm) fbk = 14,0 mpa, para paredes com área líquida menor que 6m², sem vãos, utilizando palheta. Af_12/2014</t>
  </si>
  <si>
    <t>Alvenaria de blocos de concreto estrutural 14x19x29 cm, (espessura 14 cm) fbk = 14,0 mpa, para paredes com área líquida maior ou igual a 6m², sem vãos, utilizando palheta. Af_12/2014</t>
  </si>
  <si>
    <t>Alvenaria de blocos de concreto estrutural 14x19x29 cm, (espessura 14 cm), fbk = 4,5 mpa, para paredes com área líquida menor que 6m², com vãos, utilizando palheta. Af_12/2014</t>
  </si>
  <si>
    <t>Alvenaria de blocos de concreto estrutural 14x19x29 cm, (espessura 14 cm), fbk = 4,5 mpa, para paredes com área líquida maior ou igual a 6m², com vãos, utilizando palheta. Af_12/2014</t>
  </si>
  <si>
    <t>Alvenaria de blocos de concreto estrutural 14x19x29 cm, (espessura 14 cm) fbk = 14,0 mpa, para paredes com área líquida menor que 6m², com vãos, utilizando palheta. Af_12/2014</t>
  </si>
  <si>
    <t>Alvenaria de blocos de concreto estrutural 14x19x29 cm, (espessura 14 cm) fbk = 14,0 mpa, para paredes com área líquida maior ou igual a 6m², com vãos, utilizando palheta. Af_12/2014</t>
  </si>
  <si>
    <t>Alvenaria de blocos de concreto estrutural 14x19x39 cm, (espessura 14 cm), fbk = 4,5 mpa, para paredes com área líquida menor que 6m², sem vãos, utilizando colher de pedreiro. Af_12/2014</t>
  </si>
  <si>
    <t>Alvenaria de blocos de concreto estrutural 14x19x39 cm, (espessura 14 cm), fbk = 4,5 mpa, para paredes com área líquida maior ou igual a 6m², sem vãos, utilizando colher de pedreiro. Af_12/2014</t>
  </si>
  <si>
    <t>Alvenaria de blocos de concreto estrutural 14x19x39 cm, (espessura 14 cm) fbk = 14,0 mpa, para paredes com área líquida menor que 6m², sem vãos, utilizando colher de pedreiro. Af_12/2014</t>
  </si>
  <si>
    <t>Alvenaria de blocos de concreto estrutural 14x19x39 cm, (espessura 14 cm) fbk = 14,0 mpa, para paredes com área líquida maior ou igual a 6m², sem vãos, utilizando colher de pedreiro. Af_12/2014</t>
  </si>
  <si>
    <t>Alvenaria de blocos de concreto estrutural 14x19x39 cm, (espessura 14 cm), fbk = 4,5 mpa, para paredes com área líquida menor que 6m², com vãos, utilizando colher de pedreiro. Af_12/2014</t>
  </si>
  <si>
    <t>Alvenaria de blocos de concreto estrutural 14x19x39 cm, (espessura 14 cm), fbk = 4,5 mpa, para paredes com área líquida maior ou igual a 6m², com vãos, utilizando colher de pedreiro. Af_12/2014</t>
  </si>
  <si>
    <t>Alvenaria de blocos de concreto estrutural 14x19x39 cm, (espessura 14 cm) fbk = 14,0 mpa, para paredes com área líquida menor que 6m², com vãos, utilizando colher de pedreiro. Af_12/2014</t>
  </si>
  <si>
    <t>Alvenaria de blocos de concreto estrutural 14x19x39 cm, (espessura 14 cm) fbk = 14,0 mpa, para paredes com área líquida maior ou igual a 6m², com vãos, utilizando colher de pedreiro. Af_12/2014</t>
  </si>
  <si>
    <t>Alvenaria de blocos de concreto estrutural 14x19x29 cm, (espessura 14 cm), fbk = 4,5 mpa, para paredes com área líquida menor que 6m², sem vãos, utilizando colher de pedreiro. Af_12/2014</t>
  </si>
  <si>
    <t>Alvenaria de blocos de concreto estrutural 14x19x29 cm, (espessura 14 cm), fbk = 4,5 mpa, para paredes com área líquida maior ou igual a 6m², sem vãos, utilizando colher de pedreiro. Af_12/2014</t>
  </si>
  <si>
    <t>Alvenaria de blocos de concreto estrutural 14x19x29 cm, (espessura 14 cm) fbk = 14,0 mpa, para paredes com área líquida menor que 6m², sem vãos, utilizando colher de pedreiro. Af_12/2014</t>
  </si>
  <si>
    <t>Alvenaria de blocos de concreto estrutural 14x19x29 cm, (espessura 14 cm) fbk = 14,0 mpa, para paredes com área líquida maior ou igual a 6m², sem vãos, utilizando colher de pedreiro. Af_12/2014</t>
  </si>
  <si>
    <t>Alvenaria de blocos de concreto estrutural 14x19x29 cm, (espessura 14 cm), fbk = 4,5 mpa, para paredes com área líquida menor que 6m², com vãos, utilizando colher de pedreiro. Af_12/2014</t>
  </si>
  <si>
    <t>Alvenaria de blocos de concreto estrutural 14x19x29 cm, (espessura 14 cm), fbk = 4,5 mpa, para paredes com área líquida maior ou igual a 6m², com vãos, utilizando colher de pedreiro. Af_12/2014</t>
  </si>
  <si>
    <t>Alvenaria de blocos de concreto estrutural 14x19x29 cm, (espessura 14 cm) fbk = 14,0 mpa, para paredes com área líquida menor que 6m², com vãos, utilizando colher de pedreiro. Af_12/2014</t>
  </si>
  <si>
    <t>Alvenaria de blocos de concreto estrutural 14x19x29 cm, (espessura 14 cm) fbk = 14,0 mpa, para paredes com área líquida maior ou igual a 6m², com vãos, utilizando colher de pedreiro. Af_12/2014</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</si>
  <si>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</si>
  <si>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</si>
  <si>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Retirada de divisorias em chapas de madeira, com montantes metalicos</t>
  </si>
  <si>
    <t>Recolocacao de placas divisorias de granilite, considerando reaproveitamento do material</t>
  </si>
  <si>
    <t>Recolocacao de divisorias tipo chapas ou tabuas, exclusive entarugamento, considerando reaproveitamento do material</t>
  </si>
  <si>
    <t>Recolocacao de divisorias tipo chapas ou tabuas, inclusive entarugamento, considerando reaproveitamento do material</t>
  </si>
  <si>
    <t>Divisoria em marmorite espessura 35mm, chumbamento no piso e parede com argamassa de cimento e areia, polimento manual, exclusive ferragens</t>
  </si>
  <si>
    <t>Divisoria em madeira compensada resinada espessura 6mm, estruturada em madeira de lei 3"x3"</t>
  </si>
  <si>
    <t>Divisoria em marmore branco polido, espessura 3 cm, assentado com argamassa traco 1:4 (cimento e areia), arremate com cimento branco, exclusive ferragens</t>
  </si>
  <si>
    <t>Divisoria em granito branco polido, esp = 3cm, assentado com argamassa traco 1:4, arremate em cimento branco, exclusive ferragens</t>
  </si>
  <si>
    <t>Parede com placas de gesso acartonado (drywall), para uso interno, com duas faces simples e estrutura metálica com guias simples, sem vãos. Af_06/2017_p</t>
  </si>
  <si>
    <t>Parede com placas de gesso acartonado (drywall), para uso interno, com duas faces simples e estrutura metálica com guias simples, com vãos af_06/2017_p</t>
  </si>
  <si>
    <t>Parede com placas de gesso acartonado (drywall), para uso interno, com duas faces simples e estrutura metálica com guias duplas, sem vãos. Af_06/2017_p</t>
  </si>
  <si>
    <t>Parede com placas de gesso acartonado (drywall), para uso interno, com duas faces simples e estrutura metálica com guias duplas, com vãos. Af_06/2017_p</t>
  </si>
  <si>
    <t>Parede com placas de gesso acartonado (drywall), para uso interno, com uma face simples e outra face dupla e estrutura metálica com guias simples, sem vãos. Af_06/2017_p</t>
  </si>
  <si>
    <t>Parede com placas de gesso acartonado (drywall), para uso interno, com uma face simples e outra face dupla e estrutura metálica com guias simples, com vãos. Af_06/2017_p</t>
  </si>
  <si>
    <t>Parede com placas de gesso acartonado (drywall), para uso interno com uma face simples e outra face dupla e estrutura metálica com guias duplas, sem vãos. Af_06/2017_p</t>
  </si>
  <si>
    <t>Parede com placas de gesso acartonado (drywall), para uso interno, com uma face simples e outra face dupla e   estrutura metálica com guias duplas, com vãos. Af_06/2017_p</t>
  </si>
  <si>
    <t>Parede com placas de gesso acartonado (drywall), para uso interno, com duas faces duplas e estrutura metálica com guias simples, sem vãos. Af_06/2017_p</t>
  </si>
  <si>
    <t>Parede com placas de gesso acartonado (drywall), para uso interno, com duas faces duplas e estrutura metálica com guias simples, com vãos. Af_06/2017_p</t>
  </si>
  <si>
    <t>Parede com placas de gesso acartonado (drywall), para uso interno com duas faces duplas e estrutura metálica com guias duplas, sem vãos. Af_06/2017</t>
  </si>
  <si>
    <t>Parede com placas de gesso acartonado (drywall), para uso interno, com duas faces duplas e estrutura metálica com guias duplas, com vãos. Af_06/2017_p</t>
  </si>
  <si>
    <t>Parede com placas de gesso acartonado (drywall), para uso interno, com uma face simples e estrutura metálica com guias simples, sem vãos. Af_06/2017_p</t>
  </si>
  <si>
    <t>Parede com placas de gesso acartonado (drywall), para uso interno, com uma face simples e estrutura metálica com guias simples, com vãos. Af_06/2017_p</t>
  </si>
  <si>
    <t>Instalação de isolamento com lã de rocha em paredes drywall. Af_06/2017</t>
  </si>
  <si>
    <t>Instalação de reforço metálico em parede drywall. Af_06/2017</t>
  </si>
  <si>
    <t>Instalação de reforço de madeira em parede drywall. Af_06/2017</t>
  </si>
  <si>
    <t>Alvenaria com blocos de concreto celular 10x30x60cm, espessura 10cm, assentados com argamassa traco 1:2:9 (cimento, cal e areia) preparo manual</t>
  </si>
  <si>
    <t>Alvenaria com blocos de concreto celular 20x30x60cm, espessura 20cm, assentados com argamassa traco 1:2:9 (cimento, cal e areia) preparo manual</t>
  </si>
  <si>
    <t>Recomposicao de pavimentacao tipo blokret sobre colchao de areia com reaproveitamento de material</t>
  </si>
  <si>
    <t>Recomposicao de revestimento primario medido p/ volume compactado</t>
  </si>
  <si>
    <t>Demolição de pavimentação asfáltica com utilização de martelo perfurador, espessura até 15 cm, exclusive carga e transporte</t>
  </si>
  <si>
    <t>Base de solo cimento 2% mistura em usina, compactacao 100% proctor intermediario, exclusive escavacao, carga e transporte do solo</t>
  </si>
  <si>
    <t>Base de solo cimento 4% mistura em usina, compactacao 100% proctor normal, exclusive escavacao, carga e transporte do solo</t>
  </si>
  <si>
    <t>Base de solo cimento 6% com mistura em usina, compactacao 100% proctor normal, exclusive escavacao, carga e transporte do solo</t>
  </si>
  <si>
    <t>Base de solo - brita (40/60), mistura em usina, compactacao 100% proctor modificado, exclusive escavacao, carga e transporte</t>
  </si>
  <si>
    <t>Base de solo - brita (50/50), mistura em usina, compactacao 100% proctor modificado, exclusive escavacao, carga e transporte</t>
  </si>
  <si>
    <t>Regularizacao e compactacao de subleito ate 20 cm de espessura</t>
  </si>
  <si>
    <t>Execução e compactação de base e ou sub base com solo estabilizado granulometricamente - exclusive escavação, carga e transporte e solo. Af_09/2017</t>
  </si>
  <si>
    <t>Execução e compactação de base e ou sub base com solo predominantemente arenoso - exclusive escavação, carga e transporte e solo. Af_09/2017</t>
  </si>
  <si>
    <t>Execução e compactação de base e ou sub base com solo melhorado com cimento (teor de 2%) - exclusive escavação, carga e transporte e solo. Af_09/2017</t>
  </si>
  <si>
    <t>Execução e compactação de base e ou sub base com solo melhorado com cimento (teor de 4%) - exclusive escavação, carga e transporte e solo. Af_09/2017</t>
  </si>
  <si>
    <t>Execução e compactação de base e ou sub base com solo cimento (teor de cimento igual a 6%) - exclusive escavação, carga e transporte e solo. Af_09/2017</t>
  </si>
  <si>
    <t>Execução e compactação de base e ou sub base com solo cimento (teor de cimento igual a 8%) - exclusive escavação, carga e transporte e solo. Af_09/2017</t>
  </si>
  <si>
    <t>Execução e compactação de base e ou sub base com brita graduada simples - exclusive carga e transporte. Af_09/2017</t>
  </si>
  <si>
    <t>Execução e compactação de base e ou sub base com brita graduada tratada com cimento - exclusive carga e transporte. Af_09/2017</t>
  </si>
  <si>
    <t>Execução e compactação de base e ou sub base com concreto compactado com rolo - exclusive carga e transporte. Af_09/2017</t>
  </si>
  <si>
    <t>Execução e compactação de base e ou sub base com pedra rachão - exclusive escavação, carga e transporte. Af_09/2017</t>
  </si>
  <si>
    <t>Execução e compactação de base e ou sub base com macadame seco - exclusive escavação, carga e transporte. Af_09/2017</t>
  </si>
  <si>
    <t>Execução de imprimação com asfalto diluído cm-30. Af_09/2017</t>
  </si>
  <si>
    <t>Pintura de ligacao com emulsao rr-1c</t>
  </si>
  <si>
    <t>Pintura de ligacao com emulsao rr-2c</t>
  </si>
  <si>
    <t>Contencao lateral com solo local para pavimento poliedrico</t>
  </si>
  <si>
    <t>Corte e preparo de cordao de pedra para pavimento poliedrico</t>
  </si>
  <si>
    <t>Corte e preparo de pedra para pavimento poliedrico</t>
  </si>
  <si>
    <t>Desmonte manual de pedra para pavimento poliedrico</t>
  </si>
  <si>
    <t>Extracao, carga e assentamento de cordao de pedra para pavimento poliedrico, exclusive transporte de pedra e indenizacao pedreira</t>
  </si>
  <si>
    <t>Extracao, carga, preparo e assentamento de pedras poliedricas, exclusive transporte de pedra e indenizacao pedreira</t>
  </si>
  <si>
    <t>Areia asfalto a quente (aauq) com cap 50/70, incluso usinagem e aplicacao, exclusive transporte</t>
  </si>
  <si>
    <t>Areia asfalto a frio (aauf), com emulsao rr-2c incluso usinagem e aplicacao, exclusive transporte</t>
  </si>
  <si>
    <t>Execução de pavimento em piso intertravado, com bloco pisograma de 35 x 25 cm, espessura 6 cm. Af_12/2015</t>
  </si>
  <si>
    <t>Execução de pavimento em piso intertravado, com bloco pisograma de 35 x 25 cm, espessura 8 cm. Af_12/2015</t>
  </si>
  <si>
    <t>Execução de pavimento em piso intertravado, com bloco sextavado de 25 x 25 cm, espessura 6 cm. Af_12/2015</t>
  </si>
  <si>
    <t>Execução de pavimento em piso intertravado, com bloco sextavado de 25 x 25 cm, espessura 8 cm. Af_12/2015</t>
  </si>
  <si>
    <t>Execução de pavimento em piso intertravado, com bloco sextavado de 25 x 25 cm, espessura 10 cm. Af_12/2015</t>
  </si>
  <si>
    <t>Execução de passeio em piso intertravado, com bloco retangular cor natural de 20 x 10 cm, espessura 6 cm. Af_12/2015</t>
  </si>
  <si>
    <t>Execução de pátio/estacionamento em piso intertravado, com bloco retangular cor natural de 20 x 10 cm, espessura 6 cm. Af_12/2015</t>
  </si>
  <si>
    <t>Execução de pátio/estacionamento em piso intertravado, com bloco retangular cor natural de 20 x 10 cm, espessura 8 cm. Af_12/2015</t>
  </si>
  <si>
    <t>Execução de via em piso intertravado, com bloco retangular cor natural de 20 x 10 cm, espessura 8 cm. Af_12/2015</t>
  </si>
  <si>
    <t>Execução de pátio/estacionamento em piso intertravado, com bloco retangular de 20 x 10 cm, espessura 10 cm. Af_12/2015</t>
  </si>
  <si>
    <t>Execução de via em piso intertravado, com bloco retangular de 20 x 10 cm, espessura 10 cm. Af_12/2015</t>
  </si>
  <si>
    <t>Execução de passeio em piso intertravado, com bloco 16 faces de 22 x 11 cm, espessura 6 cm. Af_12/2015</t>
  </si>
  <si>
    <t>Execução de pátio/estacionamento em piso intertravado, com bloco 16 faces de 22 x 11 cm, espessura 6 cm. Af_12/2015</t>
  </si>
  <si>
    <t>Execução de pátio/estacionamento em piso intertravado, com bloco 16 faces de 22 x 11 cm, espessura 8 cm. Af_12/2015</t>
  </si>
  <si>
    <t>Execução de via em piso intertravado, com bloco 16 faces de 22 x 11 cm, espessura 8 cm. Af_12/2015</t>
  </si>
  <si>
    <t>Execução de pátio/estacionamento em piso intertravado, com bloco 16 faces de 22 x 11 cm, espessura 10 cm. Af_12/2015</t>
  </si>
  <si>
    <t>Execução de via em piso intertravado, com bloco 16 faces de 22 x 11 cm, espessura 10 cm. Af_12/2015</t>
  </si>
  <si>
    <t>Execução de passeio em piso intertravado, com bloco retangular colorido de 20 x 10 cm, espessura 6 cm. Af_12/2015</t>
  </si>
  <si>
    <t>Execução de pátio/estacionamento em piso intertravado, com bloco retangular colorido de 20 x 10 cm, espessura 6 cm. Af_12/2015</t>
  </si>
  <si>
    <t>Execução de pátio/estacionamento em piso intertravado, com bloco retangular colorido de 20 x 10 cm, espessura 8 cm. Af_12/2015</t>
  </si>
  <si>
    <t>Execução de via em piso intertravado, com bloco retangular colorido de 20 x 10 cm, espessura 8 cm. Af_12/2015</t>
  </si>
  <si>
    <t>Aplicação de graxa em barras de transferência para execução de pavimento de concreto. Af_11/2017</t>
  </si>
  <si>
    <t>Barras de ligação, aço ca-50 de 10 mm, para execução de pavimento de concreto  fornecimento e instalação. Af_11/2017</t>
  </si>
  <si>
    <t>Construção de pavimento com tratamento superficial simples, com emulsão asfáltica rr-2c. Af_01/2018</t>
  </si>
  <si>
    <t>Construção de pavimento com tratamento superficial simples, com emulsão asfáltica rr-2c, com banho diluído. Af_01/2018</t>
  </si>
  <si>
    <t>Construção de pavimento com tratamento superficial duplo, com emulsão asfáltica rr-2c. Af_01/2018</t>
  </si>
  <si>
    <t>Construção de pavimento com tratamento superficial duplo, com emulsão asfáltica rr-2c, com banho diluído. Af_01/2018</t>
  </si>
  <si>
    <t>Construção de pavimento com tratamento superficial duplo, com emulsão asfáltica rr-2c, com capa selante. Af_01/2018</t>
  </si>
  <si>
    <t>Construção de pavimento com tratamento superficial triplo, com emulsão asfáltica rr-2c. Af_01/2018</t>
  </si>
  <si>
    <t>Construção de pavimento com tratamento superficial triplo, com emulsão asfáltica rr-2c, com banho diluído. Af_01/2018</t>
  </si>
  <si>
    <t>Construção de pavimento com tratamento superficial triplo, com emulsão asfáltica rr-2c, com capa selante. Af_01/2018</t>
  </si>
  <si>
    <t>Reconstrução de pavimento com tratamento superficial simples, com emulsão asfáltica rr-2c. Af_01/2018</t>
  </si>
  <si>
    <t>Reconstrução de pavimento com tratamento superficial simples, com emulsão asfáltica rr-2c, com banho diluído. Af_01/2018</t>
  </si>
  <si>
    <t>Reconstrução de pavimento com tratamento superficial duplo, com emulsão asfáltica rr-2c. Af_01/2018</t>
  </si>
  <si>
    <t>Reconstrução de pavimento com tratamento superficial duplo, com emulsão asfáltica rr-2c, com banho diluído. Af_01/2018</t>
  </si>
  <si>
    <t>Reconstrução de pavimento com tratamento superficial duplo, com emulsão asfáltica rr-2c, com capa selante. Af_01/2018</t>
  </si>
  <si>
    <t>Reconstrução de pavimento com tratamento superficial triplo, com emulsão asfáltica rr-2c. Af_01/2018</t>
  </si>
  <si>
    <t>Reconstrução de pavimento com tratamento superficial triplo, com emulsão asfáltica rr-2c, com banho diluído. Af_01/2018</t>
  </si>
  <si>
    <t>Reconstrução de pavimento com tratamento superficial triplo, com emulsão asfáltica rr-2c, com capa selante. Af_01/2018</t>
  </si>
  <si>
    <t>Sinalizacao horizontal com tinta retrorrefletiva a base de resina acrilica com microesferas de vidro</t>
  </si>
  <si>
    <t>Caiacao em meio fio</t>
  </si>
  <si>
    <t>Barreira pre-moldada externa concreto armado 0,25x0,40x1,14m fck=25mpa aco ca-50 incl vigota horizontal montante a cada 1,00m  ferros de ligacao e materiais.</t>
  </si>
  <si>
    <t>Barreira dupla pre-mol inter concreto armado 0,15x0,65x0,77m fck=25mpa aco ca-50 incl ferros de ligacao e materiais.</t>
  </si>
  <si>
    <t>Pintura guarda-corpo guarda-roda e mureta protecao com cal em pontes eviadutos medida pelo dobro da area total (larguraxaltura).</t>
  </si>
  <si>
    <t>Usinagem de cbuq com cap 50/70, para capa de rolamento</t>
  </si>
  <si>
    <t>Usinagem de cbuq com cap 50/70, para binder</t>
  </si>
  <si>
    <t>Construção de pavimento com aplicação de concreto betuminoso usinado a quente (cbuq), camada de rolamento, com espessura de 3,0 cm - exclusive transporte. Af_03/2017</t>
  </si>
  <si>
    <t>Construção de pavimento com aplicação de concreto betuminoso usinado a quente (cbuq), binder, com espessura de 3,0 cm - exclusive transporte. Af_03/2017</t>
  </si>
  <si>
    <t>Construção de pavimento com aplicação de concreto betuminoso usinado a quente (cbuq), camada de rolamento, com espessura de 4,0 cm - exclusive transporte. Af_03/2017</t>
  </si>
  <si>
    <t>Construção de pavimento com aplicação de concreto betuminoso usinado a quente (cbuq), binder, com espessura de 4,0 cm - exclusive transporte. Af_03/2017</t>
  </si>
  <si>
    <t>Construção de pavimento com aplicação de concreto betuminoso usinado a quente (cbuq), camada de rolamento, com espessura de 5,0 cm - exclusive transporte. Af_03/2017</t>
  </si>
  <si>
    <t>Construção de pavimento com aplicação de concreto betuminoso usinado a quente (cbuq), binder, com espessura de 5,0 cm - exclusive transporte. Af_03/2017</t>
  </si>
  <si>
    <t>Construção de pavimento com aplicação de concreto betuminoso usinado a quente (cbuq), camada de rolamento, com espessura de 6,0 cm - exclusive transporte. Af_03/2017</t>
  </si>
  <si>
    <t>Construção de pavimento com aplicação de concreto betuminoso usinado a quente (cbuq), binder, com espessura de 6,0 cm - exclusive transporte. Af_03/2017</t>
  </si>
  <si>
    <t>Construção de pavimento com aplicação de concreto betuminoso usinado a quente (cbuq), camada de rolamento, com espessura de 7,0 cm - exclusive transporte. Af_03/2017</t>
  </si>
  <si>
    <t>Construção de pavimento com aplicação de concreto betuminoso usinado a quente (cbuq), binder, com espessura de 7,0 cm - exclusive transporte. Af_03/2017</t>
  </si>
  <si>
    <t>Usinagem de brita graduada simples, utilizando brita comercial com usina 300 t/h. Af_06/2017</t>
  </si>
  <si>
    <t>Usinagem de brita graduada tratada com cimento, utilizando brita comercial com usina 300 t/h. Af_06/2017</t>
  </si>
  <si>
    <t>Usinagem de concreto para compactação com rolo, utilizando brita comercial. Af_06/2017</t>
  </si>
  <si>
    <t>Caiacao int ou ext sobre revestimento liso c/adocao de fixador com    com duas demaos</t>
  </si>
  <si>
    <t>Pintura de superficie c/tinta grafite</t>
  </si>
  <si>
    <t>Emassamento com massa a oleo, uma demao</t>
  </si>
  <si>
    <t>Emassamento com massa a oleo, duas demaos</t>
  </si>
  <si>
    <t>Emassamento com massa epoxi, 2 demaos</t>
  </si>
  <si>
    <t>Pintura de quadro escolar com tinta esmalte acabamento fosco, duas demaos sobre massa acrilica</t>
  </si>
  <si>
    <t>Pintura com tinta impermeavel mineral em po, duas demaos</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</si>
  <si>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</si>
  <si>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</si>
  <si>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</si>
  <si>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</si>
  <si>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</si>
  <si>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</si>
  <si>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</si>
  <si>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</si>
  <si>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</si>
  <si>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</si>
  <si>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</si>
  <si>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Aplicação manual de pintura com tinta látex pva em teto, duas demãos. Af_06/2014</t>
  </si>
  <si>
    <t>Aplicação manual de pintura com tinta látex pva em paredes, duas demãos. Af_06/2014</t>
  </si>
  <si>
    <t>Aplicação manual de pintura com tinta látex acrílica em teto, duas demãos. Af_06/2014</t>
  </si>
  <si>
    <t>Aplicação manual de pintura com tinta látex acrílica em paredes, duas demãos. Af_06/2014</t>
  </si>
  <si>
    <t>Aplicação mecânica de pintura com tinta látex pva em teto, duas demãos. Af_06/2014</t>
  </si>
  <si>
    <t>Aplicação mecânica de pintura com tinta látex pva em paredes, duas demãos. Af_06/2014</t>
  </si>
  <si>
    <t>Aplicação mecânica de pintura com tinta látex acrílica em teto, duas demãos. Af_06/2014</t>
  </si>
  <si>
    <t>Aplicação mecânica de pintura com tinta látex acrílica em paredes, duas demãos. Af_06/2014</t>
  </si>
  <si>
    <t>Aplicação e lixamento de massa látex em teto, uma demão. Af_06/2014</t>
  </si>
  <si>
    <t>Aplicação e lixamento de massa látex em paredes, uma demão. Af_06/2014</t>
  </si>
  <si>
    <t>Aplicação e lixamento de massa látex em teto, duas demãos. Af_06/2014</t>
  </si>
  <si>
    <t>Aplicação e lixamento de massa látex em paredes, duas demãos. Af_06/2014</t>
  </si>
  <si>
    <t>Textura acrílica, aplicação manual em parede, uma demão. Af_09/2016</t>
  </si>
  <si>
    <t>Textura acrílica, aplicação manual em teto, uma demão. Af_09/2016</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</si>
  <si>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</si>
  <si>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</si>
  <si>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</si>
  <si>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</si>
  <si>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</si>
  <si>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</si>
  <si>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</si>
  <si>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</si>
  <si>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</si>
  <si>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</si>
  <si>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</si>
  <si>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</si>
  <si>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</si>
  <si>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</si>
  <si>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</si>
  <si>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Pintura epoxi, duas demaos</t>
  </si>
  <si>
    <t>Pintura com tinta a base de borracha clorada, 2 demaos</t>
  </si>
  <si>
    <t>Pintura epoxi, tres demaos</t>
  </si>
  <si>
    <t>Tratamento em  concreto com estuque e lixamento</t>
  </si>
  <si>
    <t>Pintura em verniz sintetico brilhante em madeira, tres demaos</t>
  </si>
  <si>
    <t>Verniz sintetico em madeira, duas demaos</t>
  </si>
  <si>
    <t>Pintura esmalte acetinado em madeira, duas demaos</t>
  </si>
  <si>
    <t>Pintura a oleo, 1 demao</t>
  </si>
  <si>
    <t>Pintura a oleo, 2 demaos</t>
  </si>
  <si>
    <t>Pintura com verniz poliuretano, 2 demaos</t>
  </si>
  <si>
    <t>Pintura a oleo, 3 demaos</t>
  </si>
  <si>
    <t>Verniz sintetico brilhante, 2 demaos</t>
  </si>
  <si>
    <t>Pintura esmalte fosco em madeira, duas demaos</t>
  </si>
  <si>
    <t>Pintura verniz poliuretano brilhante em madeira, tres demaos</t>
  </si>
  <si>
    <t>Jateamento com areia em estrutura metalica</t>
  </si>
  <si>
    <t>Pintura com tinta protetora acabamento grafite esmalte sobre superficie metalica, 2 demaos</t>
  </si>
  <si>
    <t>Pintura esmalte alto brilho, duas demaos, sobre superficie metalica</t>
  </si>
  <si>
    <t>Pintura esmalte acetinado, duas demaos, sobre superficie metalica</t>
  </si>
  <si>
    <t>Pintura esmalte fosco, duas demaos, sobre superficie metalica</t>
  </si>
  <si>
    <t>Pintura poste reto de aco 3,5 a 6m c/1 demao d/tinta grafite c/propriedades de primer e acabamento - obs: c/alto teor de zarcao</t>
  </si>
  <si>
    <t>Pintura com tinta protetora acabamento aluminio, tres demaos</t>
  </si>
  <si>
    <t>Pintura com tinta protetora acabamento aluminio, uma demao sobre superfcie metalica</t>
  </si>
  <si>
    <t>Pintura com tinta protetora acabamento aluminio, duas demaos sobre superficie metalica</t>
  </si>
  <si>
    <t>Pintura esmalte brilhante (2 demaos) sobre superficie metalica, inclusive protecao com zarcao (1 demao)</t>
  </si>
  <si>
    <t>Pintura acrilica de faixas de demarcacao em quadra poliesportiva, 5 cm de largura</t>
  </si>
  <si>
    <t>Pintura hidrofugante com silicone sobre piso cimentado, uma demao</t>
  </si>
  <si>
    <t>Pintura acrilica em piso cimentado duas demaos</t>
  </si>
  <si>
    <t>Pintura com tinta a base de borracha clorada , de faixas de demarcacao, em quadra poliesportiva, 5 cm de largura.</t>
  </si>
  <si>
    <t>Pintura acrilica em piso cimentado, tres demaos</t>
  </si>
  <si>
    <t>Aplicacao de verniz poliuretano fosco sobre piso de pedras decorativas, 3 demaos</t>
  </si>
  <si>
    <t>Pintura acrilica para sinalização horizontal em piso cimentado</t>
  </si>
  <si>
    <t>Polimento e enceramento de piso em madeira</t>
  </si>
  <si>
    <t>Pintura para telhas de aluminio com tinta esmalte automotiva</t>
  </si>
  <si>
    <t>Recolocacao de tacos de madeira com reaproveitamento de material e assentamento com argamassa 1:4 (cimento e areia)</t>
  </si>
  <si>
    <t>Recolocacao de piso de tabuas de madeira, considerando reaproveitamento do material, exclusive vigamento</t>
  </si>
  <si>
    <t>Recolocacao de piso de tabuas de madeira, considerando reaproveitamento do material, inclusive vigamento</t>
  </si>
  <si>
    <t>Piso em tabua corrida de madeira espessura 2,5cm fixado em pecas de madeira e assentado em argamassa traco 1:4 (cimento/areia)</t>
  </si>
  <si>
    <t>Piso em taco de madeira 7x21cm, assentado com argamassa traco 1:4 (cimento e areia media)</t>
  </si>
  <si>
    <t>Piso em taco de madeira 7x21cm, fixado com cola base de pva</t>
  </si>
  <si>
    <t>Revestimento cerâmico para piso com placas tipo porcelanato de dimensões 45x45 cm aplicada em ambientes de área menor que 5 m². Af_06/2014</t>
  </si>
  <si>
    <t>Revestimento cerâmico para piso com placas tipo porcelanato de dimensões 45x45 cm aplicada em ambientes de área entre 5 m² e 10 m². Af_06/2014</t>
  </si>
  <si>
    <t>Revestimento cerâmico para piso com placas tipo porcelanato de dimensões 45x45 cm aplicada em ambientes de área maior que 10 m². Af_06/2014</t>
  </si>
  <si>
    <t>Revestimento cerâmico para piso com placas tipo porcelanato de dimensões 60x60 cm aplicada em ambientes de área menor que 5 m². Af_06/2014</t>
  </si>
  <si>
    <t>Revestimento cerâmico para piso com placas tipo porcelanato de dimensões 60x60 cm aplicada em ambientes de área entre 5 m² e 10 m². Af_06/2014</t>
  </si>
  <si>
    <t>Revestimento cerâmico para piso com placas tipo porcelanato de dimensões 60x60 cm aplicada em ambientes de área maior que 10 m². Af_06/2014</t>
  </si>
  <si>
    <t>(composição representativa) do serviço de revestimento cerâmico para piso com placas tipo grés de dimensões 35x35 cm, para edificação habitacional multifamiliar (prédio). Af_11/2014</t>
  </si>
  <si>
    <t>Piso em ladrilho hidráulico aplicado em ambientes internos, incluso aplicação de resina. Af_06/2018</t>
  </si>
  <si>
    <t>Piso em granito aplicado em ambientes internos. Af_06/2018</t>
  </si>
  <si>
    <t>Piso em mármore aplicado em ambientes internos. Af_06/2018</t>
  </si>
  <si>
    <t>Piso vinílico semi-flexível em placas, padrão liso, espessura 3,2 mm, fixado com cola. Af_06/2018</t>
  </si>
  <si>
    <t>Piso cimentado, traço 1:3 (cimento e areia), acabamento liso, espessura 2,0 cm, preparo mecânico da argamassa. Af_06/2018</t>
  </si>
  <si>
    <t>Piso cimentado, traço 1:3 (cimento e areia), acabamento liso, espessura 3,0 cm, preparo mecânico da argamassa. Af_06/2018</t>
  </si>
  <si>
    <t>Piso cimentado, traço 1:3 (cimento e areia), acabamento rústico, espessura 2,0 cm, preparo mecânico da argamassa. Af_06/2018</t>
  </si>
  <si>
    <t>Piso cimentado, traço 1:3 (cimento e areia), acabamento rústico, espessura 3,0 cm, preparo mecânico da argamassa. Af_06/2018</t>
  </si>
  <si>
    <t>Rodapé em granito, altura 10 cm. Af_06/2018</t>
  </si>
  <si>
    <t>Rodapé em ladrilho hidráulico, altura 7 cm. Af_06/2018</t>
  </si>
  <si>
    <t>Rodapé em poliestireno, altura 5 cm. Af_06/2018</t>
  </si>
  <si>
    <t>Soleira em granito, largura 15 cm, espessura 2,0 cm. Af_06/2018</t>
  </si>
  <si>
    <t>Piso de borracha frisado, espessura 7mm, assentado com argamassa traco 1:3 (cimento e areia)</t>
  </si>
  <si>
    <t>Piso de borracha pastilhado, espessura 7mm, assentado com argamassa traco 1:3 (cimento e areia)</t>
  </si>
  <si>
    <t>Piso de borracha pastilhado, espessura 7mm, fixado com cola</t>
  </si>
  <si>
    <t>Piso de borracha canelada, espessura 3,5mm, fixado com cola</t>
  </si>
  <si>
    <t>Assentamento de piso de borracha pastilhada fixado com cola</t>
  </si>
  <si>
    <t>Aplicacao de tinta a base de epoxi sobre piso</t>
  </si>
  <si>
    <t>Soleira / tabeira em marmore branco comum, polido, largura 5 cm, espessura 2 cm, assentada com argamassa colante</t>
  </si>
  <si>
    <t>Soleira em mármore, largura 15 cm, espessura 2,0 cm. Af_06/2018</t>
  </si>
  <si>
    <t>Rodapé em mármore, altura 7 cm. Af_06/2018</t>
  </si>
  <si>
    <t>Rodape em madeira, altura 7cm, fixado em pecas de madeira</t>
  </si>
  <si>
    <t>Rodape em madeira, altura 7cm, fixado com cola</t>
  </si>
  <si>
    <t>Rodapé cerâmico de 7cm de altura com placas tipo esmaltada extra  de dimensões 35x35cm. Af_06/2014</t>
  </si>
  <si>
    <t>Rodapé cerâmico de 7cm de altura com placas tipo esmaltada extra de dimensões 45x45cm. Af_06/2014</t>
  </si>
  <si>
    <t>Rodapé cerâmico de 7cm de altura com placas tipo esmaltada extra de dimensões 60x60cm. Af_06/2014</t>
  </si>
  <si>
    <t>Rodapé cerâmico de 7cm de altura com placas tipo esmaltada comercial de dimensões 35x35cm (padrao popular). Af_06/2017</t>
  </si>
  <si>
    <t>Rodape em marmorite, altura 10cm</t>
  </si>
  <si>
    <t>Rodape em ardosia assentado com argamassa traco 1:4 (cimento e areia) altura 10cm</t>
  </si>
  <si>
    <t>Piso em concreto 20 mpa preparo mecanico, espessura 7cm, incluso selante elastico a base de poliuretano</t>
  </si>
  <si>
    <t>Piso em concreto 20mpa preparo mecanico, espessura 7 cm, com armacao em tela soldada</t>
  </si>
  <si>
    <t>Execução de passeio (calçada) ou piso de concreto com concreto moldado in loco, feito em obra, acabamento convencional, não armado. Af_07/2016</t>
  </si>
  <si>
    <t>Execução de passeio (calçada) ou piso de concreto com concreto moldado in loco, usinado, acabamento convencional, não armado. Af_07/2016</t>
  </si>
  <si>
    <t>Execução de passeio (calçada) ou piso de concreto com concreto moldado in loco, feito em obra, acabamento convencional, espessura 6 cm, armado. Af_07/2016</t>
  </si>
  <si>
    <t>Execução de passeio (calçada) ou piso de concreto com concreto moldado in loco, usinado, acabamento convencional, espessura 6 cm, armado. Af_07/2016</t>
  </si>
  <si>
    <t>Execução de passeio (calçada) ou piso de concreto com concreto moldado in loco, feito em obra, acabamento convencional, espessura 8 cm, armado. Af_07/2016</t>
  </si>
  <si>
    <t>Execução de passeio (calçada) ou piso de concreto com concreto moldado in loco, usinado, acabamento convencional, espessura 8 cm, armado. Af_07/2016</t>
  </si>
  <si>
    <t>Execução de passeio (calçada) ou piso de concreto com concreto moldado in loco, feito em obra, acabamento convencional, espessura 10 cm, armado. Af_07/2016</t>
  </si>
  <si>
    <t>Execução de passeio (calçada) ou piso de concreto com concreto moldado in loco, usinado, acabamento convencional, espessura 10 cm, armado. Af_07/2016</t>
  </si>
  <si>
    <t>Execução de passeio (calçada) ou piso de concreto com concreto moldado in loco, feito em obra, acabamento convencional, espessura 12 cm, armado. Af_07/2016</t>
  </si>
  <si>
    <t>Execução de passeio (calçada) ou piso de concreto com concreto moldado in loco, usinado, acabamento convencional, espessura 12 cm, armado. Af_07/2016</t>
  </si>
  <si>
    <t>Contrapiso em argamassa traço 1:4 (cimento e areia), preparo mecânico com betoneira 400 l, aplicado em áreas secas sobre laje, aderido, espessura 2cm. Af_06/2014</t>
  </si>
  <si>
    <t>Contrapiso em argamassa traço 1:4 (cimento e areia), preparo manual, aplicado em áreas secas sobre laje, aderido, espessura 2cm. Af_06/2014</t>
  </si>
  <si>
    <t>Contrapiso em argamassa pronta, preparo mecânico com misturador 300 kg, aplicado em áreas secas sobre laje, aderido, espessura 2cm. Af_06/2014</t>
  </si>
  <si>
    <t>Contrapiso em argamassa pronta, preparo manual, aplicado em áreas secas sobre laje, aderido, espessura 2cm. Af_06/2014</t>
  </si>
  <si>
    <t>Contrapiso em argamassa traço 1:4 (cimento e areia), preparo mecânico com betoneira 400 l, aplicado em áreas secas sobre laje, aderido, espessura 3cm. Af_06/2014</t>
  </si>
  <si>
    <t>Contrapiso em argamassa traço 1:4 (cimento e areia), preparo manual, aplicado em áreas secas sobre laje, aderido, espessura 3cm. Af_06/2014</t>
  </si>
  <si>
    <t>Contrapiso em argamassa pronta, preparo mecânico com misturador 300 kg, aplicado em áreas secas sobre laje, aderido, espessura 3cm. Af_06/2014</t>
  </si>
  <si>
    <t>Contrapiso em argamassa pronta, preparo manual, aplicado em áreas secas sobre laje, aderido, espessura 3cm. Af_06/2014</t>
  </si>
  <si>
    <t>Contrapiso em argamassa traço 1:4 (cimento e areia), preparo mecânico com betoneira 400 l, aplicado em áreas secas sobre laje, aderido, espessura 4cm. Af_06/2014</t>
  </si>
  <si>
    <t>Contrapiso em argamassa traço 1:4 (cimento e areia), preparo manual, aplicado em áreas secas sobre laje, aderido, espessura 4cm. Af_06/2014</t>
  </si>
  <si>
    <t>Contrapiso em argamassa pronta, preparo mecânico com misturador 300 kg, aplicado em áreas secas sobre laje, aderido, espessura 4cm. Af_06/2014</t>
  </si>
  <si>
    <t>Contrapiso em argamassa pronta, preparo manual, aplicado em áreas secas sobre laje, aderido, espessura 4cm. Af_06/2014</t>
  </si>
  <si>
    <t>Contrapiso em argamassa traço 1:4 (cimento e areia), preparo mecânico com betoneira 400 l, aplicado em áreas secas sobre laje, não aderido, espessura 4cm. Af_06/2014</t>
  </si>
  <si>
    <t>Contrapiso em argamassa traço 1:4 (cimento e areia), preparo manual, aplicado em áreas secas sobre laje, não aderido, espessura 4cm. Af_06/2014</t>
  </si>
  <si>
    <t>Contrapiso em argamassa pronta, preparo mecânico com misturador 300 kg, aplicado em áreas secas sobre laje, não aderido, espessura 4cm. Af_06/2014</t>
  </si>
  <si>
    <t>Contrapiso em argamassa pronta, preparo manual, aplicado em áreas secas sobre laje, não aderido, espessura 4cm. Af_06/2014</t>
  </si>
  <si>
    <t>Contrapiso em argamassa traço 1:4 (cimento e areia), preparo mecânico com betoneira 400 l, aplicado em áreas secas sobre laje, não aderido, espessura 5cm. Af_06/2014</t>
  </si>
  <si>
    <t>Contrapiso em argamassa traço 1:4 (cimento e areia), preparo manual, aplicado em áreas secas sobre laje, não aderido, espessura 5cm. Af_06/2014</t>
  </si>
  <si>
    <t>Contrapiso em argamassa pronta, preparo mecânico com misturador 300 kg, aplicado em áreas secas sobre laje, não aderido, espessura 5cm. Af_06/2014</t>
  </si>
  <si>
    <t>Contrapiso em argamassa pronta, preparo manual, aplicado em áreas secas sobre laje, não aderido, espessura 5cm. Af_06/2014</t>
  </si>
  <si>
    <t>Contrapiso em argamassa traço 1:4 (cimento e areia), preparo mecânico com betoneira 400 l, aplicado em áreas secas sobre laje, não aderido, espessura 6cm. Af_06/2014</t>
  </si>
  <si>
    <t>Contrapiso em argamassa traço 1:4 (cimento e areia), preparo manual, aplicado em áreas secas sobre laje, não aderido, espessura 6cm. Af_06/2014</t>
  </si>
  <si>
    <t>Contrapiso em argamassa pronta, preparo mecânico com misturador 300 kg, aplicado em áreas secas sobre laje, não aderido, espessura 6cm. Af_06/2014</t>
  </si>
  <si>
    <t>Contrapiso em argamassa pronta, preparo manual, aplicado em áreas secas sobre laje, não aderido, espessura 6cm. Af_06/2014</t>
  </si>
  <si>
    <t>Contrapiso em argamassa traço 1:4 (cimento e areia), preparo mecânico com betoneira 400 l, aplicado em áreas molhadas sobre laje, aderido, espessura 2cm. Af_06/2014</t>
  </si>
  <si>
    <t>Contrapiso em argamassa traço 1:4 (cimento e areia), preparo manual, aplicado em áreas molhadas sobre laje, aderido, espessura 2cm. Af_06/2014</t>
  </si>
  <si>
    <t>Contrapiso em argamassa pronta, preparo mecânico com misturador 300 kg, aplicado em áreas molhadas sobre laje, aderido, espessura 2cm. Af_06/2014</t>
  </si>
  <si>
    <t>Contrapiso em argamassa pronta, preparo manual, aplicado em áreas molhadas sobre laje, aderido, espessura 2cm. Af_06/2014</t>
  </si>
  <si>
    <t>Contrapiso em argamassa traço 1:4 (cimento e areia), preparo mecânico com betoneira 400 l, aplicado em áreas molhadas sobre laje, aderido, espessura 3cm. Af_06/2014</t>
  </si>
  <si>
    <t>Contrapiso em argamassa traço 1:4 (cimento e areia), preparo manual, aplicado em áreas molhadas sobre laje, aderido, espessura 3cm. Af_06/2014</t>
  </si>
  <si>
    <t>Contrapiso em argamassa pronta, preparo mecânico com misturador 300 kg, aplicado em áreas molhadas sobre laje, aderido, espessura 3cm. Af_06/2014</t>
  </si>
  <si>
    <t>Contrapiso em argamassa pronta, preparo manual, aplicado em áreas molhadas sobre laje, aderido, espessura 3cm. Af_06/2014</t>
  </si>
  <si>
    <t>Contrapiso em argamassa traço 1:4 (cimento e areia), preparo mecânico com betoneira 400 l, aplicado em áreas molhadas sobre impermeabilização, espessura 3cm. Af_06/2014</t>
  </si>
  <si>
    <t>Contrapiso em argamassa traço 1:4 (cimento e areia), preparo manual, aplicado em áreas molhadas sobre impermeabilização, espessura 3cm. Af_06/2014</t>
  </si>
  <si>
    <t>Contrapiso em argamassa pronta, preparo mecânico com misturador 300 kg, aplicado em áreas molhadas sobre impermeabilização, espessura 3cm. Af_06/2014</t>
  </si>
  <si>
    <t>Contrapiso em argamassa pronta, preparo manual, aplicado em áreas molhadas sobre impermeabilização, espessura 3cm. Af_06/2014</t>
  </si>
  <si>
    <t>Contrapiso em argamassa traço 1:4 (cimento e areia), preparo mecânico com betoneira 400 l, aplicado em áreas molhadas sobre impermeabilização, espessura 4cm. Af_06/2014</t>
  </si>
  <si>
    <t>Contrapiso em argamassa traço 1:4 (cimento e areia), preparo manual, aplicado em áreas molhadas sobre impermeabilização, espessura 4cm. Af_06/2014</t>
  </si>
  <si>
    <t>Contrapiso em argamassa pronta, preparo mecânico com misturador 300 kg, aplicado em áreas molhadas sobre impermeabilização, espessura 4cm. Af_06/2014</t>
  </si>
  <si>
    <t>Contrapiso em argamassa pronta, preparo manual, aplicado em áreas molhadas sobre impermeabilização, espessura 4cm. Af_06/2014</t>
  </si>
  <si>
    <t>Contrapiso autonivelante, aplicado sobre laje, não aderido, espessura 3cm. Af_06/2014</t>
  </si>
  <si>
    <t>Contrapiso autonivelante, aplicado sobre laje, não aderido, espessura 4cm. Af_06/2014</t>
  </si>
  <si>
    <t>Contrapiso autonivelante, aplicado sobre laje, não aderido, espessura 5cm. Af_06/2014</t>
  </si>
  <si>
    <t>Contrapiso autonivelante, aplicado sobre laje, aderido, espessura 2cm. Af_06/2014</t>
  </si>
  <si>
    <t>Contrapiso autonivelante, aplicado sobre laje, aderido, espessura 3cm. Af_06/2014</t>
  </si>
  <si>
    <t>Contrapiso autonivelante, aplicado sobre laje, aderido, espessura 4cm. Af_06/2014</t>
  </si>
  <si>
    <t>(composição representativa) do serviço de contrapiso em argamassa traço 1:4 (cim e areia), em betoneira 400 l, espessura 3 cm áreas secas e 3 cm áreas molhadas, para edificação habitacional multifamiliar (prédio). Af_11/2014</t>
  </si>
  <si>
    <t>(composição representativa) do serviço de contrapiso em argamassa traço 1:4 (cim e areia), em betoneira 400 l, espessura 4 cm áreas secas e areas molhadas sobre laje e 3 cm áreas molhadas sobre impermeabilização, para edificação habitacional multifamiliar (prédio). Af_11/2014</t>
  </si>
  <si>
    <t>Rodape borracha liso, altura = 7cm, espessura = 2 mm, para argamassa</t>
  </si>
  <si>
    <t>Chapisco aplicado somente em estruturas de concreto em alvenarias internas, com desempenadeira dentada. Argamassa industrializada com preparo manual. Af_06/2014</t>
  </si>
  <si>
    <t>Chapisco aplicado somente em estruturas de concreto em alvenarias internas, com desempenadeira dentada.  Argamassa industrializada com preparo em misturador 300 kg. Af_06/2014</t>
  </si>
  <si>
    <t>Chapisco aplicado em alvenarias e estruturas de concreto internas, com rolo para textura acrílica.  Argamassa traço 1:4 e emulsão polimérica (adesivo) com preparo manual. Af_06/2014</t>
  </si>
  <si>
    <t>Chapisco aplicado em alvenarias e estruturas de concreto internas, com rolo para textura acrílica.  Argamassa traço 1:4 e emulsão polimérica (adesivo) com preparo em betoneira 400l. Af_06/2014</t>
  </si>
  <si>
    <t>Chapisco aplicado em alvenarias e estruturas de concreto internas, com rolo para textura acrílica.  Argamassa industrializada com preparo manual. Af_06/2014</t>
  </si>
  <si>
    <t>Chapisco aplicado em alvenarias e estruturas de concreto internas, com rolo para textura acrílica.  Argamassa industrializada com preparo em misturador 300 kg. Af_06/2014</t>
  </si>
  <si>
    <t>Chapisco aplicado em alvenarias e estruturas de concreto internas, com colher de pedreiro.  Argamassa traço 1:3 com preparo manual. Af_06/2014</t>
  </si>
  <si>
    <t>Chapisco aplicado em alvenarias e estruturas de concreto internas, com colher de pedreiro.  Argamassa traço 1:3 com preparo em betoneira 400l. Af_06/2014</t>
  </si>
  <si>
    <t>Chapisco aplicado no teto, com rolo para textura acrílica. Argamassa traço 1:4 e emulsão polimérica (adesivo) com preparo manual. Af_06/2014</t>
  </si>
  <si>
    <t>Chapisco aplicado no teto, com rolo para textura acrílica. Argamassa traço 1:4 e emulsão polimérica (adesivo) com preparo em betoneira 400l. Af_06/2014</t>
  </si>
  <si>
    <t>Chapisco aplicado no teto, com rolo para textura acrílica. Argamassa industrializada com preparo manual. Af_06/2014</t>
  </si>
  <si>
    <t>Chapisco aplicado no teto, com rolo para textura acrílica. Argamassa industrializada com preparo em misturador 300 kg. Af_06/2014</t>
  </si>
  <si>
    <t>Chapisco aplicado no teto, com desempenadeira dentada. Argamassa industrializada com preparo manual. Af_06/2014</t>
  </si>
  <si>
    <t>Chapisco aplicado no teto, com desempenadeira dentada. Argamassa industrializada com preparo em misturador 300 kg. Af_06/2014</t>
  </si>
  <si>
    <t>Chapisco aplicado em alvenaria (sem presença de vãos) e estruturas de concreto de fachada, com rolo para textura acrílica.  Argamassa traço 1:4 e emulsão polimérica (adesivo) com preparo manual. Af_06/2014</t>
  </si>
  <si>
    <t>Chapisco aplicado em alvenaria (sem presença de vãos) e estruturas de concreto de fachada, com rolo para textura acrílica.  Argamassa traço 1:4 e emulsão polimérica (adesivo) com preparo em betoneira 400l. Af_06/2014</t>
  </si>
  <si>
    <t>Chapisco aplicado em alvenaria (sem presença de vãos) e estruturas de concreto de fachada, com rolo para textura acrílica.  Argamassa industrializada com preparo manual. Af_06/2014</t>
  </si>
  <si>
    <t>Chapisco aplicado em alvenaria (sem presença de vãos) e estruturas de concreto de fachada, com rolo para textura acrílica.  Argamassa industrializada com preparo em misturador 300 kg. Af_06/2014</t>
  </si>
  <si>
    <t>Chapisco aplicado em alvenaria (sem presença de vãos) e estruturas de concreto de fachada, com colher de pedreiro.  Argamassa traço 1:3 com preparo manual. Af_06/2014</t>
  </si>
  <si>
    <t>Chapisco aplicado em alvenaria (sem presença de vãos) e estruturas de concreto de fachada, com colher de pedreiro.  Argamassa traço 1:3 com preparo em betoneira 400l. Af_06/2014</t>
  </si>
  <si>
    <t>Chapisco aplicado em alvenaria (sem presença de vãos) e estruturas de concreto de fachada, com equipamento de projeção.  Argamassa traço 1:3 com preparo manual. Af_06/2014</t>
  </si>
  <si>
    <t>Chapisco aplicado em alvenaria (sem presença de vãos) e estruturas de concreto de fachada, com equipamento de projeção.  Argamassa traço 1:3 com preparo em betoneira 400 l. Af_06/2014</t>
  </si>
  <si>
    <t>Chapisco aplicado em alvenaria (com presença de vãos) e estruturas de concreto de fachada, com rolo para textura acrílica.  Argamassa traço 1:4 e emulsão polimérica (adesivo) com preparo manual. Af_06/2014</t>
  </si>
  <si>
    <t>Chapisco aplicado em alvenaria (com presença de vãos) e estruturas de concreto de fachada, com rolo para textura acrílica.  Argamassa traço 1:4 e emulsão polimérica (adesivo) com preparo em betoneira 400l. Af_06/2014</t>
  </si>
  <si>
    <t>Chapisco aplicado em alvenaria (com presença de vãos) e estruturas de concreto de fachada, com rolo para textura acrílica.  Argamassa industrializada com preparo manual. Af_06/2014</t>
  </si>
  <si>
    <t>Chapisco aplicado em alvenaria (com presença de vãos) e estruturas de concreto de fachada, com rolo para textura acrílica.  Argamassa industrializada com preparo em misturador 300 kg. Af_06/2014</t>
  </si>
  <si>
    <t>Chapisco aplicado em alvenaria (com presença de vãos) e estruturas de concreto de fachada, com colher de pedreiro.  Argamassa traço 1:3 com preparo manual. Af_06/2014</t>
  </si>
  <si>
    <t>Chapisco aplicado em alvenaria (com presença de vãos) e estruturas de concreto de fachada, com colher de pedreiro.  Argamassa traço 1:3 com preparo em betoneira 400l. Af_06/2014</t>
  </si>
  <si>
    <t>Chapisco aplicado em alvenaria (com presença de vãos) e estruturas de concreto de fachada, com equipamento de projeção.  Argamassa traço 1:3 com preparo manual. Af_06/2014</t>
  </si>
  <si>
    <t>Chapisco aplicado em alvenaria (com presença de vãos) e estruturas de concreto de fachada, com equipamento de projeção.  Argamassa traço 1:3 com preparo em betoneira 400 l. Af_06/2014</t>
  </si>
  <si>
    <t>Chapisco aplicado somente na estrutura de concreto da fachada, com desempenadeira dentada. Argamassa industrializada com preparo manual. Af_06/2014</t>
  </si>
  <si>
    <t>Chapisco aplicado somente na estrutura de concreto da fachada, com desempenadeira dentada. Argamassa industrializada com preparo em misturador 300 kg. Af_06/2014</t>
  </si>
  <si>
    <t>Barra lisa com argamassa traco 1:4 (cimento e areia grossa), espessura 2,0cm, incluso aditivo impermeabilizante, preparo mecanico da argamassa</t>
  </si>
  <si>
    <t>Barra lisa traco 1:3 (cimento e areia media), espessura 1,5cm, preparo manual da argamassa</t>
  </si>
  <si>
    <t>Barra lisa traco 1:3 (cimento e areia media), espessura 1,0cm, preparo manual da argamassa</t>
  </si>
  <si>
    <t>Barra lisa traco 1:4 (cimento e areia media), espessura 2,0cm, preparo manual da argamassa</t>
  </si>
  <si>
    <t>Barra lisa traco 1:3 (cimento e areia media), espessura 0,5cm, preparo manual da argamassa</t>
  </si>
  <si>
    <t>Barra lisa traco 1:4 (cimento e areia media), com corante amarelo, espessura 2,0cm, preparo manual da argamassa</t>
  </si>
  <si>
    <t>Barra lisa traco 1:3 (cimento e areia media nao peneirada), incluso aditivo impermeabilizante, espessura 0,5cm, preparo manual da argamassa</t>
  </si>
  <si>
    <t>Aplicação manual de gesso desempenado (sem taliscas) em teto de ambientes de área maior que 10m², espessura de 0,5cm. Af_06/2014</t>
  </si>
  <si>
    <t>Aplicação manual de gesso desempenado (sem taliscas) em teto de ambientes de área entre 5m² e 10m², espessura de 0,5cm. Af_06/2014</t>
  </si>
  <si>
    <t>Aplicação manual de gesso desempenado (sem taliscas) em teto de ambientes de área menor que 5m², espessura de 0,5cm. Af_06/2014</t>
  </si>
  <si>
    <t>Aplicação manual de gesso desempenado (sem taliscas) em teto de ambientes de área maior que 10m², espessura de 1,0cm. Af_06/2014</t>
  </si>
  <si>
    <t>Aplicação manual de gesso desempenado (sem taliscas) em teto de ambientes de área entre 5m² e 10m², espessura de 1,0cm. Af_06/2014</t>
  </si>
  <si>
    <t>Aplicação manual de gesso desempenado (sem taliscas) em teto de ambientes de área menor que 5m², espessura de 1,0cm. Af_06/2014</t>
  </si>
  <si>
    <t>Aplicação manual de gesso desempenado (sem taliscas) em paredes de ambientes de área maior que 10m², espessura de 0,5cm. Af_06/2014</t>
  </si>
  <si>
    <t>Aplicação manual de gesso desempenado (sem taliscas) em paredes de ambientes de área entre 5m² e 10m², espessura de 0,5cm. Af_06/2014</t>
  </si>
  <si>
    <t>Aplicação manual de gesso desempenado (sem taliscas) em paredes de ambientes de área menor que 5m², espessura de 0,5cm. Af_06/2014</t>
  </si>
  <si>
    <t>Aplicação manual de gesso desempenado (sem taliscas) em paredes de ambientes de área maior que 10m², espessura de 1,0cm. Af_06/2014</t>
  </si>
  <si>
    <t>Aplicação manual de gesso desempenado (sem taliscas) em paredes de ambientes de área entre 5m² e 10m², espessura de 1,0cm. Af_06/2014</t>
  </si>
  <si>
    <t>Aplicação manual de gesso desempenado (sem taliscas) em paredes de ambientes de área menor que 5m², espessura de 1,0cm. Af_06/2014</t>
  </si>
  <si>
    <t>Aplicação manual de gesso sarrafeado (com taliscas) em paredes de ambientes de área maior que 10m², espessura de 1,0cm. Af_06/2014</t>
  </si>
  <si>
    <t>Aplicação manual de gesso sarrafeado (com taliscas) em paredes de ambientes de área entre 5m² e 10m², espessura de 1,0cm. Af_06/2014</t>
  </si>
  <si>
    <t>Aplicação manual de gesso sarrafeado (com taliscas) em paredes de ambientes de área menor que 5m², espessura de 1,0cm. Af_06/2014</t>
  </si>
  <si>
    <t>Aplicação manual de gesso sarrafeado (com taliscas) em paredes de ambientes de área maior que 10m², espessura de 1,5cm. Af_06/2014</t>
  </si>
  <si>
    <t>Aplicação manual de gesso sarrafeado (com taliscas) em paredes de ambientes de área entre 5m² e 10m², espessura de 1,5cm. Af_06/2014</t>
  </si>
  <si>
    <t>Aplicação manual de gesso sarrafeado (com taliscas) em paredes de ambientes de área menor que 5m², espessura de 1,5cm. Af_06/2014</t>
  </si>
  <si>
    <t>Aplicação de gesso projetado com equipamento de projeção em paredes de ambientes de área maior que 10m², desempenado (sem taliscas), espessura de 0,5cm. Af_06/2014</t>
  </si>
  <si>
    <t>Aplicação de gesso projetado com equipamento de projeção em paredes de ambientes de área entre 5m² e 10m², desempenado (sem taliscas), espessura de 0,5cm. Af_06/2014</t>
  </si>
  <si>
    <t>Aplicação de gesso projetado com equipamento de projeção em paredes de ambientes de área menor que 5m², desempenado (sem taliscas), espessura de 0,5cm. Af_06/2014</t>
  </si>
  <si>
    <t>Aplicação de gesso projetado com equipamento de projeção em paredes de ambientes de área maior que 10m², desempenado (sem taliscas), espessura de 1,0cm. Af_06/2014</t>
  </si>
  <si>
    <t>Aplicação de gesso projetado com equipamento de projeção em paredes de ambientes de área entre 5m² e 10m², desempenado (sem taliscas), espessura de 1,0cm. Af_06/2014</t>
  </si>
  <si>
    <t>Aplicação de gesso projetado com equipamento de projeção em paredes de ambientes de área menor que 5m², desempenado (sem taliscas), espessura de 1,0cm. Af_06/2014</t>
  </si>
  <si>
    <t>Aplicação de gesso projetado com equipamento de projeção em paredes de ambientes de área maior que 10m², sarrafeado (com taliscas), espessura de 1,0cm. Af_06/2014</t>
  </si>
  <si>
    <t>Aplicação de gesso projetado com equipamento de projeção em paredes de ambientes de área entre 5m² e 10m², sarrafeado (com taliscas), espessura de 1,0cm. Af_06/2014</t>
  </si>
  <si>
    <t>Aplicação de gesso projetado com equipamento de projeção em paredes de ambientes de área menor que 5m², sarrafeado (com taliscas), espessura de 1,0cm. Af_06/2014</t>
  </si>
  <si>
    <t>Aplicação de gesso projetado com equipamento de projeção em paredes de ambientes de área maior que 10m², sarrafeado (com taliscas), espessura de 1,5cm. Af_06/2014</t>
  </si>
  <si>
    <t>Aplicação de gesso projetado com equipamento de projeção em paredes de ambientes de área entre 5m² e 10m², sarrafeado (com taliscas), espessura de 1,5cm. Af_06/2014</t>
  </si>
  <si>
    <t>Aplicação de gesso projetado com equipamento de projeção em paredes de ambientes de área menor que 5m², sarrafeado (com taliscas), espessura de 1,5cm.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</si>
  <si>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</si>
  <si>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</si>
  <si>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</si>
  <si>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</si>
  <si>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ou massa única em argamassa traço 1:2:8, preparo mecânico com betoneira 400 l, aplicada manualmente em panos de fachada com presença de vãos, espessura de 25 mm. Af_06/2014</t>
  </si>
  <si>
    <t>Emboço ou massa única em argamassa traço 1:2:8, preparo manual, aplicada manualmente em panos de fachada com presença de vãos, espessura de 25 mm. Af_06/2014</t>
  </si>
  <si>
    <t>Emboço ou massa única em argamassa traço 1:2:8, preparo mecânico com betoneira 400 l, aplicada manualmente em panos de fachada com presença de vãos, espessura de 35 mm. Af_06/2014</t>
  </si>
  <si>
    <t>Emboço ou massa única em argamassa traço 1:2:8, preparo manual, aplicada manualmente em panos de fachada com presença de vãos, espessura de 35 mm. Af_06/2014</t>
  </si>
  <si>
    <t>Emboço ou massa única em argamassa traço 1:2:8, preparo mecânico com betoneira 400 l, aplicada manualmente em panos de fachada com presença de vãos, espessura de 45 mm. Af_06/2014</t>
  </si>
  <si>
    <t>Emboço ou massa única em argamassa traço 1:2:8, preparo manual, aplicada manualmente em panos de fachada com presença de vãos, espessura de 45 mm. Af_06/2014</t>
  </si>
  <si>
    <t>Emboço ou massa única em argamassa traço 1:2:8, preparo mecânico com betoneira 400 l, aplicada manualmente em panos de fachada com presença de vãos, espessura maior ou igual a 50 mm. Af_06/2014</t>
  </si>
  <si>
    <t>Emboço ou massa única em argamassa traço 1:2:8, preparo manual, aplicada manualmente em panos de fachada com presença de vãos, espessura maior ou igual a 50 mm. Af_06/2014</t>
  </si>
  <si>
    <t>Emboço ou massa única em argamassa traço 1:2:8, preparo mecânico com betoneira 400 l, aplicada manualmente em panos cegos de fachada (sem presença de vãos), espessura de 25 mm. Af_06/2014</t>
  </si>
  <si>
    <t>Emboço ou massa única em argamassa traço 1:2:8, preparo manual, aplicada manualmente em panos cegos de fachada (sem presença de vãos), espessura de 25 mm. Af_06/2014</t>
  </si>
  <si>
    <t>Emboço ou massa única em argamassa traço 1:2:8, preparo mecânico com betoneira 400 l, aplicada manualmente em panos cegos de fachada (sem presença de vãos), espessura de 35 mm. Af_06/2014</t>
  </si>
  <si>
    <t>Emboço ou massa única em argamassa traço 1:2:8, preparo manual, aplicada manualmente em panos cegos de fachada (sem presença de vãos), espessura de 35 mm. Af_06/2014</t>
  </si>
  <si>
    <t>Emboço ou massa única em argamassa traço 1:2:8, preparo mecânico com betoneira 400 l, aplicada manualmente em panos cegos de fachada (sem presença de vãos), espessura de 45 mm. Af_06/2014</t>
  </si>
  <si>
    <t>Emboço ou massa única em argamassa traço 1:2:8, preparo manual, aplicada manualmente em panos cegos de fachada (sem presença de vãos), espessura de 45 mm. Af_06/2014</t>
  </si>
  <si>
    <t>Emboço ou massa única em argamassa traço 1:2:8, preparo mecânico com betoneira 400 l, aplicada manualmente em panos cegos de fachada (sem presença de vãos), espessura maior ou igual a 50 mm. Af_06/2014</t>
  </si>
  <si>
    <t>Emboço ou massa única em argamassa traço 1:2:8, preparo manual, aplicada manualmente em panos cegos de fachada (sem presença de vãos), espessura maior ou igual a 50 mm. Af_06/2014</t>
  </si>
  <si>
    <t>Emboço ou massa única em argamassa traço 1:2:8, preparo mecânico com betoneira 400 l, aplicada manualmente em superfícies externas da sacada, espessura de 25 mm, sem uso de tela metálica de reforço contra fissuração. Af_06/2014</t>
  </si>
  <si>
    <t>Emboço ou massa única em argamassa traço 1:2:8, preparo manual, aplicada manualmente em superfícies externas da sacada, espessura de 25 mm, sem uso de tela metálica de reforço contra fissuração. Af_06/2014</t>
  </si>
  <si>
    <t>Emboço ou massa única em argamassa traço 1:2:8, preparo mecânico com betoneira 400 l, aplicada manualmente em superfícies externas da sacada, espessura de 35 mm, sem uso de tela metálica de reforço contra fissuração. Af_06/2014</t>
  </si>
  <si>
    <t>Emboço ou massa única em argamassa traço 1:2:8, preparo manual, aplicada manualmente em superfícies externas da sacada, espessura de 35 mm, sem uso de tela metálica de reforço contra fissuração. Af_06/2014</t>
  </si>
  <si>
    <t>Emboço ou massa única em argamassa traço 1:2:8, preparo mecânico com betoneira 400 l, aplicada manualmente em superfícies externas da sacada, espessura de 45 mm, sem uso de tela metálica de reforço contra fissuração. Af_06/2014</t>
  </si>
  <si>
    <t>Emboço ou massa única em argamassa traço 1:2:8, preparo manual, aplicada manualmente em superfícies externas da sacada, espessura de 45 mm, sem uso de tela metálica de reforço contra fissuração. Af_06/2014</t>
  </si>
  <si>
    <t>Emboço ou massa única em argamassa traço 1:2:8, preparo mecânico com betoneira 400 l, aplicada manualmente em superfícies externas da sacada, espessura maior ou igual a 50 mm, sem uso de tela metálica de reforço contra fissuração. Af_06/2014</t>
  </si>
  <si>
    <t>Emboço ou massa única em argamassa traço 1:2:8, preparo manual, aplicada manualmente em superfícies externas da sacada, espessura maior ou igual a 50 mm, sem uso de tela metálica de reforço contra fissuração. Af_06/2014</t>
  </si>
  <si>
    <t>Emboço ou massa única em argamassa traço 1:2:8, preparo mecânico com betoneira 400 l, aplicada manualmente nas paredes internas da sacada, espessura de 25 mm, sem uso de tela metálica de reforço contra fissuração. Af_06/2014</t>
  </si>
  <si>
    <t>Emboço ou massa única em argamassa traço 1:2:8, preparo manual, aplicada manualmente nas paredes internas da sacada, espessura de 25 mm, sem uso de tela metálica de reforço contra fissuração. Af_06/2014</t>
  </si>
  <si>
    <t>Emboço ou massa única em argamassa traço 1:2:8, preparo mecânico com betoneira 400 l, aplicada manualmente nas paredes internas da sacada, espessura de 35 mm, sem uso de tela metálica de reforço contra fissuração. Af_06/2014</t>
  </si>
  <si>
    <t>Emboço ou massa única em argamassa traço 1:2:8, preparo manual, aplicada manualmente nas paredes internas da sacada, espessura de 35 mm, sem uso de tela metálica de reforço contra fissuração. Af_06/2014</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</si>
  <si>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</si>
  <si>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</si>
  <si>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</si>
  <si>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</si>
  <si>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</si>
  <si>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</si>
  <si>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</si>
  <si>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</si>
  <si>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</si>
  <si>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</si>
  <si>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</si>
  <si>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</si>
  <si>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</si>
  <si>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</si>
  <si>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</si>
  <si>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</si>
  <si>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</si>
  <si>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</si>
  <si>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</si>
  <si>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</si>
  <si>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</si>
  <si>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</si>
  <si>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</si>
  <si>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</si>
  <si>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</si>
  <si>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</si>
  <si>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</si>
  <si>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</si>
  <si>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</si>
  <si>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</si>
  <si>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</si>
  <si>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</si>
  <si>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Pasta de cimento portland, espessura 1mm</t>
  </si>
  <si>
    <t>Apicoamento manual de superficie de concreto</t>
  </si>
  <si>
    <t>Revestimento cerâmico para paredes externas em pastilhas de porcelana 5 x 5 cm (placas de 30 x 30 cm), alinhadas a prumo, aplicado em panos com vãos. Af_06/2014</t>
  </si>
  <si>
    <t>Revestimento cerâmico para paredes externas em pastilhas de porcelana 5 x 5 cm (placas de 30 x 30 cm), alinhadas a prumo, aplicado em panos sem vãos. Af_06/2014</t>
  </si>
  <si>
    <t>Revestimento cerâmico para paredes externas em pastilhas de porcelana 5 x 5 cm (placas de 30 x 30 cm), alinhadas a prumo, aplicado em superfícies externas da sacada. Af_06/2014</t>
  </si>
  <si>
    <t>Revestimento cerâmico para paredes externas em pastilhas de porcelana 5 x 5 cm (placas de 30 x 30 cm), alinhadas a prumo, aplicado em superfícies internas da sacada. Af_06/2014</t>
  </si>
  <si>
    <t>Revestimento cerâmico para paredes internas com placas tipo esmaltada extra de dimensões 20x20 cm aplicadas em ambientes de área menor que 5 m² na altura inteira das paredes. Af_06/2014</t>
  </si>
  <si>
    <t>Revestimento cerâmico para paredes internas com placas tipo esmaltada extra de dimensões 20x20 cm aplicadas em ambientes de área maior que 5 m² na altura inteira das paredes. Af_06/2014</t>
  </si>
  <si>
    <t>Revestimento cerâmico para paredes internas com placas tipo esmaltada extra de dimensões 20x20 cm aplicadas em ambientes de área menor que 5 m² a meia altura das paredes. Af_06/2014</t>
  </si>
  <si>
    <t>Revestimento cerâmico para paredes internas com placas tipo esmaltada extra de dimensões 20x20 cm aplicadas em ambientes de área maior que 5 m² a meia altura das paredes. Af_06/2014</t>
  </si>
  <si>
    <t>Revestimento cerâmico para paredes internas com placas tipo esmaltada extra de dimensões 25x35 cm aplicadas em ambientes de área menor que 5 m² na altura inteira das paredes. Af_06/2014</t>
  </si>
  <si>
    <t>Revestimento cerâmico para paredes internas com placas tipo esmaltada extra de dimensões 25x35 cm aplicadas em ambientes de área maior que 5 m² na altura inteira das paredes. Af_06/2014</t>
  </si>
  <si>
    <t>Revestimento cerâmico para paredes internas com placas tipo esmaltada extra de dimensões 25x35 cm aplicadas em ambientes de área menor que 5 m² a meia altura das paredes. Af_06/2014</t>
  </si>
  <si>
    <t>Revestimento cerâmico para paredes internas com placas tipo esmaltada extra de dimensões 25x35 cm aplicadas em ambientes de área maior que 5 m² a meia altura das paredes. Af_06/2014</t>
  </si>
  <si>
    <t>Revestimento cerâmico para paredes internas com placas tipo esmaltada extra  de dimensões 33x45 cm aplicadas em ambientes de área menor que 5 m² na altura inteira das paredes. Af_06/2014</t>
  </si>
  <si>
    <t>Revestimento cerâmico para paredes internas com placas tipo esmaltada extra de dimensões 33x45 cm aplicadas em ambientes de área maior que 5 m² na altura inteira das paredes. Af_06/2014</t>
  </si>
  <si>
    <t>Revestimento cerâmico para paredes internas com placas tipo esmaltada extra de dimensões 33x45 cm aplicadas em ambientes de área menor que 5 m² a meia altura das paredes. Af_06/2014</t>
  </si>
  <si>
    <t>Revestimento cerâmico para paredes internas com placas tipo esmaltada extra  de dimensões 33x45 cm aplicadas em ambientes de área maior que 5 m² a meia altura das paredes. Af_06/2014</t>
  </si>
  <si>
    <t>Revestimento cerâmico para paredes externas em pastilhas de porcelana 2,5 x 2,5 cm (placas de 30 x 30 cm), alinhadas a prumo, aplicado em panos com vãos. Af_10/2014</t>
  </si>
  <si>
    <t>Revestimento cerâmico para paredes externas em pastilhas de porcelana 2,5 x 2,5 cm (placas de 30 x 30 cm), alinhadas a prumo, aplicado em panos sem vãos. Af_10/2014</t>
  </si>
  <si>
    <t>Revestimento cerâmico para paredes externas em pastilhas de porcelana 2,5 x 2,5 cm (placas de 30 x 30 cm), alinhadas a prumo, aplicado em superfícies externas da sacada. Af_10/2014</t>
  </si>
  <si>
    <t>Revestimento cerâmico para paredes externas em pastilhas de porcelana 2,5 x 2,5 cm (placas de 30 x 30 cm), alinhadas a prumo, aplicado em superfícies internas da sacada. Af_10/2014</t>
  </si>
  <si>
    <t>(composição representativa) do serviço de revestimento cerâmico para ambientes de áreas molhadas, meia parede ou parede inteira, com placas tipo grês ou semi-grês, dimensões 20x20 cm, para edificação habitacional multifamiliar (prédio). Af_11/2014</t>
  </si>
  <si>
    <t>Peitoril em marmore branco, largura de 15cm, assentado com argamassa traco 1:4 (cimento e areia media), preparo manual da argamassa</t>
  </si>
  <si>
    <t>Peitoril em marmore branco, largura de 25cm, assentado com argamassa traco 1:3 (cimento e areia media), preparo manual da argamassa</t>
  </si>
  <si>
    <t>Assentamento de peitoril com argamassa de cimento colante</t>
  </si>
  <si>
    <t>Tabeira de madeira lei, 1a qualidade, 2,5x30,0cm para beiral de telhado</t>
  </si>
  <si>
    <t>Forro em madeira pinus, para ambientes residenciais, inclusive estrutura de fixação. Af_05/2017</t>
  </si>
  <si>
    <t>Forro em madeira pinus, para ambientes comerciais, inclusive estrutura de fixação. Af_05/2017</t>
  </si>
  <si>
    <t>Acabamentos para forro (roda-forro em madeira pinus). Af_05/2017</t>
  </si>
  <si>
    <t>Forro em placas de gesso, para ambientes residenciais. Af_05/2017_p</t>
  </si>
  <si>
    <t>Forro em drywall, para ambientes residenciais, inclusive estrutura de fixação. Af_05/2017_p</t>
  </si>
  <si>
    <t>Forro em placas de gesso, para ambientes comerciais. Af_05/2017_p</t>
  </si>
  <si>
    <t>Forro em drywall, para ambientes comerciais, inclusive estrutura de fixação. Af_05/2017_p</t>
  </si>
  <si>
    <t>Acabamentos para forro (moldura de gesso). Af_05/2017</t>
  </si>
  <si>
    <t>Acabamentos para forro (moldura em drywall, com largura de 15 cm). Af_05/2017_p</t>
  </si>
  <si>
    <t>Revestimento em laminado melaminico texturizado, espessura 0,8 mm, fixado com cola</t>
  </si>
  <si>
    <t>Corrimao em marmorite, largura 15cm</t>
  </si>
  <si>
    <t>Recolocaco de forros em regua de pvc e perfis, considerando reaproveitamento do material</t>
  </si>
  <si>
    <t>Forro em réguas de pvc, frisado, para ambientes residenciais, inclusive estrutura de fixação. Af_05/2017_p</t>
  </si>
  <si>
    <t>Forro em réguas de pvc, frisado, para ambientes comerciais, inclusive estrutura de fixação. Af_05/2017_p</t>
  </si>
  <si>
    <t>Acabamentos para forro (roda-forro em perfil metálico e plástico). Af_05/2017</t>
  </si>
  <si>
    <t>Forro em réguas de pvc, liso, para ambientes residenciais, inclusive estrutura de fixação. Af_05/2017_p</t>
  </si>
  <si>
    <t>Forro de pvc, liso, para ambientes comerciais, inclusive estrutura de fixação. Af_05/2017_p</t>
  </si>
  <si>
    <t>Isolamento termico com argamassa traco 1:3 (cimento e areia grossa nao peneirada), com adicao de perolas de isopor, espessura 6cm, preparo manual da argamassa</t>
  </si>
  <si>
    <t>Isolamento termico com manta de la de vidro, espessura 2,5cm</t>
  </si>
  <si>
    <t>Reparo estrutural de estruturas de concreto com argamassa polimerica de alto desempenho, e=2 cm</t>
  </si>
  <si>
    <t>Reparo/colagem de estruturas de concreto com adesivo estrutural a base de epoxi, e=2 mm</t>
  </si>
  <si>
    <t>Estucamento de panos de fachada sem vãos do sistema de paredes de concreto em edificações de múltiplos pavimentos. Af_06/2015</t>
  </si>
  <si>
    <t>Estucamento de panos de fachada com vãos do sistema de paredes de concreto em edificações de múltiplos pavimentos. Af_06/2015</t>
  </si>
  <si>
    <t>Estucamento de superfície externa da sacada do sistema de paredes de concreto em edificações de múltiplos pavimentos. Af_06/2015</t>
  </si>
  <si>
    <t>Estucamento de panos de fachada sem vãos do sistema de paredes de concreto em edificações de pavimento único. Af_06/2015</t>
  </si>
  <si>
    <t>Estucamento de panos de fachada com vãos do sistema de paredes de concreto em edificações de pavimento único. Af_06/2015</t>
  </si>
  <si>
    <t>Estucamento de densidade baixa nas faces internas de paredes do sistema de paredes de concreto. Af_06/2015</t>
  </si>
  <si>
    <t>Estucamento, para qualquer revestimento, em teto do sistema de paredes de concreto. Af_06/2015</t>
  </si>
  <si>
    <t>Estucamento de densidade alta, nas faces internas de paredes do sistema de paredes de concreto. Af_06/2015</t>
  </si>
  <si>
    <t>Argamassa traco 1:3 (cimento e areia), preparo manual, incluso aditivo impermeabilizante</t>
  </si>
  <si>
    <t>Argamassa traco 1:4 (cimento e areia), preparo manual, incluso aditivo impermeabilizante</t>
  </si>
  <si>
    <t>Argamassa traço 1:7 (cimento e areia média) com adição de plastificante para emboço/massa única/assentamento de alvenaria de vedação, preparo mecânico com betoneira 400 l. Af_06/2014</t>
  </si>
  <si>
    <t>Argamassa traço 1:7 (cimento e areia média) com adição de plastificante para emboço/massa única/assentamento de alvenaria de vedação, preparo mecânico com betoneira 600 l. Af_06/2014</t>
  </si>
  <si>
    <t>Argamassa traço 1:6 (cimento e areia média) com adição de plastificante para emboço/massa única/assentamento de alvenaria de vedação, preparo mecânico com betoneira 400 l. Af_06/2014</t>
  </si>
  <si>
    <t>Argamassa traço 1:6 (cimento e areia média) com adição de plastificante para emboço/massa única/assentamento de alvenaria de vedação, preparo mecânico com betoneira 600 l. Af_06/2014</t>
  </si>
  <si>
    <t>Argamassa traço 1:1:6 (cimento, cal e areia média) para emboço/massa única/assentamento de alvenaria de vedação, preparo mecânico com betoneira 400 l. Af_06/2014</t>
  </si>
  <si>
    <t>Argamassa traço 1:1:6 (cimento, cal e areia média) para emboço/massa única/assentamento de alvenaria de vedação, preparo mecânico com betoneira 600 l. Af_06/2014</t>
  </si>
  <si>
    <t>Argamassa traço 1:1,5:7,5 (cimento, cal e areia média) para emboço/massa única/assentamento de alvenaria de vedação, preparo mecânico com betoneira 400 l. Af_06/2014</t>
  </si>
  <si>
    <t>Argamassa traço 1:1,5:7,5 (cimento, cal e areia média) para emboço/massa única/assentamento de alvenaria de vedação, preparo mecânico com betoneira 600 l. Af_06/2014</t>
  </si>
  <si>
    <t>Argamassa traço 1:2:8 (cimento, cal e areia média) para emboço/massa única/assentamento de alvenaria de vedação, preparo mecânico com betoneira 400 l. Af_06/2014</t>
  </si>
  <si>
    <t>Argamassa traço 1:2:9 (cimento, cal e areia média) para emboço/massa única/assentamento de alvenaria de vedação, preparo mecânico com betoneira 600 l. Af_06/2014</t>
  </si>
  <si>
    <t>Argamassa traço 1:3:12 (cimento, cal e areia média) para emboço/massa única/assentamento de alvenaria de vedação, preparo mecânico com betoneira 400 l. Af_06/2014</t>
  </si>
  <si>
    <t>Argamassa traço 1:3:12 (cimento, cal e areia média) para emboço/massa única/assentamento de alvenaria de vedação, preparo mecânico com betoneira 600 l. Af_06/2014</t>
  </si>
  <si>
    <t>Argamassa traço 1:3 (cimento e areia média) para contrapiso, preparo mecânico com betoneira 400 l. Af_06/2014</t>
  </si>
  <si>
    <t>Argamassa traço 1:3 (cimento e areia média) para contrapiso, preparo mecânico com betoneira 600 l. Af_06/2014</t>
  </si>
  <si>
    <t>Argamassa traço 1:4 (cimento e areia média) para contrapiso, preparo mecânico com betoneira 400 l. Af_06/2014</t>
  </si>
  <si>
    <t>Argamassa traço 1:4 (cimento e areia média) para contrapiso, preparo mecânico com betoneira 600 l. Af_06/2014</t>
  </si>
  <si>
    <t>Argamassa traço 1:5 (cimento e areia média) para contrapiso, preparo mecânico com betoneira 400 l. Af_06/2014</t>
  </si>
  <si>
    <t>Argamassa traço 1:5 (cimento e areia média) para contrapiso, preparo mecânico com betoneira 600 l. Af_06/2014</t>
  </si>
  <si>
    <t>Argamassa traço 1:6 (cimento e areia média) para contrapiso, preparo mecânico com betoneira 400 l. Af_06/2014</t>
  </si>
  <si>
    <t>Argamassa traço 1:6 (cimento e areia média) para contrapiso, preparo mecânico com betoneira 600 l. Af_06/2014</t>
  </si>
  <si>
    <t>Argamassa traço 1:5 (cimento e areia grossa) para chapisco convencional, preparo mecânico com betoneira 400 l. Af_06/2014</t>
  </si>
  <si>
    <t>Argamassa traço 1:5 (cimento e areia grossa) para chapisco convencional, preparo mecânico com betoneira 600 l. Af_06/2014</t>
  </si>
  <si>
    <t>Argamassa traço 1:3 (cimento e areia grossa) para chapisco convencional, preparo mecânico com betoneira 400 l. Af_06/2014</t>
  </si>
  <si>
    <t>Argamassa traço 1:3 (cimento e areia grossa) para chapisco convencional, preparo mecânico com betoneira 600 l. Af_06/2014</t>
  </si>
  <si>
    <t>Argamassa traço 1:4 (cimento e areia grossa) para chapisco convencional, preparo mecânico com betoneira 400 l. Af_06/2014</t>
  </si>
  <si>
    <t>Argamassa traço 1:4 (cimento e areia grossa) para chapisco convencional, preparo mecânico com betoneira 600 l. Af_06/2014</t>
  </si>
  <si>
    <t>Argamassa traço 1:5 (cimento e areia grossa) com adição de emulsão polimérica para chapisco rolado, preparo mecânico com betoneira 400 l. Af_06/2014</t>
  </si>
  <si>
    <t>Argamassa traço 1:5 (cimento e areia grossa) com adição de emulsão polimérica para chapisco rolado, preparo mecânico com betoneira 600 l. Af_06/2014</t>
  </si>
  <si>
    <t>Argamassa traço 1:3 (cimento e areia grossa) com adição de emulsão polimérica para chapisco rolado, preparo mecânico com betoneira 400 l. Af_06/2014</t>
  </si>
  <si>
    <t>Argamassa traço 1:3 (cimento e areia grossa) com adição de emulsão polimérica para chapisco rolado, preparo mecânico com betoneira 600 l. Af_06/2014</t>
  </si>
  <si>
    <t>Argamassa traço 1:4 (cimento e areia grossa) com adição de emulsão polimérica para chapisco rolado, preparo mecânico com betoneira 400 l. Af_06/2014</t>
  </si>
  <si>
    <t>Argamassa traço 1:4 (cimento e areia grossa) com adição de emulsão polimérica para chapisco rolado, preparo mecânico com betoneira 600 l. Af_06/2014</t>
  </si>
  <si>
    <t>Argamassa traço 1:7 (cimento e areia média) com adição de plastificante para emboço/massa única/assentamento de alvenaria de vedação, preparo mecânico com misturador de eixo horizontal de 300 kg. Af_06/2014</t>
  </si>
  <si>
    <t>Argamassa traço 1:7 (cimento e areia média) com adição de plastificante para emboço/massa única/assentamento de alvenaria de vedação, preparo mecânico com misturador de eixo horizontal de 600 kg. Af_06/2014</t>
  </si>
  <si>
    <t>Argamassa traço 1:6 (cimento e areia média) com adição de plastificante para emboço/massa única/assentamento de alvenaria de vedação, preparo mecânico com misturador de eixo horizontal de 300 kg. Af_06/2014</t>
  </si>
  <si>
    <t>Argamassa traço 1:6 (cimento e areia média) com adição de plastificante para emboço/massa única/assentamento de alvenaria de vedação, preparo mecânico com misturador de eixo horizontal de 600 kg. Af_06/2014</t>
  </si>
  <si>
    <t>Argamassa traço 1:1:6 (cimento, cal e areia média) para emboço/massa única/assentamento de alvenaria de vedação, preparo mecânico com misturador de eixo horizontal de 300 kg. Af_06/2014</t>
  </si>
  <si>
    <t>Argamassa traço 1:1:6 (cimento, cal e areia média) para emboço/massa única/assentamento de alvenaria de vedação, preparo mecânico com misturador de eixo horizontal de 600 kg. Af_06/2014</t>
  </si>
  <si>
    <t>Argamassa traço 1:1,5:7,5 (cimento, cal e areia média) para emboço/massa única/assentamento de alvenaria de vedação, preparo mecânico com misturador de eixo horizontal de 300 kg. Af_06/2014</t>
  </si>
  <si>
    <t>Argamassa traço 1:1,5:7,5 (cimento, cal e areia média) para emboço/massa única/assentamento de alvenaria de vedação, preparo mecânico com misturador de eixo horizontal de 600 kg. Af_06/2014</t>
  </si>
  <si>
    <t>Argamassa traço 1:2:8 (cimento, cal e areia média) para emboço/massa única/assentamento de alvenaria de vedação, preparo mecânico com misturador de eixo horizontal de 300 kg. Af_06/2014</t>
  </si>
  <si>
    <t>Argamassa traço 1:2:8 (cimento, cal e areia média) para emboço/massa única/assentamento de alvenaria de vedação, preparo mecânico com misturador de eixo horizontal de 600 kg. Af_06/2014</t>
  </si>
  <si>
    <t>Argamassa traço 1:2:9 (cimento, cal e areia média) para emboço/massa única/assentamento de alvenaria de vedação, preparo mecânico com misturador de eixo horizontal de 300 kg. Af_06/2014</t>
  </si>
  <si>
    <t>Argamassa traço 1:3:12 (cimento, cal e areia média) para emboço/massa única/assentamento de alvenaria de vedação, preparo mecânico com misturador de eixo horizontal de 600 kg. Af_06/2014</t>
  </si>
  <si>
    <t>Argamassa traço 1:3 (cimento e areia média) para contrapiso, preparo mecânico com misturador de eixo horizontal de 160 kg. Af_06/2014</t>
  </si>
  <si>
    <t>Argamassa traço 1:3 (cimento e areia média) para contrapiso, preparo mecânico com misturador de eixo horizontal de 300 kg. Af_06/2014</t>
  </si>
  <si>
    <t>Argamassa traço 1:3 (cimento e areia média) para contrapiso, preparo mecânico com misturador de eixo horizontal de 600 kg. Af_06/2014</t>
  </si>
  <si>
    <t>Argamassa traço 1:4 (cimento e areia média) para contrapiso, preparo mecânico com misturador de eixo horizontal de 160 kg. Af_06/2014</t>
  </si>
  <si>
    <t>Argamassa traço 1:4 (cimento e areia média) para contrapiso, preparo mecânico com misturador de eixo horizontal de 300 kg. Af_06/2014</t>
  </si>
  <si>
    <t>Argamassa traço 1:4 (cimento e areia média) para contrapiso, preparo mecânico com misturador de eixo horizontal de 600 kg. Af_06/2014</t>
  </si>
  <si>
    <t>Argamassa traço 1:5 (cimento e areia média) para contrapiso, preparo mecânico com misturador de eixo horizontal de 160 kg. Af_06/2014</t>
  </si>
  <si>
    <t>Argamassa traço 1:5 (cimento e areia média) para contrapiso, preparo mecânico com misturador de eixo horizontal de 300 kg. Af_06/2014</t>
  </si>
  <si>
    <t>Argamassa traço 1:5 (cimento e areia média) para contrapiso, preparo mecânico com misturador de eixo horizontal de 600 kg. Af_06/2014</t>
  </si>
  <si>
    <t>Argamassa traço 1:6 (cimento e areia média) para contrapiso, preparo mecânico com misturador de eixo horizontal de 160 kg. Af_06/2014</t>
  </si>
  <si>
    <t>Argamassa traço 1:6 (cimento e areia média) para contrapiso, preparo mecânico com misturador de eixo horizontal de 600 kg. Af_06/2014</t>
  </si>
  <si>
    <t>Argamassa traço 1:5 (cimento e areia grossa) para chapisco convencional, preparo mecânico com misturador de eixo horizontal de 300 kg. Af_06/2014</t>
  </si>
  <si>
    <t>Argamassa traço 1:5 (cimento e areia grossa) para chapisco convencional, preparo mecânico com misturador de eixo horizontal de 600 kg. Af_06/2014</t>
  </si>
  <si>
    <t>Argamassa traço 1:3 (cimento e areia grossa) para chapisco convencional, preparo mecânico com misturador de eixo horizontal de 160 kg. Af_06/2014</t>
  </si>
  <si>
    <t>Argamassa traço 1:3 (cimento e areia grossa) para chapisco convencional, preparo mecânico com misturador de eixo horizontal de 300 kg. Af_06/2014</t>
  </si>
  <si>
    <t>Argamassa traço 1:3 (cimento e areia grossa) para chapisco convencional, preparo mecânico com misturador de eixo horizontal de 600 kg. Af_06/2014</t>
  </si>
  <si>
    <t>Argamassa traço 1:4 (cimento e areia grossa) para chapisco convencional, preparo mecânico com misturador de eixo horizontal de 160 kg. Af_06/2014</t>
  </si>
  <si>
    <t>Argamassa traço 1:4 (cimento e areia grossa) para chapisco convencional, preparo mecânico com misturador de eixo horizontal de 300 kg. Af_06/2014</t>
  </si>
  <si>
    <t>Argamassa traço 1:4 (cimento e areia grossa) para chapisco convencional, preparo mecânico com misturador de eixo horizontal de 600 kg. Af_06/2014</t>
  </si>
  <si>
    <t>Argamassa traço 1:5 (cimento e areia grossa) com adição de emulsão polimérica para chapisco rolado, preparo mecânico com misturador de eixo horizontal de 300 kg. Af_06/2014</t>
  </si>
  <si>
    <t>Argamassa traço 1:5 (cimento e areia grossa) com adição de emulsão polimérica para chapisco rolado, preparo mecânico com misturador de eixo horizontal de 600 kg. Af_06/2014</t>
  </si>
  <si>
    <t>Argamassa traço 1:3 (cimento e areia grossa) com adição de emulsão polimérica para chapisco rolado, preparo mecânico com misturador de eixo horizontal de 160 kg. Af_06/2014</t>
  </si>
  <si>
    <t>Argamassa traço 1:3 (cimento e areia grossa) com adição de emulsão polimérica para chapisco rolado, preparo mecânico com misturador de eixo horizontal de 300 kg. Af_06/2014</t>
  </si>
  <si>
    <t>Argamassa traço 1:3 (cimento e areia grossa) com adição de emulsão polimérica para chapisco rolado, preparo mecânico com misturador de eixo horizontal de 600 kg. Af_06/2014</t>
  </si>
  <si>
    <t>Argamassa traço 1:4 (cimento e areia grossa) com adição de emulsão polimérica para chapisco rolado, preparo mecânico com misturador de eixo horizontal de 300 kg. Af_06/2014</t>
  </si>
  <si>
    <t>Argamassa traço 1:4 (cimento e areia grossa) com adição de emulsão polimérica para chapisco rolado, preparo mecânico com misturador de eixo horizontal de 600 kg. Af_06/2014</t>
  </si>
  <si>
    <t>Argamassa traço 1:7 (cimento e areia média) com adição de plastificante para emboço/massa única/assentamento de alvenaria de vedação, preparo manual. Af_06/2014</t>
  </si>
  <si>
    <t>Argamassa traço 1:6 (cimento e areia média) com adição de plastificante para emboço/massa única/assentamento de alvenaria de vedação, preparo manual. Af_06/2014</t>
  </si>
  <si>
    <t>Argamassa traço 1:1:6 (cimento, cal e areia média) para emboço/massa única/assentamento de alvenaria de vedação, preparo manual. Af_06/2014</t>
  </si>
  <si>
    <t>Argamassa traço 1:1,5:7,5 (cimento, cal e areia média) para emboço/massa única/assentamento de alvenaria de vedação, preparo manual. Af_06/2014</t>
  </si>
  <si>
    <t>Argamassa traço 1:2:8 (cimento, cal e areia média) para emboço/massa única/assentamento de alvenaria de vedação, preparo manual. Af_06/2014</t>
  </si>
  <si>
    <t>Argamassa traço 1:2:9 (cimento, cal e areia média) para emboço/massa única/assentamento de alvenaria de vedação, preparo manual. Af_06/2014</t>
  </si>
  <si>
    <t>Argamassa traço 1:3:12 (cimento, cal e areia média) para emboço/massa única/assentamento de alvenaria de vedação, preparo manual. Af_06/2014</t>
  </si>
  <si>
    <t>Argamassa traço 1:3 (cimento e areia média) para contrapiso, preparo manual. Af_06/2014</t>
  </si>
  <si>
    <t>Argamassa traço 1:4 (cimento e areia média) para contrapiso, preparo manual. Af_06/2014</t>
  </si>
  <si>
    <t>Argamassa traço 1:5 (cimento e areia média) para contrapiso, preparo manual. Af_06/2014</t>
  </si>
  <si>
    <t>Argamassa traço 1:6 (cimento e areia média) para contrapiso, preparo manual. Af_06/2014</t>
  </si>
  <si>
    <t>Argamassa traço 1:5 (cimento e areia grossa) para chapisco convencional, preparo manual. Af_06/2014</t>
  </si>
  <si>
    <t>Argamassa traço 1:3 (cimento e areia grossa) para chapisco convencional, preparo manual. Af_06/2014</t>
  </si>
  <si>
    <t>Argamassa traço 1:4 (cimento e areia grossa) para chapisco convencional, preparo manual. Af_06/2014</t>
  </si>
  <si>
    <t>Argamassa traço 1:5 (cimento e areia grossa) com adição de emulsão polimérica para chapisco rolado, preparo manual. Af_06/2014</t>
  </si>
  <si>
    <t>Argamassa traço 1:3 (cimento e areia grossa) com adição de emulsão polimérica para chapisco rolado, preparo manual. Af_06/2014</t>
  </si>
  <si>
    <t>Argamassa traço 1:4 (cimento e areia grossa) com adição de emulsão polimérica para chapisco rolado, preparo manual. Af_06/2014</t>
  </si>
  <si>
    <t>Argamassa industrializada multiuso para revestimentos e assentamento da alvenaria, preparo com misturador de eixo horizontal de 160 kg. Af_06/2014</t>
  </si>
  <si>
    <t>Argamassa industrializada multiuso para revestimentos e assentamento da alvenaria, preparo com misturador de eixo horizontal de 300 kg. Af_06/2014</t>
  </si>
  <si>
    <t>Argamassa industrializada multiuso para revestimentos e assentamento da alvenaria, preparo com misturador de eixo horizontal de 600 kg. Af_06/2014</t>
  </si>
  <si>
    <t>Argamassa pronta para contrapiso, preparo com misturador de eixo horizontal de 160 kg. Af_06/2014</t>
  </si>
  <si>
    <t>Argamassa pronta para contrapiso, preparo com misturador de eixo horizontal de 300 kg. Af_06/2014</t>
  </si>
  <si>
    <t>Argamassa pronta para contrapiso, preparo com misturador de eixo horizontal de 600 kg. Af_06/2014</t>
  </si>
  <si>
    <t>Argamassa para revestimento decorativo monocamada (monocapa), preparo com misturador de eixo horizontal de 160 kg. Af_06/2014</t>
  </si>
  <si>
    <t>Argamassa para revestimento decorativo monocamada (monocapa), preparo com misturador de eixo horizontal de 300 kg. Af_06/2014</t>
  </si>
  <si>
    <t>Argamassa para revestimento decorativo monocamada (monocapa), preparo com misturador de eixo horizontal de 600 kg. Af_06/2014</t>
  </si>
  <si>
    <t>Argamassa industrializada para chapisco rolado, preparo com misturador de eixo horizontal de 160 kg. Af_06/2014</t>
  </si>
  <si>
    <t>Argamassa industrializada para chapisco rolado, preparo com misturador de eixo horizontal de 300 kg. Af_06/2014</t>
  </si>
  <si>
    <t>Argamassa industrializada para chapisco rolado, preparo com misturador de eixo horizontal de 600 kg. Af_06/2014</t>
  </si>
  <si>
    <t>Argamassa industrializada para chapisco colante, preparo com misturador de eixo horizontal de 160 kg. Af_06/2014</t>
  </si>
  <si>
    <t>Argamassa industrializada para chapisco colante, preparo com misturador de eixo horizontal de 300 kg. Af_06/2014</t>
  </si>
  <si>
    <t>Argamassa industrializada para chapisco colante, preparo com misturador de eixo horizontal de 600 kg. Af_06/2014</t>
  </si>
  <si>
    <t>Argamassa industrializada multiuso para revestimentos e assentamento da alvenaria, preparo manual. Af_06/2014</t>
  </si>
  <si>
    <t>Argamassa pronta para contrapiso, preparo manual. Af_06/2014</t>
  </si>
  <si>
    <t>Argamassa industrializada para chapisco rolado, preparo manual. Af_06/2014</t>
  </si>
  <si>
    <t>Argamassa industrializada para chapisco colante, preparo manual. Af_06/2014</t>
  </si>
  <si>
    <t>Argamassa industrializada para revestimentos, mistura e projeção de 1,5 m³/h de argamassa. Af_06/2014</t>
  </si>
  <si>
    <t>Argamassa industrializada para revestimentos, mistura e projeção de 2 m³/h de argamassa. Af_06/2014</t>
  </si>
  <si>
    <t>Argamassa à base de gesso, mistura e projeção de 1,5 m³/h de argamassa. Af_06/2014</t>
  </si>
  <si>
    <t>Argamassa traço 1:0,5:4,5 (cimento, cal e areia média), preparo mecânico com betoneira 400 l. Af_08/2014</t>
  </si>
  <si>
    <t>Argamassa traço 1:0,5:4,5 (cimento, cal e areia média) para assentamento de alvenaria, preparo manual. Af_08/2014</t>
  </si>
  <si>
    <t>Argamassa traço 1:3 (cimento e areia média), preparo mecânico com betoneira 400 l. Af_08/2014</t>
  </si>
  <si>
    <t>Argamassa traço 1:3 (cimento e areia média), preparo manual. Af_08/2014</t>
  </si>
  <si>
    <t>Argamassa traço 1:4 (cimento e areia média), preparo mecânico com betoneira 400 l. Af_08/2014</t>
  </si>
  <si>
    <t>Argamassa traço 1:4 (cimento e areia média), preparo manual. Af_08/2014</t>
  </si>
  <si>
    <t>Argamassa traço 1:2:9 (cimento, cal e areia média) para emboço/massa única/assentamento de alvenaria de vedação, preparo mecânico com betoneira 400 l. Af_09/2014</t>
  </si>
  <si>
    <t>Argamassa traço 1:1,65 (cimento e areia média), fck 20 mpa, preparo mecânico com misturador duplo horizontal de alta turbulência. Af_11/2016</t>
  </si>
  <si>
    <t>Argamassa traço 1:3 (cimento e areia), preparo mecanico , incluso aditivo impermeabilizante</t>
  </si>
  <si>
    <t>Transporte horizontal, massa/granel, jerica 90l, 30m. Af_06/2014</t>
  </si>
  <si>
    <t>Transporte horizontal, massa/granel, jerica 90l, 50m. Af_06/2014</t>
  </si>
  <si>
    <t>Transporte horizontal, massa/granel, jerica 90l, 75m. Af_06/2014</t>
  </si>
  <si>
    <t>Transporte horizontal, massa/granel, jerica 90l, 100m. Af_06/2014</t>
  </si>
  <si>
    <t>Transporte horizontal, massa/granel, minicarregadeira, 30m. Af_06/2014</t>
  </si>
  <si>
    <t>Transporte horizontal, massa/granel, minicarregadeira, 50m. Af_06/2014</t>
  </si>
  <si>
    <t>Transporte horizontal, massa/granel, minicarregadeira, 75m. Af_06/2014</t>
  </si>
  <si>
    <t>Transporte horizontal, massa/granel, minicarregadeira, 100m. Af_06/2014</t>
  </si>
  <si>
    <t>Transporte horizontal, blocos vazados de concreto ou cerâmico 19x19x39 cm, manual, 30m. Af_06/2014</t>
  </si>
  <si>
    <t>Transporte horizontal, blocos cerâmicos furados na horizontal 9x19x19 cm, manual, 30m. Af_06/2014</t>
  </si>
  <si>
    <t>Transporte horizontal, blocos vazados de concreto ou cerâmico 19x19x39 cm, carrinho plataforma, 30m. Af_06/2014</t>
  </si>
  <si>
    <t>Transporte horizontal, blocos cerâmicos furados na horizontal 9x19x19 cm, carrinho plataforma, 30m. Af_06/2014</t>
  </si>
  <si>
    <t>Transporte horizontal, blocos vazados de concreto ou cerâmico 19x19x39 cm, carrinho plataforma, 50m. Af_06/2014</t>
  </si>
  <si>
    <t>Transporte horizontal, blocos cerâmicos furados na horizontal 9x19x19 cm, carrinho plataforma, 50m. Af_06/2014</t>
  </si>
  <si>
    <t>Transporte horizontal, blocos vazados de concreto ou cerâmico 19x19x39 cm, carrinho plataforma, 75m. Af_06/2014</t>
  </si>
  <si>
    <t>Transporte horizontal, blocos cerâmicos furados na horizontal 9x19x19 cm, carrinho plataforma, 75m. Af_06/2014</t>
  </si>
  <si>
    <t>Transporte horizontal, blocos vazados de concreto ou cerâmico 19x19x39 cm, carrinho plataforma, 100m. Af_06/2014</t>
  </si>
  <si>
    <t>Transporte horizontal, blocos cerâmicos furados na horizontal 9x19x19 cm, carrinho plataforma, 100m. Af_06/2014</t>
  </si>
  <si>
    <t>Transporte horizontal, blocos vazados de concreto ou cerâmico 19x19x39 cm, carrinho para mini páletes, 30m. Af_06/2014</t>
  </si>
  <si>
    <t>Transporte horizontal, blocos cerâmicos furados na horizontal 9x19x19 cm, carrinho para mini páletes, 30m. Af_06/2014</t>
  </si>
  <si>
    <t>Transporte horizontal, blocos vazados de concreto ou cerâmico 19x19x39 cm, carrinho para mini páletes, 50m. Af_06/2014</t>
  </si>
  <si>
    <t>Transporte horizontal, blocos cerâmicos furados na horizontal 9x19x19 cm, carrinho para mini páletes, 50m. Af_06/2014</t>
  </si>
  <si>
    <t>Transporte horizontal, blocos vazados de concreto ou cerâmico 19x19x39 cm, carrinho para mini páletes, 75m. Af_06/2014</t>
  </si>
  <si>
    <t>Transporte horizontal, blocos cerâmicos furados na horizontal 9x19x19 cm, carrinho para mini páletes, 75m. Af_06/2014</t>
  </si>
  <si>
    <t>Transporte horizontal, blocos vazados de concreto ou cerâmico 19x19x39 cm, carrinho para mini páletes, 100m. Af_06/2014</t>
  </si>
  <si>
    <t>Transporte horizontal, blocos cerâmicos furados na horizontal 9x19x19 cm, carrinho para mini páletes, 100m. Af_06/2014</t>
  </si>
  <si>
    <t>Transporte horizontal, placas cerâmicas, manual, 30m. Af_06/2014</t>
  </si>
  <si>
    <t>Transporte horizontal, placas cerâmicas, carrinho plataforma, 30m. Af_06/2014</t>
  </si>
  <si>
    <t>Transporte horizontal, placas cerâmicas, carrinho plataforma, 50m. Af_06/2014</t>
  </si>
  <si>
    <t>Transporte horizontal, placas cerâmicas, carrinho plataforma, 75m. Af_06/2014</t>
  </si>
  <si>
    <t>Transporte horizontal, placas cerâmicas, carrinho plataforma, 100m. Af_06/2014</t>
  </si>
  <si>
    <t>Transporte horizontal, placas cerâmicas, carrinho para mini páletes, 30m. Af_06/2014</t>
  </si>
  <si>
    <t>Transporte horizontal, placas cerâmicas, carrinho para mini páletes, 50m. Af_06/2014</t>
  </si>
  <si>
    <t>Transporte horizontal, placas cerâmicas, carrinho para mini páletes, 75m. Af_06/2014</t>
  </si>
  <si>
    <t>Transporte horizontal, placas cerâmicas, carrinho para mini páletes, 100m. Af_06/2014</t>
  </si>
  <si>
    <t>Transporte horizontal, placas cerâmicas, manipulador telescópico, 30m. Af_06/2014</t>
  </si>
  <si>
    <t>Transporte horizontal, placas cerâmicas, manipulador telescópico, 50m. Af_06/2014</t>
  </si>
  <si>
    <t>Transporte horizontal, placas cerâmicas, manipulador telescópico, 75m. Af_06/2014</t>
  </si>
  <si>
    <t>Transporte horizontal, placas cerâmicas, manipulador telescópico, 100m. Af_06/2014</t>
  </si>
  <si>
    <t>Transporte horizontal, lata de 18 l, manual, 30m. Af_06/2014</t>
  </si>
  <si>
    <t>Transporte vertical, blocos vazados de concreto ou cerâmico 19x19x39 cm, manual, 1 pavimento. Af_06/2014</t>
  </si>
  <si>
    <t>Transporte vertical, blocos cerâmicos furados na horizontal 9x19x19 cm, manual, 1 pavimento. Af_06/2014</t>
  </si>
  <si>
    <t>Transporte vertical, placas cerâmicas, manual, 1 pavimento. Af_06/2014</t>
  </si>
  <si>
    <t>Transporte vertical, lata de 18 l, manual, 1 pavimento. Af_06/2014</t>
  </si>
  <si>
    <t>Transporte vertical, lata de 10 l, manual, 1 pavimento. Af_06/2014</t>
  </si>
  <si>
    <t>Transporte horizontal, sacos 50 kg, carrinho plataforma, 30m. Af_06/2014</t>
  </si>
  <si>
    <t>Transporte horizontal, sacos 30 kg, carrinho plataforma, 30m. Af_06/2014</t>
  </si>
  <si>
    <t>Transporte horizontal, sacos 20 kg, carrinho plataforma, 30m. Af_06/2014</t>
  </si>
  <si>
    <t>Transporte horizontal, sacos 50 kg, carrinho plataforma, 50m. Af_06/2014</t>
  </si>
  <si>
    <t>Transporte horizontal, sacos 30 kg, carrinho plataforma, 50m. Af_06/2014</t>
  </si>
  <si>
    <t>Transporte horizontal, sacos 20 kg, carrinho plataforma, 50m. Af_06/2014</t>
  </si>
  <si>
    <t>Transporte horizontal, sacos 50 kg, carrinho plataforma, 75m. Af_06/2014</t>
  </si>
  <si>
    <t>Transporte horizontal, sacos 30 kg, carrinho plataforma, 75m. Af_06/2014</t>
  </si>
  <si>
    <t>Transporte horizontal, sacos 20 kg, carrinho plataforma, 75m. Af_06/2014</t>
  </si>
  <si>
    <t>Transporte horizontal, sacos 50 kg, carrinho plataforma, 100m. Af_06/2014</t>
  </si>
  <si>
    <t>Transporte horizontal, sacos 30 kg, carrinho plataforma, 100m. Af_06/2014</t>
  </si>
  <si>
    <t>Transporte horizontal, sacos 20 kg, carrinho plataforma, 100m. Af_06/2014</t>
  </si>
  <si>
    <t>Transporte horizontal, lata de 18 l, carrinho plataforma, 30m. Af_06/2014</t>
  </si>
  <si>
    <t>Transporte horizontal, lata de 18 l, carrinho plataforma, 50m. Af_06/2014</t>
  </si>
  <si>
    <t>Transporte horizontal, lata de 18 l, carrinho plataforma, 75m. Af_06/2014</t>
  </si>
  <si>
    <t>Transporte horizontal, lata de 18 l, carrinho plataforma, 100m. Af_06/2014</t>
  </si>
  <si>
    <t>Transporte horizontal, sacos 50 kg, manual, 30m. Af_06/2014</t>
  </si>
  <si>
    <t>Transporte horizontal, sacos 30 kg, manual, 30m. Af_06/2014</t>
  </si>
  <si>
    <t>Transporte horizontal, sacos 20 kg, manual, 30m. Af_06/2014</t>
  </si>
  <si>
    <t>Transporte vertical, sacos 50 kg, manual, 1 pavimento. Af_06/2014</t>
  </si>
  <si>
    <t>Transporte vertical, sacos 30 kg, manual, 1 pavimento. Af_06/2014</t>
  </si>
  <si>
    <t>Transporte vertical, sacos 20 kg, manual, 1 pavimento. Af_06/2014</t>
  </si>
  <si>
    <t>Transporte horizontal, tubos de pvc soldável com diâmetro menor ou igual a 60 mm, manual, 30m. Af_06/2015</t>
  </si>
  <si>
    <t>Transporte horizontal, tubos de pvc soldável com diâmetro maior que 60 mm e menor ou igual a 85 mm, manual, 30m. Af_06/2015</t>
  </si>
  <si>
    <t>Transporte horizontal, tubos de pvc série normal - esgoto predial, ou reforçado para esgoto ou águas pluviais predial, com diâmetro menor ou igual a 75 mm, manual, 30m. Af_06/2015</t>
  </si>
  <si>
    <t>Transporte horizontal, tubos de pvc série normal - esgoto predial, ou reforçado para esgoto ou águas pluviais predial, com diâmetro maior que 75 mm e menor ou igual a 100 mm, manual, 30m. Af_06/2015</t>
  </si>
  <si>
    <t>Transporte horizontal, tubos de pvc série normal - esgoto predial, ou reforçado para esgoto ou águas pluviais predial, com diâmetro maior que 100 mm e menor ou igual a 150 mm, manual, 30m. Af_06/2015</t>
  </si>
  <si>
    <t>Transporte horizontal, tubos de cpvc com diâmetro menor ou igual a 54 mm, manual, 30m. Af_06/2015</t>
  </si>
  <si>
    <t>Transporte horizontal, tubos de cpvc com diâmetro maior que 54 mm e menor ou igual a 73 mm, manual, 30m. Af_06/2015</t>
  </si>
  <si>
    <t>Transporte horizontal, tubos de cpvc com diâmetro maior que 73 mm e menor ou igual a 89 mm, manual, 30m. Af_06/2015</t>
  </si>
  <si>
    <t>Transporte horizontal, tubos de ppr - pn 12 ou pn 25 com diâmetro menor ou igual a 50 mm, manual, 30m. Af_06/2015</t>
  </si>
  <si>
    <t>Transporte horizontal, tubos de ppr - pn 12 ou pn 25 com diâmetro maior que 50 mm e menor ou igual a 75 mm, manual, 30m. Af_06/2015</t>
  </si>
  <si>
    <t>Transporte horizontal, tubos de ppr - pn 12 ou pn 25 com diâmetro maior que 75 mm e menor ou igual a 110 mm, manual, 30m. Af_06/2015</t>
  </si>
  <si>
    <t>Transporte horizontal, tubos de cobre - classe e, com diâmetro menor ou igual a 42 mm, manual, 30m. Af_06/2015</t>
  </si>
  <si>
    <t>Transporte horizontal, tubos de cobre - classe e, com diâmetro maior que 42 mm e menor ou igual a 66 mm, manual, 30m. Af_06/2015</t>
  </si>
  <si>
    <t>Transporte horizontal, tubos de cobre - classe e, com diâmetro maior que 66 mm e menor ou igual a 104 mm, manual, 30m. Af_06/2015</t>
  </si>
  <si>
    <t>Transporte horizontal, tubos de aço carbono leve ou médio, preto ou galvanizado, com diâmetro menor ou igual a 25 mm, manual, 30m. Af_06/2015</t>
  </si>
  <si>
    <t>Transporte horizontal, tubos de aço carbono leve ou médio, preto ou galvanizado, com diâmetro maior que 25 mm e menor ou igual a 40 mm, manual, 30m. Af_06/2015</t>
  </si>
  <si>
    <t>Transporte horizontal, tubos de aço carbono leve ou médio, preto ou galvanizado, com diâmetro maior que 40 mm e menor ou igual a 65 mm, manual, 30m. Af_06/2015</t>
  </si>
  <si>
    <t>Transporte horizontal, tubos de aço carbono leve ou médio, preto ou galvanizado, com diâmetro maior que 65 mm e menor ou igual a 90 mm, manual, 30m. Af_06/2015</t>
  </si>
  <si>
    <t>Transporte horizontal, tubos de aço carbono leve ou médio, preto ou galvanizado, com diâmetro maior que 90 mm e menor ou igual a 125 mm, manual, 30m. Af_06/2015</t>
  </si>
  <si>
    <t>Transporte horizontal, tubos de aço carbono leve ou médio, preto ou galvanizado, com diâmetro maior que 125 mm e menor ou igual a 150 mm, manual, 30m. Af_06/2015</t>
  </si>
  <si>
    <t>Transporte horizontal, madeira, manual, 30m. Af_06/2015</t>
  </si>
  <si>
    <t>Transporte horizontal, vergalhões de aço, manual, 30m. Af_06/2015</t>
  </si>
  <si>
    <t>Transporte horizontal, lata de 18 l, manipulador telescópico, 30m. Af_06/2014</t>
  </si>
  <si>
    <t>Transporte horizontal, lata de 18 l, manipulador telescópico, 50m. Af_06/2014</t>
  </si>
  <si>
    <t>Transporte horizontal, lata de 18 l, manipulador telescópico, 75m. Af_06/2014</t>
  </si>
  <si>
    <t>Transporte horizontal, lata de 18 l, manipulador telescópico, 100m. Af_06/2014</t>
  </si>
  <si>
    <t>Transporte horizontal, pálete de sacos, manipulador telescópico, 30m. Af_06/2014</t>
  </si>
  <si>
    <t>Transporte horizontal, pálete de sacos, manipulador telescópico, 50m. Af_06/2014</t>
  </si>
  <si>
    <t>Transporte horizontal, pálete de sacos, manipulador telescópico, 75m. Af_06/2014</t>
  </si>
  <si>
    <t>Transporte horizontal, pálete de sacos, manipulador telescópico, 100m. Af_06/2014</t>
  </si>
  <si>
    <t>Transporte horizontal, blocos vazados de concreto 19x19x39 cm, manipulador telescópico, 30m. Af_06/2014</t>
  </si>
  <si>
    <t>Transporte horizontal, blocos cerâmicos furados na vertical 19x19x39 cm, manipulador telescópico, 30m. Af_06/2014</t>
  </si>
  <si>
    <t>Transporte horizontal, blocos cerâmicos furados na horizontal 9x19x19 cm, manipulador telescópico, 30m. Af_06/2014</t>
  </si>
  <si>
    <t>Transporte horizontal, blocos vazados de concreto 19x19x39 cm, manipulador telescópico, 50m. Af_06/2014</t>
  </si>
  <si>
    <t>Transporte horizontal, blocos cerâmicos furados na vertical 19x19x39 cm, manipulador telescópico, 50m. Af_06/2014</t>
  </si>
  <si>
    <t>Transporte horizontal, blocos cerâmicos furados na horizontal 9x19x19 cm, manipulador telescópico, 50m. Af_06/2014</t>
  </si>
  <si>
    <t>Transporte horizontal, blocos vazados de concreto 19x19x39 cm, manipulador telescópico, 75m. Af_06/2014</t>
  </si>
  <si>
    <t>Transporte horizontal, blocos cerâmicos furados na vertical 19x19x39 cm, manipulador telescópico, 75m. Af_06/2014</t>
  </si>
  <si>
    <t>Transporte horizontal, blocos cerâmicos furados na horizontal 9x19x19 cm, manipulador telescópico, 75m. Af_06/2014</t>
  </si>
  <si>
    <t>Transporte horizontal, blocos vazados de concreto 19x19x39 cm, manipulador telescópico, 100m. Af_06/2014</t>
  </si>
  <si>
    <t>Transporte horizontal, blocos cerâmicos furados na vertical 19x19x39 cm, manipulador telescópico, 100m. Af_06/2014</t>
  </si>
  <si>
    <t>Transporte horizontal, blocos cerâmicos furados na horizontal 9x19x19 cm, manipulador telescópico, 100m. Af_06/2014</t>
  </si>
  <si>
    <t>Peneiramento de areia com peneira elétrica. Af_11/2015</t>
  </si>
  <si>
    <t>Peneiramento de areia com peneira manual. Af_11/2015</t>
  </si>
  <si>
    <t>Ensacamento de areia. Af_11/2015</t>
  </si>
  <si>
    <t>Transporte horizontal manual, de 30 m, de janelas. Af_07/2016</t>
  </si>
  <si>
    <t>Transporte vertical manual, de 1 pavimento, de janelas. Af_07/2016</t>
  </si>
  <si>
    <t>Transporte horizontal manual, de 30 m, de kit porta-pronta ou porta de madeira folha leve ou média, porta de aço e porta de alumínio. Af_07/2016</t>
  </si>
  <si>
    <t>Transporte horizontal manual, de 30 m, de kit porta-pronta ou porta de madeira folha pesada ou superpesada e porta corta-fogo. Af_07/2016</t>
  </si>
  <si>
    <t>Transporte vertical manual, de 1 pavimento, de kit porta-pronta ou porta de madeira folha leve ou média, porta de aço e porta de alumínio. Af_07/2016</t>
  </si>
  <si>
    <t>Transporte vertical manual, de 1 pavimento, de kit porta-pronta ou porta de madeira folha pesada ou superpesada e porta corta-fogo. Af_07/2016</t>
  </si>
  <si>
    <t>Transporte horizontal manual, de 30 m, de bancada de mármore ou granito para cozinha/lavatório ou mármore sintético com cuba integrada. Af_07/2016</t>
  </si>
  <si>
    <t>Transporte vertical manual, de 1 pavimento, de bancada de mármore ou granito para cozinha/lavatório ou mármore sintético com cuba integrada. Af_07/2016</t>
  </si>
  <si>
    <t>Transporte horizontal de 30 m com carrinho plataforma com bancada de mármore ou granito para cozinha/lavatório ou mármore sintético com cuba integrada. Af_07/2016</t>
  </si>
  <si>
    <t>Transporte horizontal de 50 m com carrinho plataforma com bancada de mármore ou granito para cozinha/lavatório ou mármore sintético com cuba integrada. Af_07/2016</t>
  </si>
  <si>
    <t>Transporte horizontal de 75 m com carrinho plataforma com bancada de mármore ou granito para cozinha/lavatório ou mármore sintético com cuba integrada. Af_07/2016</t>
  </si>
  <si>
    <t>Transporte horizontal de 100 m com carrinho plataforma com bancada de mármore ou granito para cozinha/lavatório ou mármore sintético com cuba integrada. Af_07/2016</t>
  </si>
  <si>
    <t>Transporte horizontal manual, de 30 m, de vidro. Af_07/2016</t>
  </si>
  <si>
    <t>Transporte vertical manual, de 1 pavimento, de vidro. Af_07/2016</t>
  </si>
  <si>
    <t>Transporte horizontal manual, de 30 m, de tela de aço. Af_07/2016</t>
  </si>
  <si>
    <t>Transporte horizontal manual, de 30 m, de compensado de madeira. Af_07/2016</t>
  </si>
  <si>
    <t>Transporte horizontal manual, de 30 m, de telha termoacústica ou telha de aço zincado. Af_07/2016</t>
  </si>
  <si>
    <t>Transporte horizontal manual, de 30 m, de telha de fibrocimento ondulada ou telha estrutural de fibrocimento, canalete 90 ou kalhetão. Af_07/2016</t>
  </si>
  <si>
    <t>Transporte horizontal de 100 m com manipulador telescópico de telhas termoacústica, fibrocimento ondulada, aço zincado, fibrocimento estrutural, canalete 90 ou kalhetão. Af_07/2016</t>
  </si>
  <si>
    <t>Transporte horizontal manual, de 30 m, de bacia sanitária, caixa acoplada, tanque ou pia. Af_07/2016</t>
  </si>
  <si>
    <t>Transporte vertical manual de 1 pavimento de bacia sanitária, caixa acoplada, tanque ou pia. Af_07/2016</t>
  </si>
  <si>
    <t>Transporte horizontal de 30 m com carrinho plataforma com bacia sanitária, caixa acoplada, tanque ou pia. Af_07/2016</t>
  </si>
  <si>
    <t>Transporte horizontal de 50 m com carrinho plataforma com bacia sanitária, caixa acoplada, tanque ou pia. Af_07/2016</t>
  </si>
  <si>
    <t>Transporte horizontal de 75 m com carrinho plataforma com bacia sanitária, caixa acoplada, tanque ou pia. Af_07/2016</t>
  </si>
  <si>
    <t>Transporte horizontal de 100 m com carrinho plataforma com bacia sanitária, caixa acoplada, tanque ou pia. Af_07/2016</t>
  </si>
  <si>
    <t>Transporte horizontal de 100 m com manipulador telescópico de bacias sanitárias, caixa acoplada, tanque ou pia. Af_07/2016</t>
  </si>
  <si>
    <t>Transporte horizontal manual, de 30 m, de telha de concreto ou cerâmica. Af_07/2016</t>
  </si>
  <si>
    <t>Transporte horizontal de 30 m com carrinho plataforma com telha de concreto ou cerâmica. Af_07/2016</t>
  </si>
  <si>
    <t>Transporte horizontal de 50 m com carrinho plataforma com telha de concreto ou cerâmica. Af_07/2016</t>
  </si>
  <si>
    <t>Transporte horizontal de 75 m com carrinho plataforma com telha de concreto ou cerâmica. Af_07/2016</t>
  </si>
  <si>
    <t>Transporte horizontal de 100 m com carrinho plataforma com telha de concreto ou cerâmica. Af_07/2016</t>
  </si>
  <si>
    <t>Transporte horizontal de 100 m com manipulador telescópico de telhas de concreto ou cerâmica. Af_07/2016</t>
  </si>
  <si>
    <t>Transporte horizontal manual, de 30 m, de barramento blindado. Af_07/2016</t>
  </si>
  <si>
    <t>Transporte horizontal de 100 m com carrinho plataforma com barramento blindado. Af_07/2016</t>
  </si>
  <si>
    <t>Transporte horizontal manual, de 30 m, de calha. Af_07/2016</t>
  </si>
  <si>
    <t>Limpeza de superficies com jato de alta pressao de ar e agua</t>
  </si>
  <si>
    <t>Limpeza/preparo superficie concreto p/pintura</t>
  </si>
  <si>
    <t>Limpeza azulejo</t>
  </si>
  <si>
    <t>Limpeza vidro comum</t>
  </si>
  <si>
    <t>Limpeza forro</t>
  </si>
  <si>
    <t>Limpeza piso ceramico</t>
  </si>
  <si>
    <t>Limpeza piso marmorite/granilite</t>
  </si>
  <si>
    <t>Limpeza manual do terreno (c/ raspagem superficial)</t>
  </si>
  <si>
    <t>Limpeza loucas e metais</t>
  </si>
  <si>
    <t>Raspagem / calafetacao tacos madeira 1 demao cera</t>
  </si>
  <si>
    <t>Enceramento manual em madeira - 3 demaos</t>
  </si>
  <si>
    <t>Lixamento man c/ lixa calafate de concr aparente antigo</t>
  </si>
  <si>
    <t>Limpeza de revestimento em parede c/ solucao de acido muriatico/amonia</t>
  </si>
  <si>
    <t>Perfuracao de poco com perfuratriz pneumatica</t>
  </si>
  <si>
    <t>Perfuracao de poco com perfuratriz a percussao</t>
  </si>
  <si>
    <t>Revestimento de pocos c/ tubos de concreto</t>
  </si>
  <si>
    <t>Concreto ciclopico fck=10mpa 30% pedra de mao inclusive lancamento</t>
  </si>
  <si>
    <t>Caixa para ralo c om grelha fofo 135 kg de alv tijolo macico (7x10x20) paredes de uma vez (0.20 M) de 0.90X1.20X1.50 M (externa) com argamassa 1:4 cimento:areia, base conc fck=10 mpa, exclusive escavacao e reaterro.</t>
  </si>
  <si>
    <t>Mão francesa em barra de ferro chato retangular 2" x 1/4", reforçada, 40 x 30 cm</t>
  </si>
  <si>
    <t>Mão francesa em barra de ferro chato retangular 2" x 1/4", reforçada, 30 x 25 cm</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</si>
  <si>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</si>
  <si>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</si>
  <si>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</si>
  <si>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</si>
  <si>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</si>
  <si>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</si>
  <si>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</si>
  <si>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</si>
  <si>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</si>
  <si>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</si>
  <si>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</si>
  <si>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</si>
  <si>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</si>
  <si>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</si>
  <si>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</si>
  <si>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estruturas de concreto armado convencional. Af_11/2017</t>
  </si>
  <si>
    <t>Ponteiras de proteção de vergalhões expostos em alvenaria estrutural. Af_11/2017</t>
  </si>
  <si>
    <t>Sinalização com fita fixada na estrutura. Af_11/2017</t>
  </si>
  <si>
    <t>Sinalização com fita fixada em cone plástico, incluindo cone.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</si>
  <si>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</si>
  <si>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</si>
  <si>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</si>
  <si>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</si>
  <si>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</si>
  <si>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</si>
  <si>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Placa esmaltada para identificação nr de rua, dimensões 45x25cm</t>
  </si>
  <si>
    <t>Desmatamento e limpeza mecanizada de terreno com arvores ate ø 15cm, utilizando trator de esteiras</t>
  </si>
  <si>
    <t>Limpeza mecanizada de terreno com remocao de camada vegetal, utilizando motoniveladora</t>
  </si>
  <si>
    <t>Desmatamento e limpeza mecanizada de terreno com remocao de camada vegetal, utilizando trator de esteiras</t>
  </si>
  <si>
    <t>Capina e limpeza manual de terreno</t>
  </si>
  <si>
    <t>Corte de capoeira fina a foice</t>
  </si>
  <si>
    <t>Preparo manual de terreno s/ raspagem superficial</t>
  </si>
  <si>
    <t>Tapume de chapa de madeira compensada, e= 6mm, com pintura a cal e reaproveitamento de 2x</t>
  </si>
  <si>
    <t>Sinalizacao de transito - noturna</t>
  </si>
  <si>
    <t>Passadicos com tabuas de madeira para pedestres</t>
  </si>
  <si>
    <t>Passadicos com tabuas de madeira para veiculos</t>
  </si>
  <si>
    <t>Chapa de aco carbono 3/8 (coloc/ uso/ retir) p/ pass veiculo sobre vala medida p/ area chapa em cada aplicacao</t>
  </si>
  <si>
    <t>Remocao de vidro comum</t>
  </si>
  <si>
    <t>Demolição de alvenaria de bloco furado, de forma manual, com reaproveitamento. Af_12/2017</t>
  </si>
  <si>
    <t>Demolição de alvenaria de bloco furado, de forma manual, sem reaproveitamento. Af_12/2017</t>
  </si>
  <si>
    <t>Demolição de alvenaria de tijolo maciço, de forma manual, com reaproveitamento. Af_12/2017</t>
  </si>
  <si>
    <t>Demolição de alvenaria de tijolo maciço, de forma manual, sem reaproveitamento. Af_12/2017</t>
  </si>
  <si>
    <t>Demolição de alvenaria para qualquer tipo de bloco, de forma mecanizada, sem reaproveitamento. Af_12/2017</t>
  </si>
  <si>
    <t>Demolição de pilares e vigas em concreto armado, de forma manual, sem reaproveitamento. Af_12/2017</t>
  </si>
  <si>
    <t>Demolição de pilares e vigas em concreto armado, de forma mecanizada com martelete, sem reaproveitamento. Af_12/2017</t>
  </si>
  <si>
    <t>Demolição de lajes, de forma manual, sem reaproveitamento. Af_12/2017</t>
  </si>
  <si>
    <t>Demolição de lajes, de forma mecanizada com martelete, sem reaproveitamento. Af_12/2017</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</si>
  <si>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</si>
  <si>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</si>
  <si>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</si>
  <si>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</si>
  <si>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</si>
  <si>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</si>
  <si>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</si>
  <si>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</si>
  <si>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</si>
  <si>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</si>
  <si>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</si>
  <si>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</si>
  <si>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</si>
  <si>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</si>
  <si>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</si>
  <si>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</si>
  <si>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Remoção de proteção térmica para cobertura em eps, de forma manual, sem reaproveitamento. Af_12/2017</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</si>
  <si>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</si>
  <si>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</si>
  <si>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</si>
  <si>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Remoção de tesouras de madeira, com vão maior ou igual a 8m, de forma manual, sem reaproveitamento. Af_12/2017</t>
  </si>
  <si>
    <t>Remoção de tesouras de madeira, com vão menor que 8m, de forma mecanizada, com reaproveitamento. Af_12/2017</t>
  </si>
  <si>
    <t>Remoção de tesouras de madeira, com vão maior ou igual a 8m, de forma mecanizada, com reaproveitamento. Af_12/2017</t>
  </si>
  <si>
    <t>Remoção de trama metálica para cobertura, de forma manual, sem reaproveitamento. Af_12/2017</t>
  </si>
  <si>
    <t>Remoção de tesouras metálicas, com vão menor que 8m, de forma manual, sem reaproveitamento. Af_12/2017</t>
  </si>
  <si>
    <t>Remoção de tesouras metálicas, com vão maior ou igual a 8m, de forma manual, sem reaproveitamento. Af_12/2017</t>
  </si>
  <si>
    <t>Remoção de tesouras metálicas, com vão menor que 8m, de forma mecanizada, com reaproveitamento. Af_12/2017</t>
  </si>
  <si>
    <t>Remoção de tesouras metálicas, com vão maior ou igual a 8m, de forma mecanizada, com reaproveitamento. Af_12/2017</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</si>
  <si>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</si>
  <si>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</si>
  <si>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</si>
  <si>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</si>
  <si>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</si>
  <si>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</si>
  <si>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</si>
  <si>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Isolamento de obra com tela plastica com malha de 5mm</t>
  </si>
  <si>
    <t>Isolamento de obra com tela plastica com malha de 5mm e estrutura de madeira pontaleteada</t>
  </si>
  <si>
    <t>Ensaio de recebimento e aceitacao de cimento portland</t>
  </si>
  <si>
    <t>Ensaio de recebimento e aceitacao de agregado graudo</t>
  </si>
  <si>
    <t>Ensaio de pavimento de concreto</t>
  </si>
  <si>
    <t>Ensaios de regularizacao do subleito</t>
  </si>
  <si>
    <t>Ensaios de base estabilizada granulometricamente</t>
  </si>
  <si>
    <t>Ensaio de determinacao da peneiracao - emulsao asfaltica</t>
  </si>
  <si>
    <t>Ensaio de granulometria por peneiramento - solos</t>
  </si>
  <si>
    <t>Ensaio de limite de liquidez - solos</t>
  </si>
  <si>
    <t>Ensaio de limite de plasticidade - solos</t>
  </si>
  <si>
    <t>Ensaio de compactacao - amostras nao trabalhadas - energia normal - solos</t>
  </si>
  <si>
    <t>Ensaio de massa especifica - in situ - metodo balao de borracha - solos</t>
  </si>
  <si>
    <t>Ensaio de indice de suporte california - amostras nao trabalhadas - energia normal - solos</t>
  </si>
  <si>
    <t>Ensaio de teor de umidade - processo speedy - solos e agregados miudos</t>
  </si>
  <si>
    <t>Ensaio de ponto de fulgor - material betuminoso</t>
  </si>
  <si>
    <t>Ensaio de controle de taxa de aplicacao de ligante betuminoso</t>
  </si>
  <si>
    <t>Ensaio de resistencia a compressao simples - concreto</t>
  </si>
  <si>
    <t>Ensaio de resistencia a tracao na flexao de concreto</t>
  </si>
  <si>
    <t>Ensaio de adesividade a ligante betuminoso - agregado graudo</t>
  </si>
  <si>
    <t>Ensaio de equivalente em areia - solos</t>
  </si>
  <si>
    <t>Ensaio de abatimento do tronco de cone</t>
  </si>
  <si>
    <t>Servicos topograficos para pavimentacao, inclusive nota de servicos, acompanhamento e greide</t>
  </si>
  <si>
    <t>Transporte de material asfaltico, com caminhão com capacidade de 30000 l em rodovia pavimentada para distâncias médias de transporte superiores a 100 km. Af_02/2016</t>
  </si>
  <si>
    <t>Transporte de material asfaltico, com caminhão com capacidade de 20000 l em rodovia pavimentada para distâncias médias de transporte igual ou inferior a 100 km. Af_02/2016</t>
  </si>
  <si>
    <t>Transporte de material asfaltico, com caminhão com capacidade de 30000 l em rodovia não pavimentada para distâncias médias de transporte superiores a 100 km. Af_02/2016</t>
  </si>
  <si>
    <t>Transporte de material asfaltico, com caminhão com capacidade de 20000 l em rodovia não pavimentada para distâncias médias de transporte igual ou inferior a 100 km. Af_02/2016</t>
  </si>
  <si>
    <t>Portao com mouroes de madeira rolica, diametro 11cm, com 5 fios de arame farpado nº 14 classe 250, sem dobradicas</t>
  </si>
  <si>
    <t>Cerca com mouroes de madeira rolica, diametro 11cm, espacamento de 2m, altura livre de 1m, cravados 0,5m, com 5 fios de arame farpado nº 14 classe 250</t>
  </si>
  <si>
    <t>Cerca com mouroes de concreto, reto, espacamento de 3m, cravados 0,5m, com 4 fios de arame farpado nº 14 classe 250</t>
  </si>
  <si>
    <t>Cerca com mouroes de madeira, 7,5x7,5cm, espacamento de 2m, altura livre de 2m, cravados 0,5m, com 4 fios de arame farpado nº 14 classe 250</t>
  </si>
  <si>
    <t>Cerca com mouroes de madeira, 7,5x7,5cm, espacamento de 2m, altura livre de 2m, cravados 0,5m, com 8 fios de arame farpado nº 14 classe 250</t>
  </si>
  <si>
    <t>Cerca com mouroes de concreto, secao "t" ponta inclinada, 10x10cm, espacamento de 3m, cravados 0,5m, com 11 fios de arame farpado nº 16</t>
  </si>
  <si>
    <t>Cerca com mouroes de concreto, reto, 15x15cm, espacamento de 3m, cravados 0,5m, escoras de 10x10cm nos cantos, com 12 fios de arame de aco ovalado 15x17</t>
  </si>
  <si>
    <t>Cerca com mouroes de concreto, reto, 15x15cm, espacamento de 3m, cravados 0,5m, escoras de 10x10cm nos cantos, com 9 fios de arame de aco ovalado 15x17</t>
  </si>
  <si>
    <t>Recomposicao parcial do arame farpado nº 14 classe 250, fixado em cerca com mourões de concreto, reto, 15x15cm</t>
  </si>
  <si>
    <t>Alambrado em tubos de aco galvanizado, com costura, din 2440, diametro 2", altura 3m, fixados a cada 2m em blocos de concreto, com tela de arame galvanizado revestido com pvc, fio 12 bwg e malha 7,5x7,5cm</t>
  </si>
  <si>
    <t>Alambrado para quadra poliesportiva, estruturado por tubos de aco galvanizado, com costura, din 2440, diametro 2", com tela de arame galvanizado, fio 14 bwg e malha quadrada 5x5cm</t>
  </si>
  <si>
    <t>Grade em madeira para protecao de mudas de arvores</t>
  </si>
  <si>
    <t>Plantio de arbusto ou  cerca viva. Af_05/2018</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</si>
  <si>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</si>
  <si>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</si>
  <si>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</si>
  <si>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</si>
  <si>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</si>
  <si>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</si>
  <si>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</si>
  <si>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</si>
  <si>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Plantio de grama sao carlos em leivas</t>
  </si>
  <si>
    <t>Plantio de grama esmeralda em rolo</t>
  </si>
  <si>
    <t>Plantio de grama em pavimento concregrama. Af_05/2018</t>
  </si>
  <si>
    <t>Plantio de grama em placas. Af_05/2018</t>
  </si>
  <si>
    <t>Plantio de forração. Af_05/2018</t>
  </si>
  <si>
    <t>Retirada de grama em placas</t>
  </si>
  <si>
    <t>Poda e limpeza de arbusto tipo cerca viva</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</si>
  <si>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</si>
  <si>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</si>
  <si>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</si>
  <si>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</si>
  <si>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</si>
  <si>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</si>
  <si>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</si>
  <si>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</si>
  <si>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</si>
  <si>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</si>
  <si>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</si>
  <si>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Ferramentas (encargos complementares) - horista</t>
  </si>
  <si>
    <t>Epi (encargos complementares) - horista</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</si>
  <si>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</si>
  <si>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</si>
  <si>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</si>
  <si>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</si>
  <si>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</si>
  <si>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</si>
  <si>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</si>
  <si>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</si>
  <si>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</si>
  <si>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</si>
  <si>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</si>
  <si>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</si>
  <si>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</si>
  <si>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</si>
  <si>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</si>
  <si>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</si>
  <si>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</si>
  <si>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</si>
  <si>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</si>
  <si>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Calafetador/calafate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</si>
  <si>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</si>
  <si>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</si>
  <si>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</si>
  <si>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</si>
  <si>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</si>
  <si>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</si>
  <si>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</si>
  <si>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</si>
  <si>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Estucador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</si>
  <si>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</si>
  <si>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</si>
  <si>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</si>
  <si>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</si>
  <si>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</si>
  <si>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</si>
  <si>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</si>
  <si>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</si>
  <si>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</si>
  <si>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</si>
  <si>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</si>
  <si>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</si>
  <si>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veiículo leve com encargos complementares</t>
  </si>
  <si>
    <t>Motorista de veículo pesado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</si>
  <si>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</si>
  <si>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</si>
  <si>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</si>
  <si>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</si>
  <si>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</si>
  <si>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</si>
  <si>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</si>
  <si>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</si>
  <si>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</si>
  <si>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</si>
  <si>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</si>
  <si>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</si>
  <si>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</si>
  <si>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</si>
  <si>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</si>
  <si>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</si>
  <si>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</si>
  <si>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</si>
  <si>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</si>
  <si>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</si>
  <si>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</si>
  <si>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</si>
  <si>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</si>
  <si>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</si>
  <si>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</si>
  <si>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</si>
  <si>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</si>
  <si>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</si>
  <si>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</si>
  <si>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</si>
  <si>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</si>
  <si>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</si>
  <si>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</si>
  <si>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</si>
  <si>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</si>
  <si>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</si>
  <si>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</si>
  <si>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</si>
  <si>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</si>
  <si>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</si>
  <si>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</si>
  <si>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</si>
  <si>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</si>
  <si>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</si>
  <si>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</si>
  <si>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</si>
  <si>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</si>
  <si>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</si>
  <si>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</si>
  <si>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</si>
  <si>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</si>
  <si>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</si>
  <si>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</si>
  <si>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Ferramentas (encargos complementares) - mensalista</t>
  </si>
  <si>
    <t>Epi (encargos complementares) - mensalista</t>
  </si>
  <si>
    <t>Motorista de caminhao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</si>
  <si>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</si>
  <si>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</si>
  <si>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</si>
  <si>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</si>
  <si>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</si>
  <si>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</si>
  <si>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</si>
  <si>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</si>
  <si>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</si>
  <si>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</si>
  <si>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</si>
  <si>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</si>
  <si>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</si>
  <si>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</si>
  <si>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</si>
  <si>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</si>
  <si>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</si>
  <si>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</si>
  <si>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</si>
  <si>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</si>
  <si>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</si>
  <si>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</si>
  <si>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calafetador/calafate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</si>
  <si>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</si>
  <si>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</si>
  <si>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</si>
  <si>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</si>
  <si>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</si>
  <si>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</si>
  <si>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</si>
  <si>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</si>
  <si>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estucador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</si>
  <si>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</si>
  <si>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</si>
  <si>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</si>
  <si>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</si>
  <si>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</si>
  <si>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</si>
  <si>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</si>
  <si>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</si>
  <si>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</si>
  <si>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</si>
  <si>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</si>
  <si>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</si>
  <si>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</si>
  <si>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</si>
  <si>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</si>
  <si>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</si>
  <si>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</si>
  <si>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</si>
  <si>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</si>
  <si>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</si>
  <si>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</si>
  <si>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</si>
  <si>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</si>
  <si>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</si>
  <si>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</si>
  <si>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</si>
  <si>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</si>
  <si>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</si>
  <si>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</si>
  <si>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</si>
  <si>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</si>
  <si>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</si>
  <si>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</si>
  <si>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</si>
  <si>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</si>
  <si>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</si>
  <si>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</si>
  <si>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</si>
  <si>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</si>
  <si>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</si>
  <si>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</si>
  <si>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</si>
  <si>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sondador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</si>
  <si>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</si>
  <si>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</si>
  <si>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</si>
  <si>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</si>
  <si>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</si>
  <si>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</si>
  <si>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</si>
  <si>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</si>
  <si>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</si>
  <si>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</si>
  <si>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</si>
  <si>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</si>
  <si>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</si>
  <si>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</si>
  <si>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</si>
  <si>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</si>
  <si>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</si>
  <si>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</si>
  <si>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</si>
  <si>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</si>
  <si>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</si>
  <si>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</si>
  <si>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</si>
  <si>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</si>
  <si>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</si>
  <si>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</si>
  <si>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</si>
  <si>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</si>
  <si>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</si>
  <si>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</si>
  <si>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</si>
  <si>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</si>
  <si>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</si>
  <si>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</si>
  <si>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</si>
  <si>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</si>
  <si>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</si>
  <si>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</si>
  <si>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</si>
  <si>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</si>
  <si>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</si>
  <si>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</si>
  <si>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</si>
  <si>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kg</t>
  </si>
  <si>
    <t>mes</t>
  </si>
  <si>
    <t>chp</t>
  </si>
  <si>
    <t>chi</t>
  </si>
  <si>
    <t>txkm</t>
  </si>
  <si>
    <t>t</t>
  </si>
  <si>
    <t>ml</t>
  </si>
  <si>
    <t>18l</t>
  </si>
  <si>
    <t>mil</t>
  </si>
  <si>
    <t>dm³</t>
  </si>
  <si>
    <t>m³xkm</t>
  </si>
  <si>
    <t>MEMORIAL DESCRITIVO DOS COEFICIENTES</t>
  </si>
  <si>
    <t>2.2</t>
  </si>
  <si>
    <t>2.3</t>
  </si>
  <si>
    <t>2.4</t>
  </si>
  <si>
    <t>2.5</t>
  </si>
  <si>
    <t>2.6</t>
  </si>
  <si>
    <t>2.7</t>
  </si>
  <si>
    <t>2.8</t>
  </si>
  <si>
    <t>2.9</t>
  </si>
  <si>
    <t>CPU-01</t>
  </si>
  <si>
    <t>CPU-02</t>
  </si>
  <si>
    <t>ENCARGOS SOCIAIS (%) HORISTA 116,42  MENSALISTA  73,13</t>
  </si>
  <si>
    <t>129,86</t>
  </si>
  <si>
    <t>47,32</t>
  </si>
  <si>
    <t>31,98</t>
  </si>
  <si>
    <t>22,30</t>
  </si>
  <si>
    <t>38,00</t>
  </si>
  <si>
    <t>5,01</t>
  </si>
  <si>
    <t>33,72</t>
  </si>
  <si>
    <t>130,90</t>
  </si>
  <si>
    <t>4,37</t>
  </si>
  <si>
    <t>17,24</t>
  </si>
  <si>
    <t>60,37</t>
  </si>
  <si>
    <t>47,25</t>
  </si>
  <si>
    <t>46,46</t>
  </si>
  <si>
    <t>24,76</t>
  </si>
  <si>
    <t>96,22</t>
  </si>
  <si>
    <t>42,95</t>
  </si>
  <si>
    <t>48,96</t>
  </si>
  <si>
    <t>10,71</t>
  </si>
  <si>
    <t>11,18</t>
  </si>
  <si>
    <t>119,17</t>
  </si>
  <si>
    <t>1.877,42</t>
  </si>
  <si>
    <t>1.389,63</t>
  </si>
  <si>
    <t>1.965,96</t>
  </si>
  <si>
    <t>2.405,64</t>
  </si>
  <si>
    <t>3.007,98</t>
  </si>
  <si>
    <t>2.011,32</t>
  </si>
  <si>
    <t>2.097,90</t>
  </si>
  <si>
    <t>11,81</t>
  </si>
  <si>
    <t>2.081,23</t>
  </si>
  <si>
    <t>2.157,33</t>
  </si>
  <si>
    <t>2.333,29</t>
  </si>
  <si>
    <t>69,20</t>
  </si>
  <si>
    <t>483,35</t>
  </si>
  <si>
    <t>6.855,40</t>
  </si>
  <si>
    <t>22,50</t>
  </si>
  <si>
    <t>4,20</t>
  </si>
  <si>
    <t>3,83</t>
  </si>
  <si>
    <t>69,50</t>
  </si>
  <si>
    <t>68,94</t>
  </si>
  <si>
    <t>84,22</t>
  </si>
  <si>
    <t>87,18</t>
  </si>
  <si>
    <t>101,38</t>
  </si>
  <si>
    <t>110,39</t>
  </si>
  <si>
    <t>173,39</t>
  </si>
  <si>
    <t>272,85</t>
  </si>
  <si>
    <t>355,04</t>
  </si>
  <si>
    <t>586,23</t>
  </si>
  <si>
    <t>57,10</t>
  </si>
  <si>
    <t>13,06</t>
  </si>
  <si>
    <t>61,88</t>
  </si>
  <si>
    <t>1,86</t>
  </si>
  <si>
    <t>30,61</t>
  </si>
  <si>
    <t>23,69</t>
  </si>
  <si>
    <t>55,32</t>
  </si>
  <si>
    <t>71,28</t>
  </si>
  <si>
    <t>60,51</t>
  </si>
  <si>
    <t>2.883,30</t>
  </si>
  <si>
    <t>0,38</t>
  </si>
  <si>
    <t>6,09</t>
  </si>
  <si>
    <t>4,72</t>
  </si>
  <si>
    <t>20,23</t>
  </si>
  <si>
    <t>24,96</t>
  </si>
  <si>
    <t>39,15</t>
  </si>
  <si>
    <t>17,09</t>
  </si>
  <si>
    <t>2.101,79</t>
  </si>
  <si>
    <t>22,83</t>
  </si>
  <si>
    <t>1.797,53</t>
  </si>
  <si>
    <t>1.935,47</t>
  </si>
  <si>
    <t>3.030,62</t>
  </si>
  <si>
    <t>4,25</t>
  </si>
  <si>
    <t>94,53</t>
  </si>
  <si>
    <t>118,49</t>
  </si>
  <si>
    <t>267,02</t>
  </si>
  <si>
    <t>104,81</t>
  </si>
  <si>
    <t>402,29</t>
  </si>
  <si>
    <t>178,19</t>
  </si>
  <si>
    <t>204,50</t>
  </si>
  <si>
    <t>221,26</t>
  </si>
  <si>
    <t>78,45</t>
  </si>
  <si>
    <t>87,12</t>
  </si>
  <si>
    <t>92,90</t>
  </si>
  <si>
    <t>21,45</t>
  </si>
  <si>
    <t>14,14</t>
  </si>
  <si>
    <t>21,18</t>
  </si>
  <si>
    <t>17,90</t>
  </si>
  <si>
    <t>16,07</t>
  </si>
  <si>
    <t>77,50</t>
  </si>
  <si>
    <t>51,22</t>
  </si>
  <si>
    <t>62,95</t>
  </si>
  <si>
    <t>62,73</t>
  </si>
  <si>
    <t>84,88</t>
  </si>
  <si>
    <t>176,47</t>
  </si>
  <si>
    <t>2.935,73</t>
  </si>
  <si>
    <t>4.003,53</t>
  </si>
  <si>
    <t>3.672,15</t>
  </si>
  <si>
    <t>15.972,36</t>
  </si>
  <si>
    <t>3.358,67</t>
  </si>
  <si>
    <t>11.941,95</t>
  </si>
  <si>
    <t>14.514,44</t>
  </si>
  <si>
    <t>1,98</t>
  </si>
  <si>
    <t>74,42</t>
  </si>
  <si>
    <t>94,78</t>
  </si>
  <si>
    <t>41,54</t>
  </si>
  <si>
    <t>43,52</t>
  </si>
  <si>
    <t>48,86</t>
  </si>
  <si>
    <t>34,17</t>
  </si>
  <si>
    <t>45,99</t>
  </si>
  <si>
    <t>2,55</t>
  </si>
  <si>
    <t>37,39</t>
  </si>
  <si>
    <t>32,64</t>
  </si>
  <si>
    <t>35.787,44</t>
  </si>
  <si>
    <t>38.341,81</t>
  </si>
  <si>
    <t>54.972,09</t>
  </si>
  <si>
    <t>6,12</t>
  </si>
  <si>
    <t>20,94</t>
  </si>
  <si>
    <t>22,88</t>
  </si>
  <si>
    <t>24,48</t>
  </si>
  <si>
    <t>4,49</t>
  </si>
  <si>
    <t>0,91</t>
  </si>
  <si>
    <t>14,59</t>
  </si>
  <si>
    <t>75,64</t>
  </si>
  <si>
    <t>90,95</t>
  </si>
  <si>
    <t>11,89</t>
  </si>
  <si>
    <t>23,21</t>
  </si>
  <si>
    <t>31,73</t>
  </si>
  <si>
    <t>35,05</t>
  </si>
  <si>
    <t>39,65</t>
  </si>
  <si>
    <t>39,89</t>
  </si>
  <si>
    <t>47,62</t>
  </si>
  <si>
    <t>59,22</t>
  </si>
  <si>
    <t>57,40</t>
  </si>
  <si>
    <t>64,07</t>
  </si>
  <si>
    <t>72,51</t>
  </si>
  <si>
    <t>76,70</t>
  </si>
  <si>
    <t>78,58</t>
  </si>
  <si>
    <t>50,30</t>
  </si>
  <si>
    <t>62,33</t>
  </si>
  <si>
    <t>76,40</t>
  </si>
  <si>
    <t>100,61</t>
  </si>
  <si>
    <t>125,90</t>
  </si>
  <si>
    <t>164,24</t>
  </si>
  <si>
    <t>21,00</t>
  </si>
  <si>
    <t>210,99</t>
  </si>
  <si>
    <t>49,77</t>
  </si>
  <si>
    <t>62,14</t>
  </si>
  <si>
    <t>75,63</t>
  </si>
  <si>
    <t>99,96</t>
  </si>
  <si>
    <t>10,38</t>
  </si>
  <si>
    <t>29,45</t>
  </si>
  <si>
    <t>38,61</t>
  </si>
  <si>
    <t>99,68</t>
  </si>
  <si>
    <t>127,69</t>
  </si>
  <si>
    <t>158,75</t>
  </si>
  <si>
    <t>187,11</t>
  </si>
  <si>
    <t>220,16</t>
  </si>
  <si>
    <t>300,92</t>
  </si>
  <si>
    <t>79,44</t>
  </si>
  <si>
    <t>60,93</t>
  </si>
  <si>
    <t>74,79</t>
  </si>
  <si>
    <t>98,82</t>
  </si>
  <si>
    <t>10,64</t>
  </si>
  <si>
    <t>122,31</t>
  </si>
  <si>
    <t>158,24</t>
  </si>
  <si>
    <t>28,34</t>
  </si>
  <si>
    <t>38,40</t>
  </si>
  <si>
    <t>7,03</t>
  </si>
  <si>
    <t>6,73</t>
  </si>
  <si>
    <t>164,81</t>
  </si>
  <si>
    <t>22,33</t>
  </si>
  <si>
    <t>34,55</t>
  </si>
  <si>
    <t>68,93</t>
  </si>
  <si>
    <t>8,61</t>
  </si>
  <si>
    <t>96,72</t>
  </si>
  <si>
    <t>126,78</t>
  </si>
  <si>
    <t>27,80</t>
  </si>
  <si>
    <t>18,19</t>
  </si>
  <si>
    <t>28.830,20</t>
  </si>
  <si>
    <t>32.738,46</t>
  </si>
  <si>
    <t>21.616,78</t>
  </si>
  <si>
    <t>26.048,22</t>
  </si>
  <si>
    <t>16,33</t>
  </si>
  <si>
    <t>346,34</t>
  </si>
  <si>
    <t>111,85</t>
  </si>
  <si>
    <t>596,84</t>
  </si>
  <si>
    <t>29,44</t>
  </si>
  <si>
    <t>51,33</t>
  </si>
  <si>
    <t>53,32</t>
  </si>
  <si>
    <t>69,28</t>
  </si>
  <si>
    <t>121,33</t>
  </si>
  <si>
    <t>149,33</t>
  </si>
  <si>
    <t>179,19</t>
  </si>
  <si>
    <t>26,61</t>
  </si>
  <si>
    <t>32,48</t>
  </si>
  <si>
    <t>56,00</t>
  </si>
  <si>
    <t>73,73</t>
  </si>
  <si>
    <t>110,13</t>
  </si>
  <si>
    <t>118,32</t>
  </si>
  <si>
    <t>205,06</t>
  </si>
  <si>
    <t>363,77</t>
  </si>
  <si>
    <t>388,15</t>
  </si>
  <si>
    <t>521,15</t>
  </si>
  <si>
    <t>631,79</t>
  </si>
  <si>
    <t>1.703,44</t>
  </si>
  <si>
    <t>2.214,98</t>
  </si>
  <si>
    <t>972,08</t>
  </si>
  <si>
    <t>163,63</t>
  </si>
  <si>
    <t>92,40</t>
  </si>
  <si>
    <t>47,60</t>
  </si>
  <si>
    <t>149,25</t>
  </si>
  <si>
    <t>110,22</t>
  </si>
  <si>
    <t>51,19</t>
  </si>
  <si>
    <t>41,28</t>
  </si>
  <si>
    <t>95,36</t>
  </si>
  <si>
    <t>143,28</t>
  </si>
  <si>
    <t>29,13</t>
  </si>
  <si>
    <t>1.866,66</t>
  </si>
  <si>
    <t>269,73</t>
  </si>
  <si>
    <t>1.126,53</t>
  </si>
  <si>
    <t>2.534,00</t>
  </si>
  <si>
    <t>2.832,66</t>
  </si>
  <si>
    <t>113,51</t>
  </si>
  <si>
    <t>19,95</t>
  </si>
  <si>
    <t>3.512,59</t>
  </si>
  <si>
    <t>2.515,14</t>
  </si>
  <si>
    <t>22,11</t>
  </si>
  <si>
    <t>25,67</t>
  </si>
  <si>
    <t>29,39</t>
  </si>
  <si>
    <t>21,20</t>
  </si>
  <si>
    <t>214.287,65</t>
  </si>
  <si>
    <t>223.781,40</t>
  </si>
  <si>
    <t>227.816,25</t>
  </si>
  <si>
    <t>188.518,87</t>
  </si>
  <si>
    <t>262.434,54</t>
  </si>
  <si>
    <t>263.451,75</t>
  </si>
  <si>
    <t>263.451,72</t>
  </si>
  <si>
    <t>238.903,60</t>
  </si>
  <si>
    <t>251.584,54</t>
  </si>
  <si>
    <t>175.634,50</t>
  </si>
  <si>
    <t>192.553,71</t>
  </si>
  <si>
    <t>191.875,60</t>
  </si>
  <si>
    <t>191.197,46</t>
  </si>
  <si>
    <t>273.962,68</t>
  </si>
  <si>
    <t>309.225,22</t>
  </si>
  <si>
    <t>278.234,87</t>
  </si>
  <si>
    <t>293.628,33</t>
  </si>
  <si>
    <t>290.237,70</t>
  </si>
  <si>
    <t>113,54</t>
  </si>
  <si>
    <t>19,57</t>
  </si>
  <si>
    <t>11,73</t>
  </si>
  <si>
    <t>14,07</t>
  </si>
  <si>
    <t>30,06</t>
  </si>
  <si>
    <t>70,77</t>
  </si>
  <si>
    <t>2.274,63</t>
  </si>
  <si>
    <t>2.423,95</t>
  </si>
  <si>
    <t>16,40</t>
  </si>
  <si>
    <t>2.887,11</t>
  </si>
  <si>
    <t>6.720,00</t>
  </si>
  <si>
    <t>9.116,64</t>
  </si>
  <si>
    <t>9.868,53</t>
  </si>
  <si>
    <t>10.620,41</t>
  </si>
  <si>
    <t>11.372,30</t>
  </si>
  <si>
    <t>12.970,06</t>
  </si>
  <si>
    <t>6,49</t>
  </si>
  <si>
    <t>57,74</t>
  </si>
  <si>
    <t>40,29</t>
  </si>
  <si>
    <t>1.540,55</t>
  </si>
  <si>
    <t>7,17</t>
  </si>
  <si>
    <t>34,59</t>
  </si>
  <si>
    <t>22,89</t>
  </si>
  <si>
    <t>21,87</t>
  </si>
  <si>
    <t>15,49</t>
  </si>
  <si>
    <t>25,14</t>
  </si>
  <si>
    <t>33,15</t>
  </si>
  <si>
    <t>39,19</t>
  </si>
  <si>
    <t>42,14</t>
  </si>
  <si>
    <t>36,00</t>
  </si>
  <si>
    <t>45,86</t>
  </si>
  <si>
    <t>70,84</t>
  </si>
  <si>
    <t>28,36</t>
  </si>
  <si>
    <t>33,66</t>
  </si>
  <si>
    <t>26,60</t>
  </si>
  <si>
    <t>8,68</t>
  </si>
  <si>
    <t>59,80</t>
  </si>
  <si>
    <t>10,45</t>
  </si>
  <si>
    <t>8,16</t>
  </si>
  <si>
    <t>8,65</t>
  </si>
  <si>
    <t>78,12</t>
  </si>
  <si>
    <t>130,15</t>
  </si>
  <si>
    <t>11,38</t>
  </si>
  <si>
    <t>19,97</t>
  </si>
  <si>
    <t>8,35</t>
  </si>
  <si>
    <t>82,77</t>
  </si>
  <si>
    <t>7,20</t>
  </si>
  <si>
    <t>11,98</t>
  </si>
  <si>
    <t>119,04</t>
  </si>
  <si>
    <t>3,56</t>
  </si>
  <si>
    <t>20,63</t>
  </si>
  <si>
    <t>9,02</t>
  </si>
  <si>
    <t>2.310,16</t>
  </si>
  <si>
    <t>1.402,47</t>
  </si>
  <si>
    <t>10.343,50</t>
  </si>
  <si>
    <t>2,70</t>
  </si>
  <si>
    <t>25,96</t>
  </si>
  <si>
    <t>7,13</t>
  </si>
  <si>
    <t>21,95</t>
  </si>
  <si>
    <t>30,52</t>
  </si>
  <si>
    <t>50,55</t>
  </si>
  <si>
    <t>3,49</t>
  </si>
  <si>
    <t>22,07</t>
  </si>
  <si>
    <t>18,68</t>
  </si>
  <si>
    <t>32,65</t>
  </si>
  <si>
    <t>1,41</t>
  </si>
  <si>
    <t>38,63</t>
  </si>
  <si>
    <t>26,65</t>
  </si>
  <si>
    <t>38,32</t>
  </si>
  <si>
    <t>75,84</t>
  </si>
  <si>
    <t>95,21</t>
  </si>
  <si>
    <t>20,24</t>
  </si>
  <si>
    <t>115,06</t>
  </si>
  <si>
    <t>17,80</t>
  </si>
  <si>
    <t>8,81</t>
  </si>
  <si>
    <t>18,59</t>
  </si>
  <si>
    <t>38,80</t>
  </si>
  <si>
    <t>30,68</t>
  </si>
  <si>
    <t>19,99</t>
  </si>
  <si>
    <t>161,01</t>
  </si>
  <si>
    <t>48,54</t>
  </si>
  <si>
    <t>55,11</t>
  </si>
  <si>
    <t>88,06</t>
  </si>
  <si>
    <t>3,08</t>
  </si>
  <si>
    <t>15,47</t>
  </si>
  <si>
    <t>31,13</t>
  </si>
  <si>
    <t>61,49</t>
  </si>
  <si>
    <t>30,58</t>
  </si>
  <si>
    <t>12,50</t>
  </si>
  <si>
    <t>61,36</t>
  </si>
  <si>
    <t>1.175,73</t>
  </si>
  <si>
    <t>924,90</t>
  </si>
  <si>
    <t>1.432,03</t>
  </si>
  <si>
    <t>3.345,68</t>
  </si>
  <si>
    <t>272,11</t>
  </si>
  <si>
    <t>308,70</t>
  </si>
  <si>
    <t>433,23</t>
  </si>
  <si>
    <t>725,51</t>
  </si>
  <si>
    <t>634,56</t>
  </si>
  <si>
    <t>1.175,86</t>
  </si>
  <si>
    <t>996,58</t>
  </si>
  <si>
    <t>1.641,37</t>
  </si>
  <si>
    <t>3.508,95</t>
  </si>
  <si>
    <t>40,09</t>
  </si>
  <si>
    <t>57,42</t>
  </si>
  <si>
    <t>49,88</t>
  </si>
  <si>
    <t>49,51</t>
  </si>
  <si>
    <t>75,95</t>
  </si>
  <si>
    <t>87,01</t>
  </si>
  <si>
    <t>53,15</t>
  </si>
  <si>
    <t>135,96</t>
  </si>
  <si>
    <t>55,38</t>
  </si>
  <si>
    <t>68,04</t>
  </si>
  <si>
    <t>81,77</t>
  </si>
  <si>
    <t>142,08</t>
  </si>
  <si>
    <t>91,79</t>
  </si>
  <si>
    <t>111,02</t>
  </si>
  <si>
    <t>208,99</t>
  </si>
  <si>
    <t>102,40</t>
  </si>
  <si>
    <t>105,57</t>
  </si>
  <si>
    <t>124,38</t>
  </si>
  <si>
    <t>256,65</t>
  </si>
  <si>
    <t>217,84</t>
  </si>
  <si>
    <t>109,37</t>
  </si>
  <si>
    <t>111,32</t>
  </si>
  <si>
    <t>202,99</t>
  </si>
  <si>
    <t>123,85</t>
  </si>
  <si>
    <t>135,08</t>
  </si>
  <si>
    <t>135,89</t>
  </si>
  <si>
    <t>227,41</t>
  </si>
  <si>
    <t>251,84</t>
  </si>
  <si>
    <t>124,71</t>
  </si>
  <si>
    <t>135,95</t>
  </si>
  <si>
    <t>253,70</t>
  </si>
  <si>
    <t>407,96</t>
  </si>
  <si>
    <t>154,73</t>
  </si>
  <si>
    <t>181,31</t>
  </si>
  <si>
    <t>174,73</t>
  </si>
  <si>
    <t>404,80</t>
  </si>
  <si>
    <t>110,03</t>
  </si>
  <si>
    <t>97,95</t>
  </si>
  <si>
    <t>66,95</t>
  </si>
  <si>
    <t>972,63</t>
  </si>
  <si>
    <t>347,34</t>
  </si>
  <si>
    <t>3,34</t>
  </si>
  <si>
    <t>4,93</t>
  </si>
  <si>
    <t>2.982,33</t>
  </si>
  <si>
    <t>3.285,97</t>
  </si>
  <si>
    <t>20,15</t>
  </si>
  <si>
    <t>2,83</t>
  </si>
  <si>
    <t>52,61</t>
  </si>
  <si>
    <t>5,19</t>
  </si>
  <si>
    <t>3.578,40</t>
  </si>
  <si>
    <t>318.078,67</t>
  </si>
  <si>
    <t>109.944,16</t>
  </si>
  <si>
    <t>94.145,91</t>
  </si>
  <si>
    <t>207.332,35</t>
  </si>
  <si>
    <t>216.871,82</t>
  </si>
  <si>
    <t>15,69</t>
  </si>
  <si>
    <t>91,30</t>
  </si>
  <si>
    <t>84,77</t>
  </si>
  <si>
    <t>182.372,45</t>
  </si>
  <si>
    <t>687.750,00</t>
  </si>
  <si>
    <t>1.023.750,00</t>
  </si>
  <si>
    <t>161,85</t>
  </si>
  <si>
    <t>196,88</t>
  </si>
  <si>
    <t>49,40</t>
  </si>
  <si>
    <t>49,86</t>
  </si>
  <si>
    <t>81,37</t>
  </si>
  <si>
    <t>89,25</t>
  </si>
  <si>
    <t>382,22</t>
  </si>
  <si>
    <t>26,44</t>
  </si>
  <si>
    <t>3.025,20</t>
  </si>
  <si>
    <t>63,58</t>
  </si>
  <si>
    <t>35,50</t>
  </si>
  <si>
    <t>462,00</t>
  </si>
  <si>
    <t>87,55</t>
  </si>
  <si>
    <t>114,00</t>
  </si>
  <si>
    <t>143,62</t>
  </si>
  <si>
    <t>28,26</t>
  </si>
  <si>
    <t>18,51</t>
  </si>
  <si>
    <t>29,90</t>
  </si>
  <si>
    <t>37,86</t>
  </si>
  <si>
    <t>42,76</t>
  </si>
  <si>
    <t>11,13</t>
  </si>
  <si>
    <t>19,09</t>
  </si>
  <si>
    <t>20,34</t>
  </si>
  <si>
    <t>499,54</t>
  </si>
  <si>
    <t>25,15</t>
  </si>
  <si>
    <t>18,47</t>
  </si>
  <si>
    <t>120,61</t>
  </si>
  <si>
    <t>63,56</t>
  </si>
  <si>
    <t>88,00</t>
  </si>
  <si>
    <t>18,48</t>
  </si>
  <si>
    <t>50,26</t>
  </si>
  <si>
    <t>2.353,21</t>
  </si>
  <si>
    <t>3.459,63</t>
  </si>
  <si>
    <t>3.711,88</t>
  </si>
  <si>
    <t>4.140,00</t>
  </si>
  <si>
    <t>1.334,31</t>
  </si>
  <si>
    <t>3.133,48</t>
  </si>
  <si>
    <t>528,44</t>
  </si>
  <si>
    <t>12,80</t>
  </si>
  <si>
    <t>30,56</t>
  </si>
  <si>
    <t>4,05</t>
  </si>
  <si>
    <t>6,77</t>
  </si>
  <si>
    <t>9,07</t>
  </si>
  <si>
    <t>2.129,98</t>
  </si>
  <si>
    <t>96,69</t>
  </si>
  <si>
    <t>172,07</t>
  </si>
  <si>
    <t>22,82</t>
  </si>
  <si>
    <t>164,04</t>
  </si>
  <si>
    <t>121,36</t>
  </si>
  <si>
    <t>138,41</t>
  </si>
  <si>
    <t>2.986,55</t>
  </si>
  <si>
    <t>2.705,14</t>
  </si>
  <si>
    <t>1.598,85</t>
  </si>
  <si>
    <t>1.683,90</t>
  </si>
  <si>
    <t>110.689,78</t>
  </si>
  <si>
    <t>117.756,29</t>
  </si>
  <si>
    <t>91,51</t>
  </si>
  <si>
    <t>31,51</t>
  </si>
  <si>
    <t>2.675,32</t>
  </si>
  <si>
    <t>19,01</t>
  </si>
  <si>
    <t>16,68</t>
  </si>
  <si>
    <t>7,50</t>
  </si>
  <si>
    <t>65,34</t>
  </si>
  <si>
    <t>344,91</t>
  </si>
  <si>
    <t>587,24</t>
  </si>
  <si>
    <t>84,37</t>
  </si>
  <si>
    <t>2.790,75</t>
  </si>
  <si>
    <t>7,99</t>
  </si>
  <si>
    <t>21,22</t>
  </si>
  <si>
    <t>11,30</t>
  </si>
  <si>
    <t>19,63</t>
  </si>
  <si>
    <t>26,99</t>
  </si>
  <si>
    <t>10,87</t>
  </si>
  <si>
    <t>14,23</t>
  </si>
  <si>
    <t>13,10</t>
  </si>
  <si>
    <t>15,01</t>
  </si>
  <si>
    <t>39,46</t>
  </si>
  <si>
    <t>8,24</t>
  </si>
  <si>
    <t>25,22</t>
  </si>
  <si>
    <t>8,76</t>
  </si>
  <si>
    <t>39,06</t>
  </si>
  <si>
    <t>167,80</t>
  </si>
  <si>
    <t>315,75</t>
  </si>
  <si>
    <t>49,68</t>
  </si>
  <si>
    <t>58,80</t>
  </si>
  <si>
    <t>25,25</t>
  </si>
  <si>
    <t>28,38</t>
  </si>
  <si>
    <t>209,43</t>
  </si>
  <si>
    <t>356,97</t>
  </si>
  <si>
    <t>46,01</t>
  </si>
  <si>
    <t>31,25</t>
  </si>
  <si>
    <t>52,71</t>
  </si>
  <si>
    <t>34,86</t>
  </si>
  <si>
    <t>40,90</t>
  </si>
  <si>
    <t>33,49</t>
  </si>
  <si>
    <t>95.200,00</t>
  </si>
  <si>
    <t>80.840,85</t>
  </si>
  <si>
    <t>135.337,76</t>
  </si>
  <si>
    <t>229.689,78</t>
  </si>
  <si>
    <t>422,65</t>
  </si>
  <si>
    <t>36,59</t>
  </si>
  <si>
    <t>122,73</t>
  </si>
  <si>
    <t>13,68</t>
  </si>
  <si>
    <t>59,84</t>
  </si>
  <si>
    <t>17,91</t>
  </si>
  <si>
    <t>70,68</t>
  </si>
  <si>
    <t>47,05</t>
  </si>
  <si>
    <t>33,36</t>
  </si>
  <si>
    <t>26,53</t>
  </si>
  <si>
    <t>41,56</t>
  </si>
  <si>
    <t>5,70</t>
  </si>
  <si>
    <t>9,84</t>
  </si>
  <si>
    <t>13,70</t>
  </si>
  <si>
    <t>119,46</t>
  </si>
  <si>
    <t>161,54</t>
  </si>
  <si>
    <t>29,37</t>
  </si>
  <si>
    <t>46,28</t>
  </si>
  <si>
    <t>15,27</t>
  </si>
  <si>
    <t>3,58</t>
  </si>
  <si>
    <t>45,83</t>
  </si>
  <si>
    <t>9,76</t>
  </si>
  <si>
    <t>3.029,77</t>
  </si>
  <si>
    <t>53,44</t>
  </si>
  <si>
    <t>108,04</t>
  </si>
  <si>
    <t>466.789,80</t>
  </si>
  <si>
    <t>415.000,00</t>
  </si>
  <si>
    <t>30,95</t>
  </si>
  <si>
    <t>30,28</t>
  </si>
  <si>
    <t>2.951,03</t>
  </si>
  <si>
    <t>29,02</t>
  </si>
  <si>
    <t>133,47</t>
  </si>
  <si>
    <t>62,84</t>
  </si>
  <si>
    <t>88,85</t>
  </si>
  <si>
    <t>24,26</t>
  </si>
  <si>
    <t>2.654,27</t>
  </si>
  <si>
    <t>2,54</t>
  </si>
  <si>
    <t>39,75</t>
  </si>
  <si>
    <t>72,78</t>
  </si>
  <si>
    <t>7.356,85</t>
  </si>
  <si>
    <t>7.781,10</t>
  </si>
  <si>
    <t>9.258,47</t>
  </si>
  <si>
    <t>36.825,11</t>
  </si>
  <si>
    <t>30,55</t>
  </si>
  <si>
    <t>2.714,99</t>
  </si>
  <si>
    <t>4.354,94</t>
  </si>
  <si>
    <t>2.206,87</t>
  </si>
  <si>
    <t>1.094,32</t>
  </si>
  <si>
    <t>901,51</t>
  </si>
  <si>
    <t>881,90</t>
  </si>
  <si>
    <t>23,52</t>
  </si>
  <si>
    <t>16,98</t>
  </si>
  <si>
    <t>35,85</t>
  </si>
  <si>
    <t>4,21</t>
  </si>
  <si>
    <t>45,58</t>
  </si>
  <si>
    <t>21,55</t>
  </si>
  <si>
    <t>20,25</t>
  </si>
  <si>
    <t>20,51</t>
  </si>
  <si>
    <t>138,74</t>
  </si>
  <si>
    <t>182,46</t>
  </si>
  <si>
    <t>51,01</t>
  </si>
  <si>
    <t>150,57</t>
  </si>
  <si>
    <t>250,12</t>
  </si>
  <si>
    <t>58,00</t>
  </si>
  <si>
    <t>27,92</t>
  </si>
  <si>
    <t>85,99</t>
  </si>
  <si>
    <t>76,84</t>
  </si>
  <si>
    <t>89,64</t>
  </si>
  <si>
    <t>139,44</t>
  </si>
  <si>
    <t>258,20</t>
  </si>
  <si>
    <t>287,98</t>
  </si>
  <si>
    <t>3.029,79</t>
  </si>
  <si>
    <t>16,08</t>
  </si>
  <si>
    <t>27,05</t>
  </si>
  <si>
    <t>59,32</t>
  </si>
  <si>
    <t>52,30</t>
  </si>
  <si>
    <t>8.614,77</t>
  </si>
  <si>
    <t>129,72</t>
  </si>
  <si>
    <t>11,74</t>
  </si>
  <si>
    <t>27,31</t>
  </si>
  <si>
    <t>82,33</t>
  </si>
  <si>
    <t>134,62</t>
  </si>
  <si>
    <t>20,67</t>
  </si>
  <si>
    <t>17,63</t>
  </si>
  <si>
    <t>49,84</t>
  </si>
  <si>
    <t>33,02</t>
  </si>
  <si>
    <t>67,20</t>
  </si>
  <si>
    <t>50,40</t>
  </si>
  <si>
    <t>92,96</t>
  </si>
  <si>
    <t>54,88</t>
  </si>
  <si>
    <t>51,98</t>
  </si>
  <si>
    <t>65,24</t>
  </si>
  <si>
    <t>51,58</t>
  </si>
  <si>
    <t>66,00</t>
  </si>
  <si>
    <t>960,00</t>
  </si>
  <si>
    <t>603,00</t>
  </si>
  <si>
    <t>200,00</t>
  </si>
  <si>
    <t>37,40</t>
  </si>
  <si>
    <t>35,42</t>
  </si>
  <si>
    <t>576,00</t>
  </si>
  <si>
    <t>17,79</t>
  </si>
  <si>
    <t>6.305,55</t>
  </si>
  <si>
    <t>152,44</t>
  </si>
  <si>
    <t>194,60</t>
  </si>
  <si>
    <t>241,95</t>
  </si>
  <si>
    <t>296,72</t>
  </si>
  <si>
    <t>34,36</t>
  </si>
  <si>
    <t>303,35</t>
  </si>
  <si>
    <t>1.042,77</t>
  </si>
  <si>
    <t>1.185,17</t>
  </si>
  <si>
    <t>1.007,97</t>
  </si>
  <si>
    <t>1.006,51</t>
  </si>
  <si>
    <t>751,00</t>
  </si>
  <si>
    <t>760,53</t>
  </si>
  <si>
    <t>1.053,61</t>
  </si>
  <si>
    <t>616,39</t>
  </si>
  <si>
    <t>153,49</t>
  </si>
  <si>
    <t>261,15</t>
  </si>
  <si>
    <t>52,34</t>
  </si>
  <si>
    <t>55,43</t>
  </si>
  <si>
    <t>82,82</t>
  </si>
  <si>
    <t>73,91</t>
  </si>
  <si>
    <t>21,88</t>
  </si>
  <si>
    <t>12,12</t>
  </si>
  <si>
    <t>11,49</t>
  </si>
  <si>
    <t>47.868,07</t>
  </si>
  <si>
    <t>63.448,89</t>
  </si>
  <si>
    <t>380,63</t>
  </si>
  <si>
    <t>36,16</t>
  </si>
  <si>
    <t>28,09</t>
  </si>
  <si>
    <t>24,69</t>
  </si>
  <si>
    <t>135,24</t>
  </si>
  <si>
    <t>162,16</t>
  </si>
  <si>
    <t>216,99</t>
  </si>
  <si>
    <t>347,06</t>
  </si>
  <si>
    <t>350,79</t>
  </si>
  <si>
    <t>474,73</t>
  </si>
  <si>
    <t>547,40</t>
  </si>
  <si>
    <t>369,83</t>
  </si>
  <si>
    <t>558,15</t>
  </si>
  <si>
    <t>169,22</t>
  </si>
  <si>
    <t>188,92</t>
  </si>
  <si>
    <t>241,38</t>
  </si>
  <si>
    <t>258,11</t>
  </si>
  <si>
    <t>335,04</t>
  </si>
  <si>
    <t>457,76</t>
  </si>
  <si>
    <t>459,86</t>
  </si>
  <si>
    <t>588,56</t>
  </si>
  <si>
    <t>81,18</t>
  </si>
  <si>
    <t>153,30</t>
  </si>
  <si>
    <t>61,68</t>
  </si>
  <si>
    <t>102,82</t>
  </si>
  <si>
    <t>14,61</t>
  </si>
  <si>
    <t>86,96</t>
  </si>
  <si>
    <t>120,50</t>
  </si>
  <si>
    <t>35,99</t>
  </si>
  <si>
    <t>54,24</t>
  </si>
  <si>
    <t>66,76</t>
  </si>
  <si>
    <t>83,45</t>
  </si>
  <si>
    <t>33,69</t>
  </si>
  <si>
    <t>58,57</t>
  </si>
  <si>
    <t>28,08</t>
  </si>
  <si>
    <t>98,44</t>
  </si>
  <si>
    <t>44,76</t>
  </si>
  <si>
    <t>47,67</t>
  </si>
  <si>
    <t>20,84</t>
  </si>
  <si>
    <t>33,55</t>
  </si>
  <si>
    <t>44,87</t>
  </si>
  <si>
    <t>84,87</t>
  </si>
  <si>
    <t>12,45</t>
  </si>
  <si>
    <t>66,53</t>
  </si>
  <si>
    <t>24,49</t>
  </si>
  <si>
    <t>137,82</t>
  </si>
  <si>
    <t>54,52</t>
  </si>
  <si>
    <t>5.750,66</t>
  </si>
  <si>
    <t>12.454,73</t>
  </si>
  <si>
    <t>53,33</t>
  </si>
  <si>
    <t>48,73</t>
  </si>
  <si>
    <t>62,37</t>
  </si>
  <si>
    <t>49,05</t>
  </si>
  <si>
    <t>82,78</t>
  </si>
  <si>
    <t>39,56</t>
  </si>
  <si>
    <t>437.663,21</t>
  </si>
  <si>
    <t>412.300,00</t>
  </si>
  <si>
    <t>365.702,43</t>
  </si>
  <si>
    <t>274.285,50</t>
  </si>
  <si>
    <t>353.905,53</t>
  </si>
  <si>
    <t>263.812,99</t>
  </si>
  <si>
    <t>360.467,99</t>
  </si>
  <si>
    <t>79.632,81</t>
  </si>
  <si>
    <t>394.630,01</t>
  </si>
  <si>
    <t>323.950,00</t>
  </si>
  <si>
    <t>14,85</t>
  </si>
  <si>
    <t>178,49</t>
  </si>
  <si>
    <t>234,91</t>
  </si>
  <si>
    <t>14,17</t>
  </si>
  <si>
    <t>57,29</t>
  </si>
  <si>
    <t>55,36</t>
  </si>
  <si>
    <t>83.929,51</t>
  </si>
  <si>
    <t>98.685,31</t>
  </si>
  <si>
    <t>76.316,64</t>
  </si>
  <si>
    <t>34,29</t>
  </si>
  <si>
    <t>1.797,78</t>
  </si>
  <si>
    <t>117,80</t>
  </si>
  <si>
    <t>31,33</t>
  </si>
  <si>
    <t>1.325,85</t>
  </si>
  <si>
    <t>1.126,16</t>
  </si>
  <si>
    <t>24,01</t>
  </si>
  <si>
    <t>26,25</t>
  </si>
  <si>
    <t>718,34</t>
  </si>
  <si>
    <t>3.765,13</t>
  </si>
  <si>
    <t>4.912,84</t>
  </si>
  <si>
    <t>5.160,55</t>
  </si>
  <si>
    <t>522,24</t>
  </si>
  <si>
    <t>2.547,24</t>
  </si>
  <si>
    <t>3.492,66</t>
  </si>
  <si>
    <t>97,57</t>
  </si>
  <si>
    <t>111,58</t>
  </si>
  <si>
    <t>83,39</t>
  </si>
  <si>
    <t>90,00</t>
  </si>
  <si>
    <t>111,71</t>
  </si>
  <si>
    <t>102,48</t>
  </si>
  <si>
    <t>52,23</t>
  </si>
  <si>
    <t>53,81</t>
  </si>
  <si>
    <t>72,19</t>
  </si>
  <si>
    <t>52,95</t>
  </si>
  <si>
    <t>68,90</t>
  </si>
  <si>
    <t>174,38</t>
  </si>
  <si>
    <t>92,63</t>
  </si>
  <si>
    <t>117,23</t>
  </si>
  <si>
    <t>3.542,89</t>
  </si>
  <si>
    <t>16,27</t>
  </si>
  <si>
    <t>20,18</t>
  </si>
  <si>
    <t>32,85</t>
  </si>
  <si>
    <t>96,52</t>
  </si>
  <si>
    <t>29,49</t>
  </si>
  <si>
    <t>20,22</t>
  </si>
  <si>
    <t>26,90</t>
  </si>
  <si>
    <t>30,09</t>
  </si>
  <si>
    <t>15,50</t>
  </si>
  <si>
    <t>20,33</t>
  </si>
  <si>
    <t>22,66</t>
  </si>
  <si>
    <t>35,08</t>
  </si>
  <si>
    <t>63,84</t>
  </si>
  <si>
    <t>92,68</t>
  </si>
  <si>
    <t>32,36</t>
  </si>
  <si>
    <t>44,23</t>
  </si>
  <si>
    <t>32,05</t>
  </si>
  <si>
    <t>13,39</t>
  </si>
  <si>
    <t>36,86</t>
  </si>
  <si>
    <t>55,59</t>
  </si>
  <si>
    <t>26,59</t>
  </si>
  <si>
    <t>43,77</t>
  </si>
  <si>
    <t>80,34</t>
  </si>
  <si>
    <t>57,23</t>
  </si>
  <si>
    <t>43,28</t>
  </si>
  <si>
    <t>4.174,51</t>
  </si>
  <si>
    <t>40,01</t>
  </si>
  <si>
    <t>9,61</t>
  </si>
  <si>
    <t>9,41</t>
  </si>
  <si>
    <t>63,90</t>
  </si>
  <si>
    <t>55,80</t>
  </si>
  <si>
    <t>69,37</t>
  </si>
  <si>
    <t>30,45</t>
  </si>
  <si>
    <t>277,52</t>
  </si>
  <si>
    <t>391,95</t>
  </si>
  <si>
    <t>38,82</t>
  </si>
  <si>
    <t>60,98</t>
  </si>
  <si>
    <t>31,88</t>
  </si>
  <si>
    <t>193,09</t>
  </si>
  <si>
    <t>104,10</t>
  </si>
  <si>
    <t>14,45</t>
  </si>
  <si>
    <t>2.547,81</t>
  </si>
  <si>
    <t>5,36</t>
  </si>
  <si>
    <t>7,68</t>
  </si>
  <si>
    <t>12,83</t>
  </si>
  <si>
    <t>17,41</t>
  </si>
  <si>
    <t>51,29</t>
  </si>
  <si>
    <t>86,59</t>
  </si>
  <si>
    <t>81,06</t>
  </si>
  <si>
    <t>16,31</t>
  </si>
  <si>
    <t>40,51</t>
  </si>
  <si>
    <t>14,95</t>
  </si>
  <si>
    <t>23,71</t>
  </si>
  <si>
    <t>68,47</t>
  </si>
  <si>
    <t>29,07</t>
  </si>
  <si>
    <t>129,67</t>
  </si>
  <si>
    <t>12,10</t>
  </si>
  <si>
    <t>24,85</t>
  </si>
  <si>
    <t>98,14</t>
  </si>
  <si>
    <t>12,57</t>
  </si>
  <si>
    <t>42,97</t>
  </si>
  <si>
    <t>276,34</t>
  </si>
  <si>
    <t>57,47</t>
  </si>
  <si>
    <t>336,05</t>
  </si>
  <si>
    <t>68,44</t>
  </si>
  <si>
    <t>93,38</t>
  </si>
  <si>
    <t>117,85</t>
  </si>
  <si>
    <t>158,65</t>
  </si>
  <si>
    <t>182,88</t>
  </si>
  <si>
    <t>227,76</t>
  </si>
  <si>
    <t>309,51</t>
  </si>
  <si>
    <t>424,23</t>
  </si>
  <si>
    <t>113,77</t>
  </si>
  <si>
    <t>148,07</t>
  </si>
  <si>
    <t>195,54</t>
  </si>
  <si>
    <t>218,04</t>
  </si>
  <si>
    <t>387,82</t>
  </si>
  <si>
    <t>196,63</t>
  </si>
  <si>
    <t>229,54</t>
  </si>
  <si>
    <t>278,66</t>
  </si>
  <si>
    <t>414,49</t>
  </si>
  <si>
    <t>903,03</t>
  </si>
  <si>
    <t>51,52</t>
  </si>
  <si>
    <t>126,33</t>
  </si>
  <si>
    <t>143,25</t>
  </si>
  <si>
    <t>176,86</t>
  </si>
  <si>
    <t>217,15</t>
  </si>
  <si>
    <t>233,66</t>
  </si>
  <si>
    <t>315,82</t>
  </si>
  <si>
    <t>486,66</t>
  </si>
  <si>
    <t>1.056,88</t>
  </si>
  <si>
    <t>51,27</t>
  </si>
  <si>
    <t>54,49</t>
  </si>
  <si>
    <t>66,01</t>
  </si>
  <si>
    <t>86,36</t>
  </si>
  <si>
    <t>148,41</t>
  </si>
  <si>
    <t>292,29</t>
  </si>
  <si>
    <t>307,15</t>
  </si>
  <si>
    <t>399,12</t>
  </si>
  <si>
    <t>585,82</t>
  </si>
  <si>
    <t>61,92</t>
  </si>
  <si>
    <t>80,09</t>
  </si>
  <si>
    <t>107,42</t>
  </si>
  <si>
    <t>157,29</t>
  </si>
  <si>
    <t>203,05</t>
  </si>
  <si>
    <t>277,84</t>
  </si>
  <si>
    <t>114,27</t>
  </si>
  <si>
    <t>28,97</t>
  </si>
  <si>
    <t>63,17</t>
  </si>
  <si>
    <t>93,29</t>
  </si>
  <si>
    <t>27,71</t>
  </si>
  <si>
    <t>213,66</t>
  </si>
  <si>
    <t>316,45</t>
  </si>
  <si>
    <t>15,65</t>
  </si>
  <si>
    <t>27,68</t>
  </si>
  <si>
    <t>46,17</t>
  </si>
  <si>
    <t>34,75</t>
  </si>
  <si>
    <t>66,55</t>
  </si>
  <si>
    <t>37,69</t>
  </si>
  <si>
    <t>1,70</t>
  </si>
  <si>
    <t>86,94</t>
  </si>
  <si>
    <t>52,85</t>
  </si>
  <si>
    <t>173,10</t>
  </si>
  <si>
    <t>131,51</t>
  </si>
  <si>
    <t>219,97</t>
  </si>
  <si>
    <t>148,49</t>
  </si>
  <si>
    <t>39,02</t>
  </si>
  <si>
    <t>28,03</t>
  </si>
  <si>
    <t>42,80</t>
  </si>
  <si>
    <t>27,48</t>
  </si>
  <si>
    <t>55,35</t>
  </si>
  <si>
    <t>45,78</t>
  </si>
  <si>
    <t>58,76</t>
  </si>
  <si>
    <t>22,06</t>
  </si>
  <si>
    <t>84,40</t>
  </si>
  <si>
    <t>78,51</t>
  </si>
  <si>
    <t>81.120,80</t>
  </si>
  <si>
    <t>101.034,88</t>
  </si>
  <si>
    <t>1.965.329,92</t>
  </si>
  <si>
    <t>5.174.644,32</t>
  </si>
  <si>
    <t>1.600.000,00</t>
  </si>
  <si>
    <t>825.355,68</t>
  </si>
  <si>
    <t>64,86</t>
  </si>
  <si>
    <t>80,27</t>
  </si>
  <si>
    <t>35,47</t>
  </si>
  <si>
    <t>40,10</t>
  </si>
  <si>
    <t>42,96</t>
  </si>
  <si>
    <t>27,57</t>
  </si>
  <si>
    <t>20,71</t>
  </si>
  <si>
    <t>719,12</t>
  </si>
  <si>
    <t>781,65</t>
  </si>
  <si>
    <t>876,83</t>
  </si>
  <si>
    <t>1.886,40</t>
  </si>
  <si>
    <t>1.692,26</t>
  </si>
  <si>
    <t>2.061,38</t>
  </si>
  <si>
    <t>2.751,50</t>
  </si>
  <si>
    <t>638,21</t>
  </si>
  <si>
    <t>555,55</t>
  </si>
  <si>
    <t>1.444,44</t>
  </si>
  <si>
    <t>1.688,88</t>
  </si>
  <si>
    <t>497,77</t>
  </si>
  <si>
    <t>155,55</t>
  </si>
  <si>
    <t>221,07</t>
  </si>
  <si>
    <t>358,88</t>
  </si>
  <si>
    <t>177,77</t>
  </si>
  <si>
    <t>266,66</t>
  </si>
  <si>
    <t>191,90</t>
  </si>
  <si>
    <t>333,33</t>
  </si>
  <si>
    <t>100,00</t>
  </si>
  <si>
    <t>188,88</t>
  </si>
  <si>
    <t>275,55</t>
  </si>
  <si>
    <t>111,11</t>
  </si>
  <si>
    <t>344,44</t>
  </si>
  <si>
    <t>295,85</t>
  </si>
  <si>
    <t>227,89</t>
  </si>
  <si>
    <t>320,00</t>
  </si>
  <si>
    <t>372,87</t>
  </si>
  <si>
    <t>210,66</t>
  </si>
  <si>
    <t>284,60</t>
  </si>
  <si>
    <t>45,50</t>
  </si>
  <si>
    <t>31,24</t>
  </si>
  <si>
    <t>35,87</t>
  </si>
  <si>
    <t>36,96</t>
  </si>
  <si>
    <t>1.874,27</t>
  </si>
  <si>
    <t>ENCARGOS SOCIAIS SOBRE PREÇOS DA MÃO-DE-OBRA: 116,42%(HORA)   73,13%(MÊS)</t>
  </si>
  <si>
    <t>19,37</t>
  </si>
  <si>
    <t>38,49</t>
  </si>
  <si>
    <t>42,78</t>
  </si>
  <si>
    <t>32,26</t>
  </si>
  <si>
    <t>40,96</t>
  </si>
  <si>
    <t>58,36</t>
  </si>
  <si>
    <t>67,06</t>
  </si>
  <si>
    <t>26,49</t>
  </si>
  <si>
    <t>33,74</t>
  </si>
  <si>
    <t>62,17</t>
  </si>
  <si>
    <t>134,43</t>
  </si>
  <si>
    <t>21,72</t>
  </si>
  <si>
    <t>20,13</t>
  </si>
  <si>
    <t>21,71</t>
  </si>
  <si>
    <t>30,47</t>
  </si>
  <si>
    <t>13,84</t>
  </si>
  <si>
    <t>109,56</t>
  </si>
  <si>
    <t>266,02</t>
  </si>
  <si>
    <t>36,62</t>
  </si>
  <si>
    <t>55,24</t>
  </si>
  <si>
    <t>83,69</t>
  </si>
  <si>
    <t>85,15</t>
  </si>
  <si>
    <t>84,76</t>
  </si>
  <si>
    <t>70,73</t>
  </si>
  <si>
    <t>229,30</t>
  </si>
  <si>
    <t>16,10</t>
  </si>
  <si>
    <t>285,59</t>
  </si>
  <si>
    <t>54,50</t>
  </si>
  <si>
    <t>31,77</t>
  </si>
  <si>
    <t>55,69</t>
  </si>
  <si>
    <t>89,41</t>
  </si>
  <si>
    <t>102,84</t>
  </si>
  <si>
    <t>107,69</t>
  </si>
  <si>
    <t>125,19</t>
  </si>
  <si>
    <t>96,21</t>
  </si>
  <si>
    <t>130,76</t>
  </si>
  <si>
    <t>10,66</t>
  </si>
  <si>
    <t>74,31</t>
  </si>
  <si>
    <t>140,14</t>
  </si>
  <si>
    <t>126,92</t>
  </si>
  <si>
    <t>139,28</t>
  </si>
  <si>
    <t>139,83</t>
  </si>
  <si>
    <t>131,91</t>
  </si>
  <si>
    <t>27,49</t>
  </si>
  <si>
    <t>66,06</t>
  </si>
  <si>
    <t>162,86</t>
  </si>
  <si>
    <t>40,17</t>
  </si>
  <si>
    <t>96,51</t>
  </si>
  <si>
    <t>32,50</t>
  </si>
  <si>
    <t>47,58</t>
  </si>
  <si>
    <t>51,45</t>
  </si>
  <si>
    <t>250,78</t>
  </si>
  <si>
    <t>37,11</t>
  </si>
  <si>
    <t>36,13</t>
  </si>
  <si>
    <t>66,97</t>
  </si>
  <si>
    <t>21,81</t>
  </si>
  <si>
    <t>37,62</t>
  </si>
  <si>
    <t>40,15</t>
  </si>
  <si>
    <t>17,59</t>
  </si>
  <si>
    <t>41,26</t>
  </si>
  <si>
    <t>19,21</t>
  </si>
  <si>
    <t>22,40</t>
  </si>
  <si>
    <t>16,13</t>
  </si>
  <si>
    <t>150,99</t>
  </si>
  <si>
    <t>17,26</t>
  </si>
  <si>
    <t>36,12</t>
  </si>
  <si>
    <t>20,04</t>
  </si>
  <si>
    <t>107,25</t>
  </si>
  <si>
    <t>124,52</t>
  </si>
  <si>
    <t>69,36</t>
  </si>
  <si>
    <t>26,56</t>
  </si>
  <si>
    <t>14,18</t>
  </si>
  <si>
    <t>105,87</t>
  </si>
  <si>
    <t>23,02</t>
  </si>
  <si>
    <t>40,91</t>
  </si>
  <si>
    <t>162,62</t>
  </si>
  <si>
    <t>64,00</t>
  </si>
  <si>
    <t>102,88</t>
  </si>
  <si>
    <t>24,97</t>
  </si>
  <si>
    <t>29,29</t>
  </si>
  <si>
    <t>14,39</t>
  </si>
  <si>
    <t>43,76</t>
  </si>
  <si>
    <t>29,19</t>
  </si>
  <si>
    <t>63,42</t>
  </si>
  <si>
    <t>14,35</t>
  </si>
  <si>
    <t>33,57</t>
  </si>
  <si>
    <t>43,04</t>
  </si>
  <si>
    <t>22,95</t>
  </si>
  <si>
    <t>39,31</t>
  </si>
  <si>
    <t>106,32</t>
  </si>
  <si>
    <t>33,25</t>
  </si>
  <si>
    <t>40,81</t>
  </si>
  <si>
    <t>32,33</t>
  </si>
  <si>
    <t>46,47</t>
  </si>
  <si>
    <t>49,89</t>
  </si>
  <si>
    <t>16,82</t>
  </si>
  <si>
    <t>490,00</t>
  </si>
  <si>
    <t>85,86</t>
  </si>
  <si>
    <t>119,39</t>
  </si>
  <si>
    <t>128,15</t>
  </si>
  <si>
    <t>93,36</t>
  </si>
  <si>
    <t>143,54</t>
  </si>
  <si>
    <t>135,26</t>
  </si>
  <si>
    <t>127,25</t>
  </si>
  <si>
    <t>99240</t>
  </si>
  <si>
    <t>99241</t>
  </si>
  <si>
    <t>99242</t>
  </si>
  <si>
    <t>99243</t>
  </si>
  <si>
    <t>99244</t>
  </si>
  <si>
    <t>99246</t>
  </si>
  <si>
    <t>99247</t>
  </si>
  <si>
    <t>99248</t>
  </si>
  <si>
    <t>99249</t>
  </si>
  <si>
    <t>99252</t>
  </si>
  <si>
    <t>99254</t>
  </si>
  <si>
    <t>99256</t>
  </si>
  <si>
    <t>99259</t>
  </si>
  <si>
    <t>99261</t>
  </si>
  <si>
    <t>99263</t>
  </si>
  <si>
    <t>99265</t>
  </si>
  <si>
    <t>99266</t>
  </si>
  <si>
    <t>99267</t>
  </si>
  <si>
    <t>99269</t>
  </si>
  <si>
    <t>99271</t>
  </si>
  <si>
    <t>99272</t>
  </si>
  <si>
    <t>99273</t>
  </si>
  <si>
    <t>99274</t>
  </si>
  <si>
    <t>99276</t>
  </si>
  <si>
    <t>99277</t>
  </si>
  <si>
    <t>99278</t>
  </si>
  <si>
    <t>99279</t>
  </si>
  <si>
    <t>99280</t>
  </si>
  <si>
    <t>99281</t>
  </si>
  <si>
    <t>99282</t>
  </si>
  <si>
    <t>99283</t>
  </si>
  <si>
    <t>99284</t>
  </si>
  <si>
    <t>99286</t>
  </si>
  <si>
    <t>99287</t>
  </si>
  <si>
    <t>99288</t>
  </si>
  <si>
    <t>99289</t>
  </si>
  <si>
    <t>99290</t>
  </si>
  <si>
    <t>99291</t>
  </si>
  <si>
    <t>99292</t>
  </si>
  <si>
    <t>99293</t>
  </si>
  <si>
    <t>99294</t>
  </si>
  <si>
    <t>99296</t>
  </si>
  <si>
    <t>99297</t>
  </si>
  <si>
    <t>99298</t>
  </si>
  <si>
    <t>99299</t>
  </si>
  <si>
    <t>99300</t>
  </si>
  <si>
    <t>99301</t>
  </si>
  <si>
    <t>99302</t>
  </si>
  <si>
    <t>99303</t>
  </si>
  <si>
    <t>99304</t>
  </si>
  <si>
    <t>99305</t>
  </si>
  <si>
    <t>99306</t>
  </si>
  <si>
    <t>99307</t>
  </si>
  <si>
    <t>99308</t>
  </si>
  <si>
    <t>99309</t>
  </si>
  <si>
    <t>99310</t>
  </si>
  <si>
    <t>99311</t>
  </si>
  <si>
    <t>99312</t>
  </si>
  <si>
    <t>99313</t>
  </si>
  <si>
    <t>99314</t>
  </si>
  <si>
    <t>99315</t>
  </si>
  <si>
    <t>99317</t>
  </si>
  <si>
    <t>99318</t>
  </si>
  <si>
    <t>99319</t>
  </si>
  <si>
    <t>99320</t>
  </si>
  <si>
    <t>99321</t>
  </si>
  <si>
    <t>99322</t>
  </si>
  <si>
    <t>99323</t>
  </si>
  <si>
    <t>99324</t>
  </si>
  <si>
    <t>99325</t>
  </si>
  <si>
    <t>99326</t>
  </si>
  <si>
    <t>99327</t>
  </si>
  <si>
    <t>44,36</t>
  </si>
  <si>
    <t>32,63</t>
  </si>
  <si>
    <t>50,47</t>
  </si>
  <si>
    <t>27,27</t>
  </si>
  <si>
    <t>146,17</t>
  </si>
  <si>
    <t>487,54</t>
  </si>
  <si>
    <t>62,89</t>
  </si>
  <si>
    <t>131,92</t>
  </si>
  <si>
    <t>35,58</t>
  </si>
  <si>
    <t>45,77</t>
  </si>
  <si>
    <t>427,78</t>
  </si>
  <si>
    <t>411,42</t>
  </si>
  <si>
    <t>54,75</t>
  </si>
  <si>
    <t>71,33</t>
  </si>
  <si>
    <t>167,65</t>
  </si>
  <si>
    <t>250,32</t>
  </si>
  <si>
    <t>302,91</t>
  </si>
  <si>
    <t>59,53</t>
  </si>
  <si>
    <t>116,64</t>
  </si>
  <si>
    <t>18,63</t>
  </si>
  <si>
    <t>50,50</t>
  </si>
  <si>
    <t>224,82</t>
  </si>
  <si>
    <t>296,86</t>
  </si>
  <si>
    <t>58,26</t>
  </si>
  <si>
    <t>20,73</t>
  </si>
  <si>
    <t>125,42</t>
  </si>
  <si>
    <t>56,71</t>
  </si>
  <si>
    <t>51,80</t>
  </si>
  <si>
    <t>46,73</t>
  </si>
  <si>
    <t>30,20</t>
  </si>
  <si>
    <t>44,32</t>
  </si>
  <si>
    <t>88,24</t>
  </si>
  <si>
    <t>61,47</t>
  </si>
  <si>
    <t>57,78</t>
  </si>
  <si>
    <t>62,68</t>
  </si>
  <si>
    <t>60,14</t>
  </si>
  <si>
    <t>34,70</t>
  </si>
  <si>
    <t>55,00</t>
  </si>
  <si>
    <t>44,80</t>
  </si>
  <si>
    <t>22,28</t>
  </si>
  <si>
    <t>15,80</t>
  </si>
  <si>
    <t>125,48</t>
  </si>
  <si>
    <t>71,54</t>
  </si>
  <si>
    <t>10,08</t>
  </si>
  <si>
    <t>10,58</t>
  </si>
  <si>
    <t>6,03</t>
  </si>
  <si>
    <t>13,45</t>
  </si>
  <si>
    <t>9,68</t>
  </si>
  <si>
    <t>317,85</t>
  </si>
  <si>
    <t>99235</t>
  </si>
  <si>
    <t>99431</t>
  </si>
  <si>
    <t>99432</t>
  </si>
  <si>
    <t>99433</t>
  </si>
  <si>
    <t>99434</t>
  </si>
  <si>
    <t>99435</t>
  </si>
  <si>
    <t>99436</t>
  </si>
  <si>
    <t>99437</t>
  </si>
  <si>
    <t>99438</t>
  </si>
  <si>
    <t>99439</t>
  </si>
  <si>
    <t>74,83</t>
  </si>
  <si>
    <t>88,36</t>
  </si>
  <si>
    <t>28,69</t>
  </si>
  <si>
    <t>55,50</t>
  </si>
  <si>
    <t>56,56</t>
  </si>
  <si>
    <t>27,45</t>
  </si>
  <si>
    <t>41,91</t>
  </si>
  <si>
    <t>51,70</t>
  </si>
  <si>
    <t>27,29</t>
  </si>
  <si>
    <t>23,04</t>
  </si>
  <si>
    <t>5,18</t>
  </si>
  <si>
    <t>10,80</t>
  </si>
  <si>
    <t>32,73</t>
  </si>
  <si>
    <t>14,79</t>
  </si>
  <si>
    <t>56,10</t>
  </si>
  <si>
    <t>44,20</t>
  </si>
  <si>
    <t>56,47</t>
  </si>
  <si>
    <t>57,01</t>
  </si>
  <si>
    <t>70,09</t>
  </si>
  <si>
    <t>30,70</t>
  </si>
  <si>
    <t>26,31</t>
  </si>
  <si>
    <t>9,43</t>
  </si>
  <si>
    <t>47,11</t>
  </si>
  <si>
    <t>56,84</t>
  </si>
  <si>
    <t>16,92</t>
  </si>
  <si>
    <t>50,35</t>
  </si>
  <si>
    <t>56,40</t>
  </si>
  <si>
    <t>61,66</t>
  </si>
  <si>
    <t>86,16</t>
  </si>
  <si>
    <t>25,93</t>
  </si>
  <si>
    <t>27,76</t>
  </si>
  <si>
    <t>26,85</t>
  </si>
  <si>
    <t>42,43</t>
  </si>
  <si>
    <t>54,36</t>
  </si>
  <si>
    <t>66,43</t>
  </si>
  <si>
    <t>93,32</t>
  </si>
  <si>
    <t>58,38</t>
  </si>
  <si>
    <t>59,33</t>
  </si>
  <si>
    <t>31,41</t>
  </si>
  <si>
    <t>71,87</t>
  </si>
  <si>
    <t>32,18</t>
  </si>
  <si>
    <t>33,53</t>
  </si>
  <si>
    <t>45,32</t>
  </si>
  <si>
    <t>28,53</t>
  </si>
  <si>
    <t>74,19</t>
  </si>
  <si>
    <t>37,03</t>
  </si>
  <si>
    <t>41,87</t>
  </si>
  <si>
    <t>62,93</t>
  </si>
  <si>
    <t>34,98</t>
  </si>
  <si>
    <t>218,19</t>
  </si>
  <si>
    <t>70,79</t>
  </si>
  <si>
    <t>23,54</t>
  </si>
  <si>
    <t>4,71</t>
  </si>
  <si>
    <t>9,80</t>
  </si>
  <si>
    <t>34,13</t>
  </si>
  <si>
    <t>26,24</t>
  </si>
  <si>
    <t>32,59</t>
  </si>
  <si>
    <t>29,80</t>
  </si>
  <si>
    <t>58,68</t>
  </si>
  <si>
    <t>32,71</t>
  </si>
  <si>
    <t>31,63</t>
  </si>
  <si>
    <t>19,23</t>
  </si>
  <si>
    <t>47,94</t>
  </si>
  <si>
    <t>254,67</t>
  </si>
  <si>
    <t>35,30</t>
  </si>
  <si>
    <t>104,74</t>
  </si>
  <si>
    <t>46,94</t>
  </si>
  <si>
    <t>50,77</t>
  </si>
  <si>
    <t>77,36</t>
  </si>
  <si>
    <t>58,56</t>
  </si>
  <si>
    <t>63,73</t>
  </si>
  <si>
    <t>35,34</t>
  </si>
  <si>
    <t>32,07</t>
  </si>
  <si>
    <t>45,29</t>
  </si>
  <si>
    <t>23,79</t>
  </si>
  <si>
    <t>50,32</t>
  </si>
  <si>
    <t>28,74</t>
  </si>
  <si>
    <t>16,77</t>
  </si>
  <si>
    <t>54,46</t>
  </si>
  <si>
    <t>76,53</t>
  </si>
  <si>
    <t>51,57</t>
  </si>
  <si>
    <t>102,33</t>
  </si>
  <si>
    <t>24,07</t>
  </si>
  <si>
    <t>57,49</t>
  </si>
  <si>
    <t>12,97</t>
  </si>
  <si>
    <t>13,65</t>
  </si>
  <si>
    <t>43,40</t>
  </si>
  <si>
    <t>35,93</t>
  </si>
  <si>
    <t>85,51</t>
  </si>
  <si>
    <t>69,95</t>
  </si>
  <si>
    <t>7,08</t>
  </si>
  <si>
    <t>18,57</t>
  </si>
  <si>
    <t>69,81</t>
  </si>
  <si>
    <t>28,07</t>
  </si>
  <si>
    <t>13,48</t>
  </si>
  <si>
    <t>43,14</t>
  </si>
  <si>
    <t>72,38</t>
  </si>
  <si>
    <t>33,58</t>
  </si>
  <si>
    <t>26,42</t>
  </si>
  <si>
    <t>14,66</t>
  </si>
  <si>
    <t>73,27</t>
  </si>
  <si>
    <t>26,96</t>
  </si>
  <si>
    <t>19,45</t>
  </si>
  <si>
    <t>19,04</t>
  </si>
  <si>
    <t>59,64</t>
  </si>
  <si>
    <t>54,96</t>
  </si>
  <si>
    <t>13,58</t>
  </si>
  <si>
    <t>40,70</t>
  </si>
  <si>
    <t>67,64</t>
  </si>
  <si>
    <t>66,25</t>
  </si>
  <si>
    <t>94,46</t>
  </si>
  <si>
    <t>35,39</t>
  </si>
  <si>
    <t>60,25</t>
  </si>
  <si>
    <t>54,13</t>
  </si>
  <si>
    <t>102,51</t>
  </si>
  <si>
    <t>47,89</t>
  </si>
  <si>
    <t>75,53</t>
  </si>
  <si>
    <t>32,62</t>
  </si>
  <si>
    <t>77,84</t>
  </si>
  <si>
    <t>102,72</t>
  </si>
  <si>
    <t>35,48</t>
  </si>
  <si>
    <t>86,24</t>
  </si>
  <si>
    <t>47,80</t>
  </si>
  <si>
    <t>67,95</t>
  </si>
  <si>
    <t>26,36</t>
  </si>
  <si>
    <t>47,77</t>
  </si>
  <si>
    <t>24,16</t>
  </si>
  <si>
    <t>12,44</t>
  </si>
  <si>
    <t>433,12</t>
  </si>
  <si>
    <t>14,10</t>
  </si>
  <si>
    <t>49,27</t>
  </si>
  <si>
    <t>81,09</t>
  </si>
  <si>
    <t>102,59</t>
  </si>
  <si>
    <t>135,55</t>
  </si>
  <si>
    <t>199,67</t>
  </si>
  <si>
    <t>65,40</t>
  </si>
  <si>
    <t>17,11</t>
  </si>
  <si>
    <t>10,97</t>
  </si>
  <si>
    <t>36,89</t>
  </si>
  <si>
    <t>102,21</t>
  </si>
  <si>
    <t>23,64</t>
  </si>
  <si>
    <t>65,70</t>
  </si>
  <si>
    <t>45,12</t>
  </si>
  <si>
    <t>31,36</t>
  </si>
  <si>
    <t>73,47</t>
  </si>
  <si>
    <t>16,34</t>
  </si>
  <si>
    <t>77,78</t>
  </si>
  <si>
    <t>109,82</t>
  </si>
  <si>
    <t>30,60</t>
  </si>
  <si>
    <t>178,20</t>
  </si>
  <si>
    <t>92,10</t>
  </si>
  <si>
    <t>166,46</t>
  </si>
  <si>
    <t>16,88</t>
  </si>
  <si>
    <t>20,09</t>
  </si>
  <si>
    <t>24,38</t>
  </si>
  <si>
    <t>42,60</t>
  </si>
  <si>
    <t>18,30</t>
  </si>
  <si>
    <t>19,60</t>
  </si>
  <si>
    <t>137,72</t>
  </si>
  <si>
    <t>158,23</t>
  </si>
  <si>
    <t>87,20</t>
  </si>
  <si>
    <t>117,67</t>
  </si>
  <si>
    <t>56,50</t>
  </si>
  <si>
    <t>78,77</t>
  </si>
  <si>
    <t>115,74</t>
  </si>
  <si>
    <t>174,35</t>
  </si>
  <si>
    <t>133,32</t>
  </si>
  <si>
    <t>36,14</t>
  </si>
  <si>
    <t>38,18</t>
  </si>
  <si>
    <t>59,92</t>
  </si>
  <si>
    <t>312,53</t>
  </si>
  <si>
    <t>123,98</t>
  </si>
  <si>
    <t>99250</t>
  </si>
  <si>
    <t>99251</t>
  </si>
  <si>
    <t>99253</t>
  </si>
  <si>
    <t>99255</t>
  </si>
  <si>
    <t>99257</t>
  </si>
  <si>
    <t>99258</t>
  </si>
  <si>
    <t>99260</t>
  </si>
  <si>
    <t>99262</t>
  </si>
  <si>
    <t>99264</t>
  </si>
  <si>
    <t>19,61</t>
  </si>
  <si>
    <t>308,92</t>
  </si>
  <si>
    <t>253,14</t>
  </si>
  <si>
    <t>180,94</t>
  </si>
  <si>
    <t>32,98</t>
  </si>
  <si>
    <t>609,50</t>
  </si>
  <si>
    <t>83,77</t>
  </si>
  <si>
    <t>213,64</t>
  </si>
  <si>
    <t>130,34</t>
  </si>
  <si>
    <t>198,85</t>
  </si>
  <si>
    <t>69,72</t>
  </si>
  <si>
    <t>24,60</t>
  </si>
  <si>
    <t>81,72</t>
  </si>
  <si>
    <t>82,66</t>
  </si>
  <si>
    <t>109,88</t>
  </si>
  <si>
    <t>45,48</t>
  </si>
  <si>
    <t>20,83</t>
  </si>
  <si>
    <t>9,71</t>
  </si>
  <si>
    <t>76,51</t>
  </si>
  <si>
    <t>15,85</t>
  </si>
  <si>
    <t>71,42</t>
  </si>
  <si>
    <t>226,20</t>
  </si>
  <si>
    <t>32,57</t>
  </si>
  <si>
    <t>10,96</t>
  </si>
  <si>
    <t>59,65</t>
  </si>
  <si>
    <t>69,74</t>
  </si>
  <si>
    <t>18,78</t>
  </si>
  <si>
    <t>33,48</t>
  </si>
  <si>
    <t>36,25</t>
  </si>
  <si>
    <t>71,59</t>
  </si>
  <si>
    <t>68,64</t>
  </si>
  <si>
    <t>67,37</t>
  </si>
  <si>
    <t>74,98</t>
  </si>
  <si>
    <t>85,24</t>
  </si>
  <si>
    <t>135,67</t>
  </si>
  <si>
    <t>38,22</t>
  </si>
  <si>
    <t>34,47</t>
  </si>
  <si>
    <t>38,67</t>
  </si>
  <si>
    <t>67,46</t>
  </si>
  <si>
    <t>60,95</t>
  </si>
  <si>
    <t>68,95</t>
  </si>
  <si>
    <t>58,79</t>
  </si>
  <si>
    <t>62,63</t>
  </si>
  <si>
    <t>55,85</t>
  </si>
  <si>
    <t>58,05</t>
  </si>
  <si>
    <t>69,03</t>
  </si>
  <si>
    <t>75,03</t>
  </si>
  <si>
    <t>57,19</t>
  </si>
  <si>
    <t>45,11</t>
  </si>
  <si>
    <t>71,37</t>
  </si>
  <si>
    <t>56,52</t>
  </si>
  <si>
    <t>78,52</t>
  </si>
  <si>
    <t>73,90</t>
  </si>
  <si>
    <t>58,33</t>
  </si>
  <si>
    <t>62,15</t>
  </si>
  <si>
    <t>85,45</t>
  </si>
  <si>
    <t>75,77</t>
  </si>
  <si>
    <t>83,52</t>
  </si>
  <si>
    <t>122,52</t>
  </si>
  <si>
    <t>37,31</t>
  </si>
  <si>
    <t>104,94</t>
  </si>
  <si>
    <t>136,16</t>
  </si>
  <si>
    <t>86,20</t>
  </si>
  <si>
    <t>72,02</t>
  </si>
  <si>
    <t>46,29</t>
  </si>
  <si>
    <t>59,11</t>
  </si>
  <si>
    <t>52,59</t>
  </si>
  <si>
    <t>50,13</t>
  </si>
  <si>
    <t>60,62</t>
  </si>
  <si>
    <t>52,44</t>
  </si>
  <si>
    <t>60,86</t>
  </si>
  <si>
    <t>56,99</t>
  </si>
  <si>
    <t>58,14</t>
  </si>
  <si>
    <t>31,81</t>
  </si>
  <si>
    <t>73759/2</t>
  </si>
  <si>
    <t>58,71</t>
  </si>
  <si>
    <t>18,84</t>
  </si>
  <si>
    <t>22,21</t>
  </si>
  <si>
    <t>22,93</t>
  </si>
  <si>
    <t>33,50</t>
  </si>
  <si>
    <t>24,99</t>
  </si>
  <si>
    <t>29,20</t>
  </si>
  <si>
    <t>57,09</t>
  </si>
  <si>
    <t>102,17</t>
  </si>
  <si>
    <t>30,25</t>
  </si>
  <si>
    <t>143,72</t>
  </si>
  <si>
    <t>33,90</t>
  </si>
  <si>
    <t>165,93</t>
  </si>
  <si>
    <t>16,09</t>
  </si>
  <si>
    <t>91,68</t>
  </si>
  <si>
    <t>61,19</t>
  </si>
  <si>
    <t>42,67</t>
  </si>
  <si>
    <t>88,66</t>
  </si>
  <si>
    <t>29,54</t>
  </si>
  <si>
    <t>83,34</t>
  </si>
  <si>
    <t>64,19</t>
  </si>
  <si>
    <t>82,46</t>
  </si>
  <si>
    <t>54,23</t>
  </si>
  <si>
    <t>48,77</t>
  </si>
  <si>
    <t>114,50</t>
  </si>
  <si>
    <t>57,75</t>
  </si>
  <si>
    <t>19,36</t>
  </si>
  <si>
    <t>41,41</t>
  </si>
  <si>
    <t>84,50</t>
  </si>
  <si>
    <t>36,29</t>
  </si>
  <si>
    <t>67,24</t>
  </si>
  <si>
    <t>69,26</t>
  </si>
  <si>
    <t>94,14</t>
  </si>
  <si>
    <t>115,80</t>
  </si>
  <si>
    <t>52,91</t>
  </si>
  <si>
    <t>93,21</t>
  </si>
  <si>
    <t>134,33</t>
  </si>
  <si>
    <t>120,06</t>
  </si>
  <si>
    <t>62,96</t>
  </si>
  <si>
    <t>162,54</t>
  </si>
  <si>
    <t>99194</t>
  </si>
  <si>
    <t>99195</t>
  </si>
  <si>
    <t>99196</t>
  </si>
  <si>
    <t>99198</t>
  </si>
  <si>
    <t>99054</t>
  </si>
  <si>
    <t>39,24</t>
  </si>
  <si>
    <t>345,06</t>
  </si>
  <si>
    <t>312,37</t>
  </si>
  <si>
    <t>248,70</t>
  </si>
  <si>
    <t>341,29</t>
  </si>
  <si>
    <t>62,87</t>
  </si>
  <si>
    <t>27,04</t>
  </si>
  <si>
    <t>37,70</t>
  </si>
  <si>
    <t>173,48</t>
  </si>
  <si>
    <t>108,68</t>
  </si>
  <si>
    <t>58,34</t>
  </si>
  <si>
    <t>44,38</t>
  </si>
  <si>
    <t>27,78</t>
  </si>
  <si>
    <t>9,87</t>
  </si>
  <si>
    <t>131,49</t>
  </si>
  <si>
    <t>802,64</t>
  </si>
  <si>
    <t>27,46</t>
  </si>
  <si>
    <t>220,72</t>
  </si>
  <si>
    <t>90,29</t>
  </si>
  <si>
    <t>381,24</t>
  </si>
  <si>
    <t>120,39</t>
  </si>
  <si>
    <t>145,47</t>
  </si>
  <si>
    <t>99058</t>
  </si>
  <si>
    <t>99059</t>
  </si>
  <si>
    <t>40,44</t>
  </si>
  <si>
    <t>99060</t>
  </si>
  <si>
    <t>99061</t>
  </si>
  <si>
    <t>99062</t>
  </si>
  <si>
    <t>99063</t>
  </si>
  <si>
    <t>99064</t>
  </si>
  <si>
    <t>27,44</t>
  </si>
  <si>
    <t>35,25</t>
  </si>
  <si>
    <t>120,03</t>
  </si>
  <si>
    <t>16,22</t>
  </si>
  <si>
    <t>18,69</t>
  </si>
  <si>
    <t>17,87</t>
  </si>
  <si>
    <t>23,91</t>
  </si>
  <si>
    <t>21,36</t>
  </si>
  <si>
    <t>20,87</t>
  </si>
  <si>
    <t>25,00</t>
  </si>
  <si>
    <t>43,66</t>
  </si>
  <si>
    <t>26,50</t>
  </si>
  <si>
    <t>31,09</t>
  </si>
  <si>
    <t>127,75</t>
  </si>
  <si>
    <t xml:space="preserve">un    </t>
  </si>
  <si>
    <t xml:space="preserve">mxmes </t>
  </si>
  <si>
    <t>un</t>
  </si>
  <si>
    <t>m²xmes</t>
  </si>
  <si>
    <t>Assentamento de tubo de ferro fundido para rede de água, dn 80 mm, junta elástica, instalado em local com nível alto de interferências (não inclui fornecimento). Af_11/2017</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</si>
  <si>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</si>
  <si>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</si>
  <si>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</si>
  <si>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</si>
  <si>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</si>
  <si>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</si>
  <si>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</si>
  <si>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</si>
  <si>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</si>
  <si>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</si>
  <si>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</si>
  <si>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</si>
  <si>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</si>
  <si>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</si>
  <si>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</si>
  <si>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</si>
  <si>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</si>
  <si>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</si>
  <si>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</si>
  <si>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</si>
  <si>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</si>
  <si>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</si>
  <si>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</si>
  <si>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</si>
  <si>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</si>
  <si>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</si>
  <si>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</si>
  <si>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</si>
  <si>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</si>
  <si>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</si>
  <si>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</si>
  <si>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</si>
  <si>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</si>
  <si>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</si>
  <si>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</si>
  <si>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</si>
  <si>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</si>
  <si>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</si>
  <si>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</si>
  <si>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</si>
  <si>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</si>
  <si>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</si>
  <si>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</si>
  <si>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</si>
  <si>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</si>
  <si>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1000 mm (40  ) ou dn 1100 mm (44  ),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</si>
  <si>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</si>
  <si>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</si>
  <si>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</si>
  <si>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</si>
  <si>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</si>
  <si>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Tubo de pvc para rede coletora de esgoto de parede maciça, dn 100 mm, junta elástica, instalado em local com nível baixo de interferências - fornecimento e assentamento. Af_06/2015</t>
  </si>
  <si>
    <t>Tubo de pvc para rede coletora de esgoto de parede maciça, dn 150 mm, junta elástica, instalado em local com nível baixo de interferências - fornecimento e assentamento. Af_06/2015</t>
  </si>
  <si>
    <t>Tubo de pvc para rede coletora de esgoto de parede maciça, dn 200 mm, junta elástica, instalado em local com nível baixo de interferências - fornecimento e assentamento. Af_06/2015</t>
  </si>
  <si>
    <t>Tubo de pvc para rede coletora de esgoto de parede maciça, dn 250 mm, junta elástica, instalado em local com nível baixo de interferências - fornecimento e assentamento. Af_06/2015</t>
  </si>
  <si>
    <t>Tubo de pvc para rede coletora de esgoto de parede maciça, dn 300 mm, junta elástica, instalado em local com nível baixo de interferências - fornecimento e assentamento. Af_06/2015</t>
  </si>
  <si>
    <t>Tubo de pvc para rede coletora de esgoto de parede maciça, dn 350 mm, junta elástica, instalado em local com nível baixo de interferências - fornecimento e assentamento. Af_06/2015</t>
  </si>
  <si>
    <t>Tubo de pvc para rede coletora de esgoto de parede maciça, dn 400 mm, junta elástica, instalado em local com nível baixo de interferências - fornecimento e assentamento. Af_06/2015</t>
  </si>
  <si>
    <t>Tubo de pvc corrugado de dupla parede para rede coletora de esgoto, dn 150 mm, junta elástica, instalado em local com nível baixo de interferências - fornecimento e assentamento. Af_06/2015</t>
  </si>
  <si>
    <t>Tubo de pvc corrugado de dupla parede para rede coletora de esgoto, dn 200 mm, junta elástica, instalado em local com nível baixo de interferências - fornecimento e assentamento. Af_06/2015</t>
  </si>
  <si>
    <t>Tubo de pvc corrugado de dupla parede para rede coletora de esgoto, dn 250 mm, junta elástica, instalado em local com nível baixo de interferências - fornecimento e assentamento. Af_06/2015</t>
  </si>
  <si>
    <t>Tubo de pvc corrugado de dupla parede para rede coletora de esgoto, dn 300 mm, junta elástica, instalado em local com nível baixo de interferências - fornecimento e assentamento. Af_06/2015</t>
  </si>
  <si>
    <t>Tubo de pvc corrugado de dupla parede para rede coletora de esgoto, dn 350 mm, junta elástica, instalado em local com nível baixo de interferências - fornecimento e assentamento. Af_06/2015</t>
  </si>
  <si>
    <t>Tubo de pvc corrugado de dupla parede para rede coletora de esgoto, dn 400 mm, junta elástica, instalado em local com nível baixo de interferências - fornecimento e assentamento. Af_06/2015</t>
  </si>
  <si>
    <t>Tubo de pead corrugado de dupla parede para rede coletora de esgoto, dn 600 mm, junta elástica integrada, instalado em local com nível baixo de interferências - fornecimento e assentamento. Af_06/2015</t>
  </si>
  <si>
    <t>Tubo de pvc para rede coletora de esgoto de parede maciça, dn 100 mm, junta elástica, instalado em local com nível alto de interferências - fornecimento e assentamento. Af_06/2015</t>
  </si>
  <si>
    <t>Tubo de pvc para rede coletora de esgoto de parede maciça, dn 150 mm, junta elástica, instalado em local com nível alto de interferências - fornecimento e assentamento. Af_06/2015</t>
  </si>
  <si>
    <t>Tubo de pvc para rede coletora de esgoto de parede maciça, dn 200 mm, junta elástica, instalado em local com nível alto de interferências - fornecimento e assentamento. Af_06/2015</t>
  </si>
  <si>
    <t>Tubo de pvc para rede coletora de esgoto de parede maciça, dn 250 mm, junta elástica, instalado em local com nível alto de interferências - fornecimento e assentamento. Af_06/2015</t>
  </si>
  <si>
    <t>Tubo de pvc para rede coletora de esgoto de parede maciça, dn 300 mm, junta elástica, instalado em local com nível alto de interferências - fornecimento e assentamento. Af_06/2015</t>
  </si>
  <si>
    <t>Tubo de pvc para rede coletora de esgoto de parede maciça, dn 350 mm, junta elástica, instalado em local com nível alto de interferências - fornecimento e assentamento. Af_06/2015</t>
  </si>
  <si>
    <t>Tubo de pvc para rede coletora de esgoto de parede maciça, dn 400 mm, junta elástica, instalado em local com nível alto de interferências - fornecimento e assentamento. Af_06/2015</t>
  </si>
  <si>
    <t>Tubo de pvc corrugado de dupla parede para rede coletora de esgoto, dn 150 mm, junta elástica, instalado em local com nível alto de interferências - fornecimento e assentamento. Af_06/2015</t>
  </si>
  <si>
    <t>Tubo de pvc corrugado de dupla parede para rede coletora de esgoto, dn 200 mm, junta elástica, instalado em local com nível alto de interferências - fornecimento e assentamento. Af_06/2015</t>
  </si>
  <si>
    <t>Tubo de pvc corrugado de dupla parede para rede coletora de esgoto, dn 250 mm, junta elástica, instalado em local com nível alto de interferências - fornecimento e assentamento. Af_06/2015</t>
  </si>
  <si>
    <t>Tubo de pvc corrugado de dupla parede para rede coletora de esgoto, dn 300 mm, junta elástica, instalado em local com nível alto de interferências - fornecimento e assentamento. Af_06/2015</t>
  </si>
  <si>
    <t>Tubo de pvc corrugado de dupla parede para rede coletora de esgoto, dn 350 mm, junta elástica, instalado em local com nível alto de interferências - fornecimento e assentamento. Af_06/2015</t>
  </si>
  <si>
    <t>Tubo de pvc corrugado de dupla parede para rede coletora de esgoto, dn 400 mm, em junta elástica, instalado em local com nível alto de interferências - fornecimento e assentamento. Af_06/2015</t>
  </si>
  <si>
    <t>Tubo de pead corrugado de dupla parede para rede coletora de esgoto, dn 600 mm, junta elástica integrada, instalado em local com nível alto de interferências - fornecimento e assentamento. Af_06/2015</t>
  </si>
  <si>
    <t>Junta argamassada entre tubo dn 100 mm e o poço de visita/ caixa de concreto ou alvenaria em redes de esgoto. Af_06/2015</t>
  </si>
  <si>
    <t>Junta argamassada entre tubo dn 150 mm e o poço de visita/ caixa de concreto ou alvenaria em redes de esgoto. Af_06/2015</t>
  </si>
  <si>
    <t>Junta argamassada entre tubo dn 200 mm e o poço/ caixa de concreto ou alvenaria em redes de esgoto. Af_06/2015</t>
  </si>
  <si>
    <t>Junta argamassada entre tubo dn 250 mm e o poço de visita/ caixa de concreto ou alvenaria em redes de esgoto. Af_06/2015</t>
  </si>
  <si>
    <t>Junta argamassada entre tubo dn 300 mm e o poço de visita/ caixa de concreto ou alvenaria em redes de esgoto. Af_06/2015</t>
  </si>
  <si>
    <t>Junta argamassada entre tubo dn 350 mm e o poço de visita/ caixa de concreto ou alvenaria em redes de esgoto. Af_06/2015</t>
  </si>
  <si>
    <t>Junta argamassada entre tubo dn 400 mm e o poço de visita/ caixa de concreto ou alvenaria em redes de esgoto. Af_06/2015</t>
  </si>
  <si>
    <t>Junta argamassada entre tubo dn 450 mm e o poço de visita/ caixa de concreto ou alvenaria em redes de esgoto. Af_06/2015</t>
  </si>
  <si>
    <t>Junta argamassada entre tubo dn 600 mm e o poço de visita/ caixa de concreto ou alvenaria em redes de esgoto. Af_06/2015</t>
  </si>
  <si>
    <t>Assentamento de tubo de pvc para rede coletora de esgoto de parede maciça, dn 100 mm, junta elástica, instalado em local com nível baixo de interferências (não inclui fornecimento). Af_06/2015</t>
  </si>
  <si>
    <t>Assentamento de tubo de pvc para rede coletora de esgoto de parede maciça, dn 150 mm, junta elástica, instalado em local com nível baixo de interferências (não inclui fornecimento). Af_06/2015</t>
  </si>
  <si>
    <t>Assentamento de tubo de pvc para rede coletora de esgoto de parede maciça, dn 200 mm, junta elástica, instalado em local com nível baixo de interferências (não inclui fornecimento). Af_06/2015</t>
  </si>
  <si>
    <t>Assentamento de tubo de pvc para rede coletora de esgoto de parede maciça, dn 250 mm, junta elástica, instalado em local com nível baixo de interferências (não inclui fornecimento). Af_06/2015</t>
  </si>
  <si>
    <t>Assentamento de tubo de pvc para rede coletora de esgoto de parede maciça, dn 300 mm, junta elástica, instalado em local com nível baixo de interferências (não inclui fornecimento). Af_06/2015</t>
  </si>
  <si>
    <t>Assentamento de tubo de pvc para rede coletora de esgoto de parede maciça, dn 350 mm, junta elástica, instalado em local com nível baixo de interferências (não inclui fornecimento). Af_06/2015</t>
  </si>
  <si>
    <t>Assentamento de tubo de pvc para rede coletora de esgoto de parede maciça, dn 400 mm, junta elástica, instalado em local com nível baixo de interferências (não inclui fornecimento). Af_06/2015</t>
  </si>
  <si>
    <t>Assentamento de tubo de pvc corrugado de dupla parede para rede coletora de esgoto, dn 150 mm, junta elástica, instalado em local com nível baixo de interferências (não inclui fornecimento). Af_06/2015</t>
  </si>
  <si>
    <t>Assentamento de tubo de pvc corrugado de dupla parede para rede coletora de esgoto, dn 200 mm, junta elástica, instalado em local com nível baixo de interferências (não inclui fornecimento). Af_06/2015</t>
  </si>
  <si>
    <t>Assentamento de tubo de pvc corrugado de dupla parede para rede coletora de esgoto, dn 250 mm, junta elástica, instalado em local com nível baixo de interferências (não inclui fornecimento). Af_06/2015</t>
  </si>
  <si>
    <t>Assentamento de tubo de pvc corrugado de dupla parede para rede coletora de esgoto, dn 300 mm, junta elástica, instalado em local com nível baixo de interferências (não inclui fornecimento). Af_06/2015</t>
  </si>
  <si>
    <t>Assentamento de tubo de pvc corrugado de dupla parede para rede coletora de esgoto, dn 350 mm, junta elástica, instalado em local com nível baixo de interferências (não inclui fornecimento). Af_06/2015</t>
  </si>
  <si>
    <t>Assentamento de tubo de pvc corrugado de dupla parede para rede coletora de esgoto, dn 400 mm, junta elástica, instalado em local com nível baixo de interferências (não inclui fornecimento). Af_06/2015</t>
  </si>
  <si>
    <t>Assentamento de tubo de pead corrugado de dupla parede para rede coletora de esgoto, dn 450 mm, junta elástica integrada, instalado em local com nível baixo de interferências (não inclui fornecimento). Af_06/2015</t>
  </si>
  <si>
    <t>Assentamento de tubo de pead corrugado de dupla parede para rede coletora de esgoto, dn 600 mm, junta elástica integrada, instalado em local com nível baixo de interferências (não inclui fornecimento). Af_06/2015</t>
  </si>
  <si>
    <t>Assentamento de tubo de pvc para rede coletora de esgoto de parede maciça, dn 100 mm, junta elástica, instalado em local com nível alto de interferências (não inclui fornecimento). Af_06/2015</t>
  </si>
  <si>
    <t>Assentamento de tubo de pvc para rede coletora de esgoto de parede maciça, dn 150 mm, junta elástica, instalado em local com nível alto de interferências (não inclui fornecimento). Af_06/2015</t>
  </si>
  <si>
    <t>Assentamento de tubo de pvc para rede coletora de esgoto de parede maciça, dn 200 mm, junta elástica, instalado em local com nível alto de interferências (não inclui fornecimento). Af_06/2015</t>
  </si>
  <si>
    <t>Assentamento de tubo de pvc para rede coletora de esgoto de parede maciça, dn 250 mm, junta elástica, instalado em local com nível alto de interferências (não inclui fornecimento). Af_06/2015</t>
  </si>
  <si>
    <t>Assentamento de tubo de pvc para rede coletora de esgoto de parede maciça, dn 300 mm, junta elástica, instalado em local com nível alto de interferências (não inclui fornecimento). Af_06/2015</t>
  </si>
  <si>
    <t>Assentamento de tubo de pvc para rede coletora de esgoto de parede maciça, dn 350 mm, junta elástica, instalado em local com nível alto de interferências (não inclui fornecimento). Af_06/2015</t>
  </si>
  <si>
    <t>Assentamento de tubo de pvc para rede coletora de esgoto de parede maciça, dn 400 mm, junta elástica, instalado em local com nível alto de interferências (não inclui fornecimento). Af_06/2015</t>
  </si>
  <si>
    <t>Assentamento de tubo de pvc corrugado de dupla parede para rede coletora de esgoto, dn 150 mm, junta elástica, instalado em local com nível alto de interferências (não inclui fornecimento). Af_06/2015</t>
  </si>
  <si>
    <t>Assentamento de tubo de pvc corrugado de dupla parede para rede coletora de esgoto, dn 200 mm, junta elástica, instalado em local com nível alto de interferências (não inclui fornecimento). Af_06/2015</t>
  </si>
  <si>
    <t>Assentamento de tubo de pvc corrugado de dupla parede para rede coletora de esgoto, dn 250 mm, junta elástica, instalado em local com nível alto de interferências (não inclui fornecimento). Af_06/2015</t>
  </si>
  <si>
    <t>Assentamento de tubo de pvc corrugado de dupla parede para rede coletora de esgoto, dn 300 mm, junta elástica, instalado em local com nível alto de interferências (não inclui fornecimento). Af_06/2015</t>
  </si>
  <si>
    <t>Assentamento de tubo de pvc corrugado de dupla parede para rede coletora de esgoto, dn 350 mm, junta elástica, instalado em local com nível alto de interferências (não inclui fornecimento). Af_06/2015</t>
  </si>
  <si>
    <t>Assentamento de tubo de pvc corrugado de dupla parede para rede coletora de esgoto, dn 400 mm, em junta elástica, instalado em local com nível alto de interferências (não inclui fornecimento). Af_06/2015</t>
  </si>
  <si>
    <t>Assentamento de tubo de pead corrugado de dupla parede para rede coletora de esgoto, dn 450 mm, junta elástica integrada, instalado em local com nível alto de interferências (não inclui fornecimento). Af_06/2015</t>
  </si>
  <si>
    <t>Assentamento de tubo de pead corrugado de dupla parede para rede coletora de esgoto, dn 600 mm, junta elástica integrada, instalado em local com nível alto de interferências (não inclui fornecimento). Af_06/2015</t>
  </si>
  <si>
    <t>Tubo de pead corrugado de dupla parede para rede coletora de esgoto, dn 250 mm, junta elástica integrada, instalado em local com nível baixo de interferências - fornecimento e assentamento. Af_06/2016</t>
  </si>
  <si>
    <t>Assentamento de tubo de pead corrugado de dupla parede para rede coletora de esgoto, dn 250 mm, junta elástica integrada, instalado em local com nível baixo de interferências (não inclui fornecimento). Af_06/2016</t>
  </si>
  <si>
    <t>Tubo de pead corrugado de dupla parede para rede coletora de esgoto, dn 300 mm, junta elástica integrada, instalado em local com nível baixo de interferências - fornecimento e assentamento. Af_06/2016</t>
  </si>
  <si>
    <t>Assentamento de tubo de pead corrugado de dupla parede para rede coletora de esgoto, dn 300 mm, junta elástica integrada, instalado em local com nível baixo de interferências (não inclui fornecimento). Af_06/2016</t>
  </si>
  <si>
    <t>Tubo de pead corrugado de dupla parede para rede coletora de esgoto, dn 750 mm, junta elástica integrada, instalado em local com nível baixo de interferências - fornecimento e assentamento. Af_06/2016</t>
  </si>
  <si>
    <t>Assentamento de tubo de pead corrugado de dupla parede para rede coletora de esgoto, dn 750 mm, junta elástica integrada, instalado em local com nível baixo de interferências (não inclui fornecimento). Af_06/2016</t>
  </si>
  <si>
    <t>Assentamento de tubo de pead corrugado de dupla parede para rede coletora de esgoto, dn 900 mm, junta elástica integrada, instalado em local com nível baixo de interferências (não inclui fornecimento). Af_06/2016</t>
  </si>
  <si>
    <t>Tubo de pead corrugado de dupla parede para rede coletora de esgoto, dn 1000 mm, junta elástica integrada, instalado em local com nível baixo de interferências - fornecimento e assentamento. Af_06/2016</t>
  </si>
  <si>
    <t>Assentamento de tubo de pead corrugado de dupla parede para rede coletora de esgoto, dn 1000 mm, junta elástica integrada, instalado em local com nível baixo de interferências (não inclui fornecimento). Af_06/2016</t>
  </si>
  <si>
    <t>Tubo de pead corrugado de dupla parede para rede coletora de esgoto, dn 1200 mm, junta elástica integrada, instalado em local com nível baixo de interferências - fornecimento e assentamento. Af_06/2016</t>
  </si>
  <si>
    <t>Assentamento de tubo de pead corrugado de dupla parede para rede coletora de esgoto, dn 1200 mm, junta elástica integrada, instalado em local com nível baixo de interferências (não inclui fornecimento). Af_06/2016</t>
  </si>
  <si>
    <t>Assentamento de tubo de pead corrugado de dupla parede para rede coletora de esgoto, dn 1500 mm, junta elástica integrada, instalado em local com nível baixo de interferências (não inclui fornecimento). Af_06/2016</t>
  </si>
  <si>
    <t>Tubo de pead corrugado de dupla parede para rede coletora de esgoto, dn 250 mm, junta elástica integrada, instalado em local com nível alto de interferências - fornecimento e assentamento. Af_06/2016</t>
  </si>
  <si>
    <t>Assentamento de tubo de pead corrugado de dupla parede para rede coletora de esgoto, dn 250 mm, junta elástica integrada, instalado em local com nível alto de interferências (não inclui fornecimento). Af_06/2016</t>
  </si>
  <si>
    <t>Tubo de pead corrugado de dupla parede para rede coletora de esgoto, dn 300 mm, junta elástica integrada, instalado em local com nível alto de interferências - fornecimento e assentamento. Af_06/2016</t>
  </si>
  <si>
    <t>Assentamento de tubo de pead corrugado de dupla parede para rede coletora de esgoto, dn 300 mm, junta elástica integrada, instalado em local com nível alto de interferências (não inclui fornecimento). Af_06/2016</t>
  </si>
  <si>
    <t>Tubo de pead corrugado de dupla parede para rede coletora de esgoto, dn 750 mm, junta elástica integrada, instalado em local com nível alto de interferências - fornecimento e assentamento. Af_06/2016</t>
  </si>
  <si>
    <t>Assentamento de tubo de pead corrugado de dupla parede para rede coletora de esgoto, dn 750 mm, junta elástica integrada, instalado em local com nível alto de interferências (não inclui fornecimento). Af_06/2016</t>
  </si>
  <si>
    <t>Assentamento de tubo de pead corrugado de dupla parede para rede coletora de esgoto, dn 900 mm, junta elástica integrada, instalado em local com nível alto de interferências (não inclui fornecimento). Af_06/2016</t>
  </si>
  <si>
    <t>Tubo de pead corrugado de dupla parede para rede coletora de esgoto, dn 1000 mm, junta elástica integrada, instalado em local com nível alto de interferências - fornecimento e assentamento. Af_06/2016</t>
  </si>
  <si>
    <t>Assentamento de tubo de pead corrugado de dupla parede para rede coletora de esgoto, dn 1000 mm, junta elástica integrada, instalado em local com nível alto de interferências (não inclui fornecimento). Af_06/2016</t>
  </si>
  <si>
    <t>Tubo de pead corrugado de dupla parede para rede coletora de esgoto, dn 1200 mm, junta elástica integrada, instalado em local com nível alto de interferências - fornecimento e assentamento. Af_06/2016</t>
  </si>
  <si>
    <t>Assentamento de tubo de pead corrugado de dupla parede para rede coletora de esgoto, dn 1200 mm, junta elástica integrada, instalado em local com nível alto de interferências (não inclui fornecimento). Af_06/2016</t>
  </si>
  <si>
    <t>Assentamento de tubo de pead corrugado de dupla parede para rede coletora de esgoto, dn 1500 mm, junta elástica integrada, instalado em local com nível alto de interferências (não inclui fornecimento). Af_06/2016</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</si>
  <si>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</si>
  <si>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</si>
  <si>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</si>
  <si>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</si>
  <si>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</si>
  <si>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</si>
  <si>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</si>
  <si>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</si>
  <si>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</si>
  <si>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</si>
  <si>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</si>
  <si>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</si>
  <si>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</si>
  <si>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</si>
  <si>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</si>
  <si>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</si>
  <si>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Assentamento de tubo de concreto para redes coletoras de esgoto sanitário, diâmetro de 800 mm, junta elástica, instalado em local com baixo nível de interferências (não inclui fornecimento).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</si>
  <si>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</si>
  <si>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</si>
  <si>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</si>
  <si>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</si>
  <si>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</si>
  <si>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</si>
  <si>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</si>
  <si>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</si>
  <si>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</si>
  <si>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</si>
  <si>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</si>
  <si>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</si>
  <si>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</si>
  <si>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Assentamento de tubo de concreto para redes coletoras de esgoto sanitário, diâmetro de 800 mm, junta elástica, instalado em local com alto nível de interferências (não inclui fornecimento).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</si>
  <si>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</si>
  <si>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</si>
  <si>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</si>
  <si>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</si>
  <si>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</si>
  <si>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</si>
  <si>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</si>
  <si>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</si>
  <si>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</si>
  <si>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</si>
  <si>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</si>
  <si>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</si>
  <si>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</si>
  <si>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</si>
  <si>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</si>
  <si>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</si>
  <si>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</si>
  <si>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</si>
  <si>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</si>
  <si>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</si>
  <si>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</si>
  <si>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</si>
  <si>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</si>
  <si>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</si>
  <si>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</si>
  <si>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</si>
  <si>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</si>
  <si>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</si>
  <si>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</si>
  <si>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</si>
  <si>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</si>
  <si>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</si>
  <si>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</si>
  <si>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</si>
  <si>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</si>
  <si>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</si>
  <si>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</si>
  <si>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</si>
  <si>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</si>
  <si>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</si>
  <si>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</si>
  <si>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</si>
  <si>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</si>
  <si>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</si>
  <si>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</si>
  <si>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</si>
  <si>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</si>
  <si>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</si>
  <si>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</si>
  <si>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Assentamento de tampao de ferro fundido 900 mm</t>
  </si>
  <si>
    <t>Assentamento de tampao de ferro fundido 600 mm</t>
  </si>
  <si>
    <t>Grelha de ferro fundido para canaleta larg = 30cm, fornecimento e assentamento</t>
  </si>
  <si>
    <t>Grelha de ferro fundido para canaleta larg = 20cm, fornecimento e assentamento</t>
  </si>
  <si>
    <t>Grelha de ferro fundido para canaleta larg = 15cm, fornecimento e assentamento</t>
  </si>
  <si>
    <t>Assentamento de pecas, conexoes, aparelhos e acessorios de ferro fundido ductil, junta elastica, mecanica ou flangeada, com diametros de 50 a 300 mm.</t>
  </si>
  <si>
    <t>Assentamento de pecas, conexoes, aparelhos e acessorios de ferro fundido ductil, junta elastica, mecanica ou flangeada, com diametros de 350 a 600 mm.</t>
  </si>
  <si>
    <t>Assentamento de pecas, conexoes, aparelhos e acessorios de ferro fundido ductil, junta elastica, mecanica ou flangeada, com diametros de 700 a 1200 mm.</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</si>
  <si>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</si>
  <si>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</si>
  <si>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</si>
  <si>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</si>
  <si>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</si>
  <si>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</si>
  <si>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</si>
  <si>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</si>
  <si>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</si>
  <si>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</si>
  <si>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</si>
  <si>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</si>
  <si>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</si>
  <si>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</si>
  <si>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Te pvc para coletor esgoto, eb644, d=100mm, com junta elastica.</t>
  </si>
  <si>
    <t>Curva para rede coletor esgoto, eb 644, 90gr, dn=200mm, com junta elastica</t>
  </si>
  <si>
    <t>Curva pvc para rede coletor esgoto, eb-644, 45 gr, 200 mm, com junta elastica.</t>
  </si>
  <si>
    <t>Escavadeira hidráulica sobre esteiras, caçamba 0,80 m3, peso operacional 17 t, potencia bruta 111 hp - chp diurno. Af_06/2014</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</si>
  <si>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</si>
  <si>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</si>
  <si>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</si>
  <si>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</si>
  <si>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</si>
  <si>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</si>
  <si>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</si>
  <si>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Retroescavadeira sobre rodas com carregadeira, tração 4x4, potência líq. 72 Hp, caçamba carreg. Cap. Mín. 0,79 m3, caçamba retro cap. 0,18 m3, peso operacional mín. 7.140 Kg, profundidade escavação máx. 4,50 m - chp diurno. Af_06/2014</t>
  </si>
  <si>
    <t>Usina de lama asfáltica, prod 30 a 50 t/h, silo de agregado 7 m3, reservatórios para emulsão e água de 2,3 m3 cada, misturador tipo pug mill a ser montado sobre caminhão - chp diurno. Af_10/2014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</si>
  <si>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</si>
  <si>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</si>
  <si>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Caminhão pipa 6.000 L, peso bruto total 13.000 Kg, distância entre eixos 4,80 m, potência 189 cv inclusive tanque de aço para transporte de água, capacidade 6 m3 - chp diurno. Af_06/2014</t>
  </si>
  <si>
    <t>Motobomba trash (para água suja) auto escorvante, motor gasolina de 6,41 hp, diâmetros de sucção x recalque: 3" x 3", hm/q = 10 mca / 60 m3/h a 23 mca / 0 m3/h - chp diurno. Af_10/2014</t>
  </si>
  <si>
    <t>Caminhão basculante 6 m3 toco, peso bruto total 16.000 Kg, carga útil máxima 11.130 Kg, distância entre eixos 5,36 m, potência 185 cv, inclusive caçamba metálica - chp diurno. Af_06/2014</t>
  </si>
  <si>
    <t>Motobomba centrífuga, motor a gasolina, potência 5,42 hp, bocais 1 1/2" x 1", diâmetro rotor 143 mm hm/q = 6 mca / 16,8 m3/h a 38 mca / 6,6 m3/h - chp diurno. Af_06/2014</t>
  </si>
  <si>
    <t>Espargidor de asfalto pressurizado, tanque 6 m3 com isolação térmica, aquecido com 2 maçaricos, com barra espargidora 3,60 m, montado sobre caminhão  toco, pbt 14.300 Kg, potência 185 cv - chp diurno. Af_08/2015</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</si>
  <si>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</si>
  <si>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</si>
  <si>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</si>
  <si>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</si>
  <si>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</si>
  <si>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Trator de esteiras, potência 100 hp, peso operacional 9,4 t, com lâmina 2,19 m3 - chp diurno. Af_06/2014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</si>
  <si>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</si>
  <si>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</si>
  <si>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</si>
  <si>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</si>
  <si>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</si>
  <si>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</si>
  <si>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</si>
  <si>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Escavadeira hidráulica sobre esteiras, caçamba 0,80 m3, peso operacional 17,8 t, potência líquida 110 hp - chp diurno. Af_10/2014</t>
  </si>
  <si>
    <t>Caminhão basculante 10 m3, trucado cabine simples, peso bruto total 23.000 Kg, carga útil máxima 15.935 Kg, distância entre eixos 4,80 m, potência 230 cv inclusive caçamba metálica - chp diurno. Af_06/2014</t>
  </si>
  <si>
    <t>Perfuratriz com torre metálica para execução de estaca hélice contínua, profundidade máxima de 32 m, diâmetro máximo de 1000 mm, potência instalada de 350 hp, mesa rotativa com torque máximo de 263 knm - chp diurno. Af_01/2016</t>
  </si>
  <si>
    <t>Guincho elétrico de coluna, capacidade 400 kg, com moto freio, motor trifásico de 1,25 cv - chp diurno. Af_03/2016</t>
  </si>
  <si>
    <t>Distribuidor de agregados autopropelido, cap 3 m3, a diesel, potência 176cv - chp diurno. Af_07/2016</t>
  </si>
  <si>
    <t>Escavadeira hidraulica sobre esteira, equipada com clamshell, com capacidade da caçamba entre 1,20 e 1,50 m3, peso operacional entre 20,00 e 22,00 ton, potencia liquida entre 150 e 160 hp - chp diurno. Af_11/2016</t>
  </si>
  <si>
    <t>Caminhão basculante 10 m3, trucado, potência 230 cv, inclusive caçamba metálica, com distribuidor de agregados acoplado - chp diurno. Af_02/2017</t>
  </si>
  <si>
    <t>Escavadeira hidráulica sobre esteiras, caçamba 0,80 m3, peso operacional 17 t, potencia bruta 111 hp - chi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</si>
  <si>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</si>
  <si>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</si>
  <si>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Motobomba centrífuga, motor a gasolina, potência 5,42 hp, bocais 1 1/2" x 1", diâmetro rotor 143 mm hm/q = 6 mca / 16,8 m3/h a 38 mca / 6,6 m3/h - chi diurno. Af_06/2014</t>
  </si>
  <si>
    <t>Usina de concreto fixa, capacidade nominal de 90 a 120 m3/h, sem silo - chi diurno. Af_07/2016</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</si>
  <si>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</si>
  <si>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</si>
  <si>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</si>
  <si>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Retroescavadeira sobre rodas com carregadeira, tração 4x4, potência líq. 72 Hp, caçamba carreg. Cap. Mín. 0,79 m3, caçamba retro cap. 0,18 m3, peso operacional mín. 7.140 Kg, profundidade escavação máx. 4,50 m - chi diurno. Af_06/2014</t>
  </si>
  <si>
    <t>Usina de lama asfáltica, prod 30 a 50 t/h, silo de agregado 7 m3, reservatórios para emulsão e água de 2,3 m3 cada, misturador tipo pug mill a ser montado sobre caminhão - chi diurno. Af_10/2014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</si>
  <si>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</si>
  <si>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</si>
  <si>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</si>
  <si>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</si>
  <si>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Motobomba trash (para água suja) auto escorvante, motor gasolina de 6,41 hp, diâmetros de sucção x recalque: 3" x 3", hm/q = 10 mca / 60 m3/h a 23 mca / 0 m3/h - chi diurno. Af_10/2014</t>
  </si>
  <si>
    <t>Caminhão basculante 6 m3 toco, peso bruto total 16.000 Kg, carga útil máxima 11.130 Kg, distância entre eixos 5,36 m, potência 185 cv, inclusive caçamba metálica - chi diurno. Af_06/2014</t>
  </si>
  <si>
    <t>Escavadeira hidráulica sobre esteiras, caçamba 0,80 m3, peso operacional 17,8 t, potência líquida 110 hp - chi diurno. Af_10/2014</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</si>
  <si>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</si>
  <si>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</si>
  <si>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</si>
  <si>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</si>
  <si>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</si>
  <si>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Trator de esteiras, potência 100 hp, peso operacional 9,4 t, com lâmina 2,19 m3 - chi diurno. Af_06/2014</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</si>
  <si>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</si>
  <si>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</si>
  <si>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</si>
  <si>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</si>
  <si>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</si>
  <si>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</si>
  <si>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</si>
  <si>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Caminhão basculante 10 m3, trucado cabine simples, peso bruto total 23.000 Kg, carga útil máxima 15.935 Kg, distância entre eixos 4,80 m, potência 230 cv inclusive caçamba metálica - chi diurno. Af_06/2014</t>
  </si>
  <si>
    <t>Espargidor de asfalto pressurizado, tanque 6 m3 com isolação térmica, aquecido com 2 maçaricos, com barra espargidora 3,60 m, montado sobre caminhão  toco, pbt 14.300 Kg, potência 185 cv - chi diurno. Af_08/2015</t>
  </si>
  <si>
    <t>Perfuratriz com torre metálica para execução de estaca hélice contínua, profundidade máxima de 32 m, diâmetro máximo de 1000 mm, potência instalada de 350 hp, mesa rotativa com torque máximo de 263 knm - chi diurno. Af_01/2016</t>
  </si>
  <si>
    <t>Guincho elétrico de coluna, capacidade 400 kg, com moto freio, motor trifásico de 1,25 cv - chi diurno. Af_03/2016</t>
  </si>
  <si>
    <t>Distribuidor de agregados autopropelido, cap 3 m3, a diesel, potência 176cv - chi diurno. Af_07/2016</t>
  </si>
  <si>
    <t>Escavadeira hidraulica sobre esteira, equipada com clamshell, com capacidade da caçamba entre 1,20 e 1,50 m3, peso operacional entre 20,00 e 22,00 ton, potencia liquida entre 150 e 160 hp - chi diurno. Af_11/2016</t>
  </si>
  <si>
    <t>Caminhão basculante 10 m3, trucado, potência 230 cv, inclusive caçamba metálica, com distribuidor de agregados acoplado - chi diurno. Af_02/2017</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</si>
  <si>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</si>
  <si>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</si>
  <si>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</si>
  <si>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</si>
  <si>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</si>
  <si>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</si>
  <si>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</si>
  <si>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</si>
  <si>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</si>
  <si>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</si>
  <si>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</si>
  <si>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</si>
  <si>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</si>
  <si>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</si>
  <si>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</si>
  <si>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</si>
  <si>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</si>
  <si>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</si>
  <si>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</si>
  <si>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</si>
  <si>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Pá carregadeira sobre rodas, potência 197 hp, capacidade da caçamba 2,5 a 3,5 m3, peso operacional 18338 kg - materiais na operação. Af_06/2014</t>
  </si>
  <si>
    <t>Bomba submersível elétrica trifásica, potência 2,96 hp, ø rotor 144 mm semi-aberto, bocal de saída ø 2, hm/q = 2 mca / 38,8 m3/h a 28 mca / 5 m3/h - manutenção. Af_06/2014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</si>
  <si>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</si>
  <si>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</si>
  <si>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</si>
  <si>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</si>
  <si>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</si>
  <si>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</si>
  <si>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</si>
  <si>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</si>
  <si>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</si>
  <si>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</si>
  <si>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</si>
  <si>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</si>
  <si>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</si>
  <si>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</si>
  <si>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</si>
  <si>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</si>
  <si>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</si>
  <si>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</si>
  <si>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</si>
  <si>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</si>
  <si>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Espargidor de asfalto pressurizado, tanque 6 m3 com isolação térmica, aquecido com 2 maçaricos, com barra espargidora 3,60 m, montado sobre caminhão  toco, pbt 14.300 Kg, potência 185 cv - manutenção. Af_08/2015</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</si>
  <si>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</si>
  <si>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</si>
  <si>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</si>
  <si>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</si>
  <si>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</si>
  <si>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</si>
  <si>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</si>
  <si>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</si>
  <si>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</si>
  <si>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</si>
  <si>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</si>
  <si>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</si>
  <si>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</si>
  <si>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</si>
  <si>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</si>
  <si>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</si>
  <si>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</si>
  <si>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</si>
  <si>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</si>
  <si>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</si>
  <si>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</si>
  <si>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</si>
  <si>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</si>
  <si>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</si>
  <si>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</si>
  <si>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</si>
  <si>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</si>
  <si>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</si>
  <si>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</si>
  <si>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</si>
  <si>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</si>
  <si>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</si>
  <si>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</si>
  <si>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</si>
  <si>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</si>
  <si>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</si>
  <si>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</si>
  <si>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</si>
  <si>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Trator de esteiras, potência 100 hp, peso operacional 9,4 t, com lâmina 2,19 m3 - depreciação. Af_06/2014</t>
  </si>
  <si>
    <t>Trator de esteiras, potência 100 hp, peso operacional 9,4 t, com lâmina 2,19 m3 -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</si>
  <si>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</si>
  <si>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</si>
  <si>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</si>
  <si>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</si>
  <si>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</si>
  <si>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</si>
  <si>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</si>
  <si>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</si>
  <si>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</si>
  <si>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</si>
  <si>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</si>
  <si>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</si>
  <si>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</si>
  <si>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</si>
  <si>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</si>
  <si>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</si>
  <si>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</si>
  <si>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</si>
  <si>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</si>
  <si>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</si>
  <si>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</si>
  <si>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</si>
  <si>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</si>
  <si>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</si>
  <si>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</si>
  <si>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</si>
  <si>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</si>
  <si>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</si>
  <si>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</si>
  <si>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</si>
  <si>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</si>
  <si>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</si>
  <si>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</si>
  <si>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</si>
  <si>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</si>
  <si>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</si>
  <si>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</si>
  <si>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</si>
  <si>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</si>
  <si>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</si>
  <si>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</si>
  <si>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</si>
  <si>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</si>
  <si>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</si>
  <si>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</si>
  <si>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</si>
  <si>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basculante 6 m3 toco, peso bruto total 16.000 Kg, carga útil máxima 11.130 Kg, distância entre eixos 5,36 m, potência 185 cv, inclusive caçamba metálica - impostos e seguros. Af_06/2014</t>
  </si>
  <si>
    <t>Espargidor de asfalto pressurizado, tanque 6 m3 com isolação térmica, aquecido com 2 maçaricos, com barra espargidora 3,60 m, montado sobre caminhão  toco, pbt 14.300 Kg, potência 185 cv - depreciação. Af_08/2015</t>
  </si>
  <si>
    <t>Espargidor de asfalto pressurizado, tanque 6 m3 com isolação térmica, aquecido com 2 maçaricos, com barra espargidora 3,60 m, montado sobre caminhão  toco, pbt 14.300 Kg, potência 185 cv - juros. Af_08/2015</t>
  </si>
  <si>
    <t>Espargidor de asfalto pressurizado, tanque 6 m3 com isolação térmica, aquecido com 2 maçaricos, com barra espargidora 3,60 m, montado sobre caminhão  toco, pbt 14.300 Kg, potência 185 cv - impostos e seguros. Af_08/2015</t>
  </si>
  <si>
    <t>Espargidor de asfalto pressurizado, tanque 6 m3 com isolação térmica, aquecido com 2 maçaricos, com barra espargidora 3,60 m, montado sobre caminhão  toco, pbt 14.300 Kg, potência 185 cv - materiais na operação. Af_08/2015</t>
  </si>
  <si>
    <t>Caminhão para equipamento de limpeza a sucção com caminhão trucado de peso bruto total 23000 kg, carga útil máx. 15935 Kg, distância entre eixos 4,80 m, potência 230 cv, inclusive limpadora a sucção, tanque 12000 l - materiais na operação. Af_11/2015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</si>
  <si>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</si>
  <si>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</si>
  <si>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</si>
  <si>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</si>
  <si>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</si>
  <si>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</si>
  <si>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</si>
  <si>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</si>
  <si>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Usina de concreto fixa, capacidade nominal de 90 a 120 m3/h, sem silo - depreciação. Af_07/2016</t>
  </si>
  <si>
    <t>Usina de concreto fixa, capacidade nominal de 90 a 120 m3/h, sem silo - juros.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</si>
  <si>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</si>
  <si>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</si>
  <si>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</si>
  <si>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</si>
  <si>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</si>
  <si>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</si>
  <si>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</si>
  <si>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</si>
  <si>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</si>
  <si>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</si>
  <si>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</si>
  <si>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</si>
  <si>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</si>
  <si>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Imunizacao de madeiramento para cobertura utilizando cupinicida incolor</t>
  </si>
  <si>
    <t>Cumeeira tipo shed para telha de fibrocimento ondulada, incluso juntas de vedacao e acessorios de fixacao</t>
  </si>
  <si>
    <t>Execucao de dreno com manta geotextil 200 g/m2</t>
  </si>
  <si>
    <t>Execucao de dreno com manta geotextil 400 g/m2</t>
  </si>
  <si>
    <t>Tubo pvc corrugado perfurado 100 mm c/ junta elastica para drenagem.</t>
  </si>
  <si>
    <t>Execucao dreno profundo, com corte trapezoidal em solo, de 70x80x150cm excl tubo incl material execucao, com selo enchimento material drenante e escavacao</t>
  </si>
  <si>
    <t>Execucao de dreno profundo, corte em solo, com tubo poroso d=0,20m</t>
  </si>
  <si>
    <t>Tubo concreto simples dn 200 mm para drenagem - fornecimento e instalacao, inclusive escavacao manual 1m3/m.</t>
  </si>
  <si>
    <t>Tubo concreto simples dn 300 mm para drenagem - fornecimento e instalacao inclusive escavacao manual 1m3/m</t>
  </si>
  <si>
    <t>Tubo concreto simples dn 400 mm para drenagem - fornecimento e instalacao inclusive escavacao manual 1,5m3/m</t>
  </si>
  <si>
    <t>Tubo concreto simples dn 500 mm para drenagem - fornecimento e instalacao inclusive escavacao manual 2m3/m</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</si>
  <si>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</si>
  <si>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</si>
  <si>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</si>
  <si>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</si>
  <si>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</si>
  <si>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</si>
  <si>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</si>
  <si>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</si>
  <si>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Grelha em ferro fundido simples com requadro, carga máxima 12,5 t,  300 x 1000 mm, e = 15 mm, fornecida e assentada com argamassa 1:4 cimento:areia.</t>
  </si>
  <si>
    <t>Poço de inspeção circular para esgoto, em alvenaria com tijolos cerâmicos maciços, diâmetro interno = 0,6 m, profundidade = 1 m, excluindo tampão. Af_05/2018</t>
  </si>
  <si>
    <t>Poço de inspeção circular para esgoto, em alvenaria com tijolos cerâmicos maciços, diâmetro interno = 0,6 m, profundidade = 1,5 m, excluindo tampão. Af_05/2018</t>
  </si>
  <si>
    <t>Base para poço de visita circular para  esgoto, em alvenaria com tijolos cerâmicos maciços, diâmetro interno = 0,8 m, profundidade = 1,45 m, excluindo tampão. Af_05/2018</t>
  </si>
  <si>
    <t>Base para poço de visita circular para  esgoto, em alvenaria com tijolos cerâmicos maciços, diâmetro interno = 1,2 m, profundidade = 1,45 m, excluindo tampão. Af_05/2018</t>
  </si>
  <si>
    <t>Base para poço de visita circular para  esgoto, em alvenaria com tijolos cerâmicos maciços, diâmetro interno = 1,5 m, profundidade = 1,45 m, excluindo tampão. Af_05/2018</t>
  </si>
  <si>
    <t>Base para poço de visita retangular para  esgoto, em alvenaria com blocos de concreto, dimensões internas = 1x1 m, profundidade = 1,45 m, excluindo tampão. Af_05/2018</t>
  </si>
  <si>
    <t>Base para poço de visita retangular para esgoto, em alvenaria com blocos de concreto, dimensões internas = 1x1,5 m, profundidade = 1,45 m, excluindo tampão. Af_05/2018</t>
  </si>
  <si>
    <t>Base para poço de visita retangular para esgoto, em alvenaria com blocos de concreto, dimensões internas = 1x3 m, profundidade = 1,45 m, excluindo tampão. Af_05/2018</t>
  </si>
  <si>
    <t>Base para poço de visita retangular para esgoto, em alvenaria com blocos de concreto, dimensões internas = 1x4 m, profundidade = 1,45 m, excluindo tampão. Af_05/2018</t>
  </si>
  <si>
    <t>Base para poço de visita retangular para esgoto, em alvenaria com blocos de concreto, dimensões internas = 1,5x1,5 m, profundidade = 1,45 m, excluindo tampão . Af_05/2018</t>
  </si>
  <si>
    <t>Base para poço de visita retangular para esgoto, em alvenaria com blocos de concreto, dimensões internas = 1,5x2 m, profundidade = 1,45 m, excluindo tampão. Af_05/2018</t>
  </si>
  <si>
    <t>Base para poço de visita retangular para esgoto, em alvenaria com blocos de concreto, dimensões internas = 1,5x2,5 m, profundidade = 1,45 m, excluindo tampão. Af_05/2018</t>
  </si>
  <si>
    <t>Base para poço de visita retangular para esgoto, em alvenaria com blocos de concreto, dimensões internas = 1,5x3 m, profundidade = 1,45 m, excluindo tampão. Af_05/2018</t>
  </si>
  <si>
    <t>Base para poço de visita retangular para esgoto, em alvenaria com blocos de concreto, dimensões internas = 1,5x3,5 m, profundidade = 1,45 m, excluindo tampão. Af_05/2018</t>
  </si>
  <si>
    <t>Base para poço de visita retangular para esgoto, em alvenaria com blocos de concreto, dimensões internas = 1,5x4 m, profundidade = 1,45 m, excluindo tampão. Af_05/2018</t>
  </si>
  <si>
    <t>Base para poço de visita retangular para esgoto, em alvenaria com blocos de concreto, dimensões internas = 2x2 m, profundidade = 1,45 m, excluindo tampão. Af_05/2018</t>
  </si>
  <si>
    <t>Base para poço de visita retangular para esgoto, em alvenaria com blocos de concreto, dimensões internas = 2x2,5 m, profundidade = 1,45 m, excluindo tampão. Af_05/2018</t>
  </si>
  <si>
    <t>Base para poço de visita retangular para esgoto, em alvenaria com blocos de concreto, dimensões internas = 2x3 m, profundidade = 1,45 m, excluindo tampão. Af_05/2018</t>
  </si>
  <si>
    <t>Base para poço de visita retangular para esgoto, em alvenaria com blocos de concreto, dimensões internas = 2x3,5 m, profundidade = 1,45 m, excluindo tampão. Af_05/2018</t>
  </si>
  <si>
    <t>Base para poço de visita retangular para esgoto, em alvenaria com blocos de concreto, dimensões internas = 2x4 m, profundidade = 1,45 m, excluindo tampão. Af_05/2018</t>
  </si>
  <si>
    <t>Base para poço de visita retangular para esgoto, em alvenaria com blocos de concreto, dimensões internas = 2,5x2,5 m, profundidade = 1,45 m, excluindo tampão. Af_05/2018</t>
  </si>
  <si>
    <t>Base para poço de visita retangular para esgoto, em alvenaria com blocos de concreto, dimensões internas = 2,5x3 m, profundidade = 1,45 m, excluindo tampão. Af_05/2018</t>
  </si>
  <si>
    <t>Base para poço de visita retangular para esgoto, em alvenaria com blocos de concreto, dimensões internas = 2,5x3,5 m, profundidade = 1,45 m, excluindo tampão. Af_05/2018</t>
  </si>
  <si>
    <t>Base para poço de visita retangular para esgoto, em alvenaria com blocos de concreto, dimensões internas = 2,5x4 m, profundidade = 1,45 m, excluindo tampão. Af_05/2018</t>
  </si>
  <si>
    <t>Base para poço de visita retangular para esgoto, em alvenaria com blocos de concreto, dimensões internas = 3x3 m, profundidade = 1,45 m, excluindo tampão. Af_05/2018</t>
  </si>
  <si>
    <t>Base para poço de visita retangular para esgoto, em alvenaria com blocos de concreto, dimensões internas = 3x3,5 m, profundidade = 1,45 m, excluindo tampão. Af_05/2018</t>
  </si>
  <si>
    <t>Base para poço de visita retangular para esgoto, em alvenaria com blocos de concreto, dimensões internas = 3x4 m, profundidade = 1,45 m, excluindo tampão. Af_05/2018</t>
  </si>
  <si>
    <t>Base para poço de visita retangular para esgoto, em alvenaria com blocos de concreto, dimensões internas = 3,5x3,5 m, profundidade = 1,45 m, excluindo tampão. Af_05/2018</t>
  </si>
  <si>
    <t>Base para poço de visita retangular para esgoto, em alvenaria com blocos de concreto, dimensões internas = 3,5x4 m, profundidade = 1,45 m, excluindo tampão. Af_05/2018</t>
  </si>
  <si>
    <t>Base para poço de visita retangular para esgoto, em alvenaria com blocos de concreto, dimensões internas = 4x4 m, profundidade = 1,45 m, excluindo tampão. Af_05/2018</t>
  </si>
  <si>
    <t>Base para poço de visita circular para  esgoto, em alvenaria com tijolos cerâmicos maciços, diâmetro interno = 1 m, profundidade = 1,45 m, excluindo tampão. Af_05/2018</t>
  </si>
  <si>
    <t>Base para poço de visita retangular para esgoto, em alvenaria com blocos de concreto, dimensões internas = 1x3,5 m, profundidade = 1,45 m, excluindo tampão. Af_05/2018</t>
  </si>
  <si>
    <t>Base para poço de visita retangular para esgoto, em alvenaria com blocos de concreto, dimensões internas = 1x2 m, profundidade = 1,45 m, excluindo tampão. Af_05/2018</t>
  </si>
  <si>
    <t>Base para poço de visita retangular para esgoto, em alvenaria com blocos de concreto, dimensões internas = 1x2,5 m, profundidade = 1,45 m, excluindo tampão. Af_05/2018</t>
  </si>
  <si>
    <t>Base para poço de visita circular para  esgoto, em concreto pré-moldado, diâmetro interno = 1 m, profundidade = 1,45 m, excluindo tampão. Af_05/2018_p</t>
  </si>
  <si>
    <t>(composição representativa) poço de visita circular para esgoto, em concreto pré-moldado, diâmetro interno = 1,0 m, profundidade até 1,50 m, excluindo tampão. Af_04/2018</t>
  </si>
  <si>
    <t>(composição representativa) poço de visita circular para esgoto, em concreto pré-moldado, diâmetro interno = 1,0 m, profundidade de 1,50 a 2,00 m, excluindo tampão. Af_04/2018</t>
  </si>
  <si>
    <t>(composição representativa) poço de visita circular para esgoto, em concreto pré-moldado, diâmetro interno = 1,0 m, profundidade de 2,00 a 2,50 m, excluindo tampão. Af_04/2018</t>
  </si>
  <si>
    <t>(composição representativa) poço de visita circular para esgoto, em concreto pré-moldado, diâmetro interno = 1,0 m, profundidade de 2,50 a 3,00 m, excluindo tampão. Af_04/2018</t>
  </si>
  <si>
    <t>(composição representativa) poço de visita circular para esgoto, em concreto pré-moldado, diâmetro interno = 1,0 m, profundidade de 3,00 a 3,50 m, excluindo tampão. Af_04/2018</t>
  </si>
  <si>
    <t>(composição representativa) poço de visita circular para esgoto, em concreto pré-moldado, diâmetro interno = 1,0 m, profundidade até 1,50 m, incluindo tampão de ferro fundido, diâmetro de 60 cm. Af_04/2018</t>
  </si>
  <si>
    <t>(composição representativa) poço de visita circular para esgoto, em concreto pré-moldado, diâmetro interno = 1,0 m, profundidade de 1,50 a 2,00 m, incluindo tampão de ferro fundido, diâmetro de 60 cm. Af_04/2018</t>
  </si>
  <si>
    <t>(composição representativa) poço de visita circular para esgoto, em concreto pré-moldado, diâmetro interno = 1,0 m, profundidade de 2,00 a 2,50 m, incluindo tampão de ferro fundido, diâmetro de 60 cm. Af_04/2018</t>
  </si>
  <si>
    <t>(composição representativa) poço de visita circular para esgoto, em concreto pré-moldado, diâmetro interno = 1,0 m, profundidade de 2,50 a 3,00 m, incluindo tampão de ferro fundido, diâmetro de 60 cm. Af_04/2018</t>
  </si>
  <si>
    <t>(composição representativa) poço de visita circular para esgoto, em concreto pré-moldado, diâmetro interno = 1,0 m, profundidade de 3,00 a 3,50 m, incluindo tampão de ferro fundido, diâmetro de 60 cm. Af_04/2018</t>
  </si>
  <si>
    <t>(composição representativa) poço de visita circular para esgoto, em alvenaria com tijolos cerâmicos maciços, diâmetro interno = 1,2 m, profundidade até 1,50 m, excluindo tampão. Af_04/2018</t>
  </si>
  <si>
    <t>(composição representativa) poço de visita circular para esgoto, em alvenaria com tijolos cerâmicos maciços, diâmetro interno = 1,2 m, profundidade de 1,50 a 2,00 m, excluindo tampão. Af_04/2018</t>
  </si>
  <si>
    <t>(composição representativa) poço de visita circular para esgoto, em alvenaria com tijolos cerâmicos maciços, diâmetro interno = 1,2 m, profundidade de 2,00 a 2,50 m, excluindo tampão. Af_04/2018</t>
  </si>
  <si>
    <t>(composição representativa) poço de visita circular para esgoto, em alvenaria com tijolos cerâmicos maciços, diâmetro interno = 1,2 m, profundidade de 2,50 a 3,00 m, excluindo tampão. Af_04/2018</t>
  </si>
  <si>
    <t>(composição representativa) poço de visita circular para esgoto, em alvenaria com tijolos cerâmicos maciços, diâmetro interno = 1,2 m, profundidade de 3,00 a 3,50 m, excluindo tampão. Af_04/2018</t>
  </si>
  <si>
    <t>(composição representativa) poço de visita circular para esgoto, em alvenaria com tijolos cerâmicos maciços, diâmetro interno = 1,2 m, profundidade até 1,50 m, incluindo tampão de ferro fundido, diâmetro de 60 cm. Af_04/2018</t>
  </si>
  <si>
    <t>(composição representativa) poço de visita circular para esgoto, em alvenaria com tijolos cerâmicos maciços, diâmetro interno = 1,2 m, profundidade de 1,50 a 2,00 m, incluindo tampão de ferro fundido, diâmetro de 60 cm. Af_04/2018</t>
  </si>
  <si>
    <t>(composição representativa) poço de visita circular para esgoto, em alvenaria com tijolos cerâmicos maciços, diâmetro interno = 1,2 m, profundidade de 2,00 a 2,50 m, incluindo tampão de ferro fundido, diâmetro de 60 cm. Af_04/2018</t>
  </si>
  <si>
    <t>(composição representativa) poço de visita circular para esgoto, em alvenaria com tijolos cerâmicos maciços, diâmetro interno = 1,2 m, profundidade de 2,50 a 3,00 m, incluindo tampão de ferro fundido, diâmetro de 60 cm. Af_04/2018</t>
  </si>
  <si>
    <t>(composição representativa) poço de visita circular para esgoto, em alvenaria com tijolos cerâmicos maciços, diâmetro interno = 1,2 m, profundidade de 3,00 a 3,50 m, incluindo tampão de ferro fundido, diâmetro de 60 cm. Af_04/2018</t>
  </si>
  <si>
    <t>Acréscimo para poço de visita circular para drenagem, em concreto pré-moldado, diâmetro interno = 1,2 m. Af_05/2018</t>
  </si>
  <si>
    <t>Acréscimo para poço de visita retangular para drenagem, em alvenaria com blocos de concreto, dimensões internas = 1,5x1,5 m. Af_05/2018</t>
  </si>
  <si>
    <t>Base para poço de visita circular para drenagem, em alvenaria com tijolos cerâmicos maciços, diâmetro interno = 1,2 m, profundidade = 1,45 m, excluindo tampão. Af_05/2018</t>
  </si>
  <si>
    <t>Acréscimo para poço de visita circular para drenagem, em alvenaria com tijolos cerâmicos maciços, diâmetro interno = 1,2 m. Af_05/2018</t>
  </si>
  <si>
    <t>Base para poço de visita retangular para drenagem, em alvenaria com blocos de concreto, dimensões internas = 1,5x2 m, profundidade = 1,45 m, excluindo tampão. Af_05/2018</t>
  </si>
  <si>
    <t>Acréscimo para poço de visita circular para drenagem, em concreto pré-moldado, diâmetro interno = 1,5 m. Af_05/2018</t>
  </si>
  <si>
    <t>Acréscimo para poço de visita retangular para drenagem, em alvenaria com blocos de concreto, dimensões internas = 1,5x2 m. Af_05/2018</t>
  </si>
  <si>
    <t>Base para poço de visita circular para drenagem, em alvenaria com tijolos cerâmicos maciços, diâmetro interno = 1,5 m, profundidade = 1,45 m, excluindo tampão. Af_05/2018</t>
  </si>
  <si>
    <t>Acréscimo para poço de visita circular para drenagem, em alvenaria com tijolos cerâmicos maciços, diâmetro interno = 1,5 m. Af_05/2018</t>
  </si>
  <si>
    <t>Base para poço de visita retangular para drenagem, em alvenaria com blocos de concreto, dimensões internas = 1x1 m, profundidade = 1,45 m, excluindo tampão. Af_05/2018</t>
  </si>
  <si>
    <t>Acréscimo para poço de visita retangular para drenagem, em alvenaria com blocos de concreto, dimensões internas = 1x1 m. Af_05/2018</t>
  </si>
  <si>
    <t>Base para poço de visita retangular para drenagem, em alvenaria com blocos de concreto, dimensões internas = 1,5x2,5 m, profundidade = 1,45 m, excluindo tampão. Af_05/2018</t>
  </si>
  <si>
    <t>Base para poço de visita retangular para drenagem, em alvenaria com blocos de concreto, dimensões internas = 1x1,5 m, profundidade = 1,45 m, excluindo tampão. Af_05/2018</t>
  </si>
  <si>
    <t>Acréscimo para poço de visita retangular para drenagem, em alvenaria com blocos de concreto, dimensões internas = 1x1,5 m. Af_05/2018</t>
  </si>
  <si>
    <t>Acréscimo para poço de visita retangular para drenagem, em alvenaria com blocos de concreto, dimensões internas = 1,5x2,5 m. Af_05/2018</t>
  </si>
  <si>
    <t>Base para poço de visita retangular para drenagem, em alvenaria com blocos de concreto, dimensões internas = 1x2 m, profundidade = 1,45 m, excluindo tampão. Af_05/2018</t>
  </si>
  <si>
    <t>Acréscimo para poço de visita retangular para drenagem, em alvenaria com blocos de concreto, dimensões internas = 1x2 m. Af_05/2018</t>
  </si>
  <si>
    <t>Base para poço de visita retangular para drenagem, em alvenaria com blocos de concreto, dimensões internas = 1x2,5 m, profundidade = 1,45 m, excluindo tampão. Af_05/2018</t>
  </si>
  <si>
    <t>Acréscimo para poço de visita retangular para drenagem, em alvenaria com blocos de concreto, dimensões internas = 1x2,5 m. Af_05/2018</t>
  </si>
  <si>
    <t>Base para poço de visita retangular para drenagem, em alvenaria com blocos de concreto, dimensões internas = 1,5x3 m, profundidade = 1,45 m, excluindo tampão. Af_05/2018</t>
  </si>
  <si>
    <t>Poço de inspeção circular para drenagem, em alvenaria com tijolos cerâmicos maciços, diâmetro interno = 0,6 m, profundidade = 1 m, excluindo tampão. Af_05/2018</t>
  </si>
  <si>
    <t>Poço de inspeção circular para drenagem, em alvenaria com tijolos cerâmicos maciços, diâmetro interno = 0,6 m, profundidade = 1,5 m, excluindo tampão. Af_05/2018</t>
  </si>
  <si>
    <t>Base para poço de visita retangular para drenagem, em alvenaria com blocos de concreto, dimensões internas = 1x3 m, profundidade = 1,45 m, excluindo tampão. Af_05/2018</t>
  </si>
  <si>
    <t>Acréscimo para poço de visita retangular para drenagem, em alvenaria com blocos de concreto, dimensões internas = 1,5x3 m. Af_05/2018</t>
  </si>
  <si>
    <t>Acréscimo para poço de visita retangular para drenagem, em alvenaria com blocos de concreto, dimensões internas = 1x3 m. Af_05/2018</t>
  </si>
  <si>
    <t>Acréscimo para poço de visita circular para drenagem, em concreto pré-moldado, diâmetro interno = 0,8 m. Af_05/2018</t>
  </si>
  <si>
    <t>Base para poço de visita retangular para drenagem, em alvenaria com blocos de concreto, dimensões internas = 1x3,5 m, profundidade = 1,45 m, excluindo tampão. Af_05/2018</t>
  </si>
  <si>
    <t>Base para poço de visita circular para drenagem, em alvenaria com tijolos cerâmicos maciços, diâmetro interno = 0,8 m, profundidade = 1,45 m, excluindo tampão. Af_05/2018</t>
  </si>
  <si>
    <t>Acréscimo para poço de visita retangular para drenagem, em alvenaria com blocos de concreto, dimensões internas = 1x3,5 m. Af_05/2018</t>
  </si>
  <si>
    <t>Acréscimo para poço de visita retangular para drenagem, em alvenaria com blocos de concreto, dimensões internas = 2,5x2,5 m. Af_05/2018</t>
  </si>
  <si>
    <t>Acréscimo para poço de visita circular para drenagem, em alvenaria com tijolos cerâmicos maciços, diâmetro interno = 0,8 m. Af_05/2018</t>
  </si>
  <si>
    <t>Base para poço de visita retangular para drenagem, em alvenaria com blocos de concreto, dimensões internas = 1,5x3,5 m, profundidade = 1,45 m, excluindo tampão. Af_05/2018</t>
  </si>
  <si>
    <t>Base para poço de visita retangular para drenagem, em alvenaria com blocos de concreto, dimensões internas = 1x4 m, profundidade = 1,45 m, excluindo tampão. Af_05/2018</t>
  </si>
  <si>
    <t>Base para poço de visita retangular para drenagem, em alvenaria com blocos de concreto, dimensões internas = 2,5x3 m, profundidade = 1,45 m, excluindo tampão. Af_05/2018</t>
  </si>
  <si>
    <t>Acréscimo para poço de visita circular para drenagem, em concreto pré-moldado, diâmetro interno = 1 m. Af_05/2018</t>
  </si>
  <si>
    <t>Acréscimo para poço de visita retangular para drenagem, em alvenaria com blocos de concreto, dimensões internas = 1x4 m. Af_05/2018</t>
  </si>
  <si>
    <t>Base para poço de visita retangular para drenagem, em alvenaria com blocos de concreto, dimensões internas = 1,5x1,5 m, profundidade = 1,45 m, excluindo tampão. Af_05/2018</t>
  </si>
  <si>
    <t>Acréscimo para poço de visita retangular para drenagem, em alvenaria com blocos de concreto, dimensões internas = 1,5x3,5 m. Af_05/2018</t>
  </si>
  <si>
    <t>Base para poço de visita circular para drenagem, em alvenaria com tijolos cerâmicos maciços, diâmetro interno = 1 m, profundidade = 1,45 m, excluindo tampão. Af_05/2018</t>
  </si>
  <si>
    <t>Acréscimo para poço de visita circular para drenagem, em alvenaria com tijolos cerâmicos maciços, diâmetro interno = 1 m. Af_05/2018</t>
  </si>
  <si>
    <t>Base para poço de visita retangular para drenagem, em alvenaria com blocos de concreto, dimensões internas = 1,5x4 m, profundidade = 1,45 m, excluindo tampão. Af_05/2018</t>
  </si>
  <si>
    <t>Acréscimo para poço de visita retangular para drenagem, em alvenaria com blocos de concreto, dimensões internas = 2,5x3 m. Af_05/2018</t>
  </si>
  <si>
    <t>Acréscimo para poço de visita retangular para drenagem, em alvenaria com blocos de concreto, dimensões internas = 1,5x4 m. Af_05/2018</t>
  </si>
  <si>
    <t>Base para poço de visita retangular para drenagem, em alvenaria com blocos de concreto, dimensões internas = 2,5x3,5 m, profundidade = 1,45 m, excluindo tampão. Af_05/2018</t>
  </si>
  <si>
    <t>Acréscimo para poço de visita retangular para drenagem, em alvenaria com blocos de concreto, dimensões internas = 2,5x3,5 m. Af_05/2018</t>
  </si>
  <si>
    <t>Base para poço de visita retangular para drenagem, em alvenaria com blocos de concreto, dimensões internas = 2,5x4 m, profundidade = 1,45 m, excluindo tampão. Af_05/2018</t>
  </si>
  <si>
    <t>Base para poço de visita retangular para drenagem, em alvenaria com blocos de concreto, dimensões internas = 2x2 m, profundidade = 1,45 m, excluindo tampão. Af_05/2018</t>
  </si>
  <si>
    <t>Acréscimo para poço de visita retangular para drenagem, em alvenaria com blocos de concreto, dimensões internas = 2,5x4 m. Af_05/2018</t>
  </si>
  <si>
    <t>Base para poço de visita retangular para drenagem, em alvenaria com blocos de concreto, dimensões internas = 3x3 m, profundidade = 1,45 m, excluindo tampão. Af_05/2018</t>
  </si>
  <si>
    <t>Acréscimo para poço de visita retangular para drenagem, em alvenaria com blocos de concreto, dimensões internas = 3x3 m. Af_05/2018</t>
  </si>
  <si>
    <t>Base para poço de visita retangular para drenagem, em alvenaria com blocos de concreto, dimensões internas = 3x3,5 m, profundidade = 1,45 m, excluindo tampão. Af_05/2018</t>
  </si>
  <si>
    <t>Acréscimo para poço de visita retangular para drenagem, em alvenaria com blocos de concreto, dimensões internas = 3x3,5 m. Af_05/2018</t>
  </si>
  <si>
    <t>Acréscimo para poço de visita retangular para drenagem, em alvenaria com blocos de concreto, dimensões internas = 2x2 m. Af_05/2018</t>
  </si>
  <si>
    <t>Base para poço de visita retangular para drenagem, em alvenaria com blocos de concreto, dimensões internas = 3x4 m, profundidade = 1,45 m, excluindo tampão. Af_05/2018</t>
  </si>
  <si>
    <t>Acréscimo para poço de visita retangular para drenagem, em alvenaria com blocos de concreto, dimensões internas = 3x4 m. Af_05/2018</t>
  </si>
  <si>
    <t>Base para poço de visita retangular para drenagem, em alvenaria com blocos de concreto, dimensões internas = 3,5x3,5 m, profundidade = 1,45 m, excluindo tampão. Af_05/2018</t>
  </si>
  <si>
    <t>Acréscimo para poço de visita retangular para drenagem, em alvenaria com blocos de concreto, dimensões internas = 3,5x3,5 m. Af_05/2018</t>
  </si>
  <si>
    <t>Base para poço de visita retangular para drenagem, em alvenaria com blocos de concreto, dimensões internas = 2x2,5 m, profundidade = 1,45 m, excluindo tampão. Af_05/2018</t>
  </si>
  <si>
    <t>Base para poço de visita retangular para drenagem, em alvenaria com blocos de concreto, dimensões internas = 3,5x4 m, profundidade = 1,45 m, excluindo tampão. Af_05/2018</t>
  </si>
  <si>
    <t>Acréscimo para poço de visita retangular para drenagem, em alvenaria com blocos de concreto, dimensões internas = 3,5x4 m. Af_05/2018</t>
  </si>
  <si>
    <t>Base para poço de visita retangular para drenagem, em alvenaria com blocos de concreto, dimensões internas = 4x4 m, profundidade = 1,45 m, excluindo tampão. Af_05/2018</t>
  </si>
  <si>
    <t>Acréscimo para poço de visita retangular para drenagem, em alvenaria com blocos de concreto, dimensões internas = 2x2,5 m. Af_05/2018</t>
  </si>
  <si>
    <t>Chaminé circular para poço de visita para drenagem, em concreto pré-moldado, diâmetro interno = 0,6 m. Af_05/2018</t>
  </si>
  <si>
    <t>Chaminé circular para poço de visita para drenagem, em alvenaria com tijolos cerâmicos maciços, diâmetro interno = 0,6 m. Af_05/2018</t>
  </si>
  <si>
    <t>Base para poço de visita retangular para drenagem, em alvenaria com blocos de concreto, dimensões internas = 2x3 m, profundidade = 1,45 m, excluindo tampão. Af_05/2018</t>
  </si>
  <si>
    <t>Acréscimo para poço de visita retangular para drenagem, em alvenaria com blocos de concreto, dimensões internas = 2x3 m. Af_05/2018</t>
  </si>
  <si>
    <t>Base para poço de visita retangular para drenagem, em alvenaria com blocos de concreto, dimensões internas = 2x3,5 m, profundidade = 1,45 m, excluindo tampão. Af_05/2018</t>
  </si>
  <si>
    <t>Acréscimo para poço de visita retangular para drenagem, em alvenaria com blocos de concreto, dimensões internas = 2x3,5 m. Af_05/2018</t>
  </si>
  <si>
    <t>Base para poço de visita retangular para drenagem, em alvenaria com blocos de concreto, dimensões internas = 2x4 m, profundidade = 1,45 m, excluindo tampão. Af_05/2018</t>
  </si>
  <si>
    <t>Acréscimo para poço de visita retangular para drenagem, em alvenaria com blocos de concreto, dimensões internas = 2x4 m. Af_05/2018</t>
  </si>
  <si>
    <t>Base para poço de visita retangular para drenagem, em alvenaria com blocos de concreto, dimensões internas = 2,5x2,5 m, profundidade = 1,45 m, excluindo tampão. Af_05/2018</t>
  </si>
  <si>
    <t>Acréscimo para poço de visita retangular para drenagem, em alvenaria com blocos de concreto, dimensões internas = 4x4 m. Af_05/2018</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</si>
  <si>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</si>
  <si>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</si>
  <si>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</si>
  <si>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</si>
  <si>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</si>
  <si>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</si>
  <si>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</si>
  <si>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</si>
  <si>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26 cm altura. Af_06/2016</t>
  </si>
  <si>
    <t>Guia (meio-fio) e sarjeta conjugados de concreto, moldada  in loco  em trecho curvo com extrusora, 65 cm base (15 cm base da guia + 50 cm base da sarjeta) x 26 cm altura. Af_06/2016</t>
  </si>
  <si>
    <t>Escoramento de vala, tipo pontaleteamento, com profundidade de 0 a 1,5 m, largura menor que 1,5 m, em local com nível alto de interferência. Af_06/2016</t>
  </si>
  <si>
    <t>Escoramento de vala, tipo pontaleteamento, com profundidade de 0 a 1,5 m, largura maior ou igual a 1,5 m e menor que 2,5 m, em local com nível alto de interferência. Af_06/2016</t>
  </si>
  <si>
    <t>Escoramento de vala, tipo pontaleteamento, com profundidade de 1,5 a 3,0 m, largura menor que 1,5 m, em local com nível alto de interferência. Af_06/2016</t>
  </si>
  <si>
    <t>Escoramento de vala, tipo pontaleteamento, com profundidade de 1,5 a 3,0 m, largura maior ou igual a 1,5 m e menor que 2,5 m, em local com nível alto de interferência. Af_06/2016</t>
  </si>
  <si>
    <t>Escoramento de vala, tipo pontaleteamento, com profundidade de 3,0 a 4,5 m, largura menor que 1,5 m em local com nível alto de interferência. Af_06/2016</t>
  </si>
  <si>
    <t>Escoramento de vala, tipo pontaleteamento, com profundidade de 3,0 a 4,5 m, largura maior ou igual a 1,5 m e menor que 2,5 m, em local com nível alto de interferência. Af_06/2016</t>
  </si>
  <si>
    <t>Escoramento de vala, tipo pontaleteamento, com profundidade de 0 a 1,5 m, largura menor que 1,5 m, em local com nível baixo de interferência. Af_06/2016</t>
  </si>
  <si>
    <t>Escoramento de vala, tipo pontaleteamento, com profundidade de 0 a 1,5 m, largura maior ou igual a 1,5 m e menor que 2,5 m, em local com nível baixo de interferência. Af_06/2016</t>
  </si>
  <si>
    <t>Escoramento de vala, tipo pontaleteamento, com profundidade de 1,5 a 3,0 m, largura menor que 1,5 m, em local com nível baixo de interferência. Af_06/2016</t>
  </si>
  <si>
    <t>Escoramento de vala, tipo pontaleteamento, com profundidade de 1,5 a 3,0 m, largura maior ou igual a 1,5 m e menor que 2,5 m, em local com nível baixo de interferência. Af_06/2016</t>
  </si>
  <si>
    <t>Escoramento de vala, tipo pontaleteamento, com profundidade de 3,0 a 4,5 m, largura menor que 1,5 m em local com nível baixo de interferência. Af_06/2016</t>
  </si>
  <si>
    <t>Escoramento de vala, tipo pontaleteamento, com profundidade de 3,0 a 4,5 m, largura maior ou igual a 1,5 m e menor que 2,5 m, em local com nível baixo de interferência. Af_06/2016</t>
  </si>
  <si>
    <t>Escoramento de vala, tipo descontínuo, com profundidade de 0 a 1,5 m, largura menor que 1,5 m, em local com nível alto de interferência. Af_06/2016</t>
  </si>
  <si>
    <t>Escoramento de vala, tipo descontínuo, com profundidade de 0 a 1,5 m, largura maior ou igual a 1,5 m e menor que 2,5 m, em local com nível alto de interferência. Af_06/2016</t>
  </si>
  <si>
    <t>Escoramento de vala, tipo descontínuo, com profundidade de 1,5 m a 3,0 m, largura menor que 1,5 m, em local com nível alto de interferência. Af_06/2016</t>
  </si>
  <si>
    <t>Escoramento de vala, tipo descontínuo, com profundidade de 1,5 a 3,0 m, largura maior ou igual a 1,5 m e menor que 2,5 m, em local com nível alto de interferência. Af_06/2016</t>
  </si>
  <si>
    <t>Escoramento de vala, tipo descontínuo, com profundidade de 3,0 a 4,5 m, largura menor que 1,5 m, em local com nível alto de interferência. Af_06/2016</t>
  </si>
  <si>
    <t>Escoramento de vala, tipo descontínuo, com profundidade de 3,0 a 4,5 m, largura maior ou igual a 1,5 e menor que 2,5 m, em local com nível alto de interferência. Af_06/2016</t>
  </si>
  <si>
    <t>Escoramento de vala, tipo descontínuo, com profundidade de 0 a 1,5 m, largura menor que 1,5 m, em local com nível baixo de interferência. Af_06/2016</t>
  </si>
  <si>
    <t>Escoramento de vala, tipo descontínuo, com profundidade de 0 a 1,5 m, largura maior ou igual a 1,5 m e menor que 2,5 m, em local com nível baixo de interferência. Af_06/2016</t>
  </si>
  <si>
    <t>Escoramento de vala, tipo descontínuo, com profundidade de 1,5 m a 3,0 m, largura menor que 1,5 m, em local com nível baixo de interferência. Af_06/2016</t>
  </si>
  <si>
    <t>Escoramento de vala, tipo descontínuo, com profundidade de 1,5 a 3,0 m, largura maior ou igual a 1,5 m e menor que 2,5 m, em local com nível baixo de interferência. Af_06/2016</t>
  </si>
  <si>
    <t>Escoramento de vala, tipo descontínuo, com profundidade de 3,0 a 4,5 m, largura menor que 1,5 m, em local com nível baixo de interferência. Af_06/2016</t>
  </si>
  <si>
    <t>Escoramento de vala, tipo descontínuo, com profundidade de 3,0 a 4,5 m, largura maior ou igual a 1,5 e menor que 2,5 m, em local com nível baixo de interferência. Af_06/2016</t>
  </si>
  <si>
    <t>Escada tipo marinheiro em aco ca-50 9,52mm incluso pintura com fundo anticorrosivo tipo zarcao</t>
  </si>
  <si>
    <t>Fecho embutir tipo unha 40cm c/colocacao</t>
  </si>
  <si>
    <t>Fecho embutir tipo unha 22cm c/colocacao</t>
  </si>
  <si>
    <t>Portao em tubo de aco galvanizado din 2440/nbr 5580, painel unico, dimensoes 1,0x1,6m, inclusive cadeado</t>
  </si>
  <si>
    <t>Portao em tubo de aco galvanizado din 2440/nbr 5580, painel unico, dimensoes 4,0x1,2m, inclusive cadeado</t>
  </si>
  <si>
    <t>Tubulão a céu aberto, diâmetro do fuste de 70 cm, profundidade menor ou igual a 5 m, escavação manual, sem alargamento de base, concreto feito em obra e lançado com jerica. Af_01/2018</t>
  </si>
  <si>
    <t>Tubulão a céu aberto, diâmetro do fuste de 80 cm, profundidade menor ou igual a 5 m, escavação manual, sem alargamento de base, concreto feito em obra e lançado com jerica. Af_01/2018</t>
  </si>
  <si>
    <t>Tubulão a céu aberto, diâmetro do fuste de 100 cm, profundidade menor ou igual a 5 m, escavação manual, sem alargamento de base, concreto feito em obra e lançado com jerica. Af_01/2018</t>
  </si>
  <si>
    <t>Tubulão a céu aberto, diâmetro do fuste de 120 cm, profundidade menor ou igual a 5 m, escavação manual, sem alargamento de base, concreto feito em obra e lançado com jerica. Af_01/2018</t>
  </si>
  <si>
    <t>Tubulão a céu aberto, diâmetro do fuste de 70 cm, profundidade maior que 5 m e menor ou igual a 10 m, escavação manual, sem alargamento de base, concreto feito em obra e lançado com jerica. Af_01/2018</t>
  </si>
  <si>
    <t>Tubulão a céu aberto, diâmetro do fuste de 80 cm, profundidade maior que 5 m e menor ou igual a 10 m, escavação manual, sem alargamento de base, concreto feito em obra e lançado com jerica. Af_01/2018</t>
  </si>
  <si>
    <t>Tubulão a céu aberto, diâmetro do fuste de 100 cm, profundidade maior que 5 m e menor ou igual a 10 m, escavação manual, sem alargamento de base, concreto feito em obra e lançado com jerica. Af_01/2018</t>
  </si>
  <si>
    <t>Tubulão a céu aberto, diâmetro do fuste de 120 cm, profundidade maior que 5 m e menor ou igual a 10 m, escavação manual, sem alargamento de base, concreto feito em obra e lançado com jerica. Af_01/2018</t>
  </si>
  <si>
    <t>Tubulão a céu aberto, diâmetro do fuste de 70 cm, profundidade maior que 10 m, escavação manual, sem alargamento de base, concreto feito em obra e lançado com jerica. Af_01/2018</t>
  </si>
  <si>
    <t>Tubulão a céu aberto, diâmetro do fuste de 80 cm, profundidade maior que 10 m, escavação manual, sem alargamento de base, concreto feito em obra e lançado com jerica. Af_01/2018</t>
  </si>
  <si>
    <t>Tubulão a céu aberto, diâmetro do fuste de 100 cm, profundidade maior que 10 m, escavação manual, sem alargamento de base, concreto feito em obra e lançado com jerica. Af_01/2018</t>
  </si>
  <si>
    <t>Tubulão a céu aberto, diâmetro do fuste de 120 cm, profundidade maior que 10 m, escavação manual, sem alargamento de base, concreto feito em obra e lançado com jerica. Af_01/2018</t>
  </si>
  <si>
    <t>Tubulão a céu aberto, diâmetro do fuste de 70 cm, profundidade menor ou igual a 5 m, escavação mecânica, sem alargamento de base, concreto feito em obra e lançado com jerica. Af_01/2018</t>
  </si>
  <si>
    <t>Tubulão a céu aberto, diâmetro do fuste de 80 cm, profundidade menor ou igual a 5 m, escavação mecânica, sem alargamento de base, concreto feito em obra e lançado com jerica. Af_01/2018</t>
  </si>
  <si>
    <t>Tubulão a céu aberto, diâmetro do fuste de 100 cm, profundidade menor ou igual a 5 m, escavação mecânica, sem alargamento de base, concreto feito em obra e lançado com jerica. Af_01/2018</t>
  </si>
  <si>
    <t>Tubulão a céu aberto, diâmetro do fuste de 120 cm, profundidade menor ou igual a 5 m, escavação mecânica, sem alargamento de base, concreto feito em obra e lançado com jerica. Af_01/2018</t>
  </si>
  <si>
    <t>Tubulão a céu aberto, diâmetro do fuste de 70 cm, profundidade maior que 5 m e menor ou igual a 10 m, escavação mecânica, sem alargamento de base, concreto feito em obra e lançado com jerica. Af_01/2018</t>
  </si>
  <si>
    <t>Tubulão a céu aberto, diâmetro do fuste de 80 cm, profundidade maior que 5 m e menor ou igual a 10 m, escavação mecânica, sem alargamento de base, concreto feito em obra e lançado com jerica. Af_01/2018</t>
  </si>
  <si>
    <t>Tubulão a céu aberto, diâmetro do fuste de 100 cm, profundidade maior que 5 m e menor ou igual a 10 m, escavação mecânica, sem alargamento de base, concreto feito em obra e lançado com jerica. Af_01/2018</t>
  </si>
  <si>
    <t>Tubulão a céu aberto, diâmetro do fuste de 120 cm, profundidade maior que 5 m e menor ou igual a 10 m, escavação mecânica, sem alargamento de base, concreto feito em obra e lançado com jerica. Af_01/2018</t>
  </si>
  <si>
    <t>Tubulão a céu aberto, diâmetro do fuste de 70 cm, profundidade maior que 10 m, escavação mecânica, sem alargamento de base, concreto feito em obra e lançado com jerica. Af_01/2018</t>
  </si>
  <si>
    <t>Tubulão a céu aberto, diâmetro do fuste de 80 cm, profundidade maior que 10 m, escavação mecânica, sem alargamento de base, concreto feito em obra e lançado com jerica. Af_01/2018</t>
  </si>
  <si>
    <t>Tubulão a céu aberto, diâmetro do fuste de 100 cm, profundidade maior que 10 m, escavação mecânica, sem alargamento de base, concreto feito em obra e lançado com jerica. Af_01/2018</t>
  </si>
  <si>
    <t>Tubulão a céu aberto, diâmetro do fuste de 120 cm, profundidade maior que 10 m, escavação mecânica, sem alargamento de base, concreto feito em obra e lançado com jerica. Af_01/2018</t>
  </si>
  <si>
    <t>Tubulão a céu aberto, diâmetro do fuste de 70 cm, profundidade menor ou igual a 5 m, escavação manual, sem alargamento de base, concreto usinado e lançado com bomba ou diretamente do caminhão. Af_01/2018</t>
  </si>
  <si>
    <t>Tubulão a céu aberto, diâmetro do fuste de 80 cm, profundidade menor ou igual a 5 m, escavação manual, sem alargamento de base, concreto usinado e lançado com bomba ou diretamente do caminhão. Af_01/2018</t>
  </si>
  <si>
    <t>Tubulão a céu aberto, diâmetro do fuste de 100 cm, profundidade menor ou igual a 5 m, escavação manual, sem alargamento de base, concreto usinado e lançado com bomba ou diretamente do caminhão. Af_01/2018</t>
  </si>
  <si>
    <t>Tubulão a céu aberto, diâmetro do fuste de 120 cm, profundidade menor ou igual a 5 m, escavação manual, sem alargamento de base, concreto usinado e lançado com bomba ou diretamente do caminhão. Af_01/2018</t>
  </si>
  <si>
    <t>Tubulão a céu aberto, diâmetro do fuste de 70 cm, profundidade maior que 5 m e menor ou igual a 10 m, escavação manual, sem alargamento de base, concreto usinado e lançado com bomba ou diretamente do caminhão. Af_01/2018</t>
  </si>
  <si>
    <t>Tubulão a céu aberto, diâmetro do fuste de 80 cm, profundidade maior que 5 m e menor ou igual a 10 m, escavação manual, sem alargamento de base, concreto usinado e lançado com bomba ou diretamente do caminhão. Af_01/2018</t>
  </si>
  <si>
    <t>Tubulão a céu aberto, diâmetro do fuste de 100 cm, profundidade maior que 5 m e menor ou igual a 10 m, escavação manual, sem alargamento de base, concreto usinado e lançado com bomba ou diretamente do caminhão. Af_01/2018</t>
  </si>
  <si>
    <t>Tubulão a céu aberto, diâmetro do fuste de 120 cm, profundidade maior que 5 m e menor ou igual a 10 m, escavação manual, sem alargamento de base, concreto usinado e lançado com bomba ou diretamente do caminhão. Af_01/2018</t>
  </si>
  <si>
    <t>Tubulão a céu aberto, diâmetro do fuste de 70 cm, profundidade maior que 10 m, escavação manual, sem alargamento de base, concreto usinado e lançado com bomba ou diretamente do caminhão. Af_01/2018</t>
  </si>
  <si>
    <t>Tubulão a céu aberto, diâmetro do fuste de 80 cm, profundidade maior que 10 m, escavação manual, sem alargamento de base, concreto usinado e lançado com bomba ou diretamente do caminhão. Af_01/2018</t>
  </si>
  <si>
    <t>Tubulão a céu aberto, diâmetro do fuste de 100 cm, profundidade maior que 10 m, escavação manual, sem alargamento de base, concreto usinado e lançado com bomba ou diretamente do caminhão. Af_01/2018</t>
  </si>
  <si>
    <t>Tubulão a céu aberto, diâmetro do fuste de 120 cm, profundidade maior que 10 m, escavação manual, sem alargamento de base, concreto usinado e lançado com bomba ou diretamente do caminhão. Af_01/2018</t>
  </si>
  <si>
    <t>Tubulão a céu aberto, diâmetro do fuste de 70 cm, profundidade menor ou igual a 5 m, escavação mecânica, sem alargamento de base, concreto usinado e lançado com bomba ou diretamente do caminhão. Af_01/2018</t>
  </si>
  <si>
    <t>Tubulão a céu aberto, diâmetro do fuste de 80 cm, profundidade menor ou igual a 5 m, escavação mecânica, sem alargamento de base, concreto usinado e lançado com bomba ou diretamente do caminhão. Af_01/2018</t>
  </si>
  <si>
    <t>Tubulão a céu aberto, diâmetro do fuste de 100 cm, profundidade menor ou igual a 5 m, escavação mecânica, sem alargamento de base, concreto usinado e lançado com bomba ou diretamente do caminhão. Af_01/2018</t>
  </si>
  <si>
    <t>Tubulão a céu aberto, diâmetro do fuste de 120 cm, profundidade menor ou igual a 5 m, escavação mecânica, sem alargamento de base, concreto usinado e lançado com bomba ou diretamente do caminhão. Af_01/2018</t>
  </si>
  <si>
    <t>Tubulão a céu aberto, diâmetro do fuste de 70 cm, profundidade maior que 5 m e menor ou igual a 10m, escavação mecânica, sem alargamento de base, concreto usinado e lançado com bomba ou diretamente do caminhão. Af_01/2018</t>
  </si>
  <si>
    <t>Tubulão a céu aberto, diâmetro do fuste de 80 cm, profundidade maior que 5 m e menor ou igual a 10m, escavação mecânica, sem alargamento de base, concreto usinado e lançado com bomba ou diretamente do caminhão. Af_01/2018</t>
  </si>
  <si>
    <t>Tubulão a céu aberto, diâmetro do fuste de 100 cm, profundidade maior que 5 m e menor ou igual a 10m, escavação mecânica, sem alargamento de base, concreto usinado e lançado com bomba ou diretamente do caminhão. Af_01/2018</t>
  </si>
  <si>
    <t>Tubulão a céu aberto, diâmetro do fuste de 120 cm, profundidade maior que 5 m e menor ou igual a 10m, escavação mecânica, sem alargamento de base, concreto usinado e lançado com bomba ou diretamente do caminhão. Af_01/2018</t>
  </si>
  <si>
    <t>Tubulão a céu aberto, diâmetro do fuste de 70 cm, profundidade maior que 10m, escavação mecânica, sem alargamento de base, concreto usinado e lançado com bomba ou diretamente do caminhão. Af_01/2018</t>
  </si>
  <si>
    <t>Tubulão a céu aberto, diâmetro do fuste de 80 cm, profundidade maior que 10m, escavação mecânica, sem alargamento de base, concreto usinado e lançado com bomba ou diretamente do caminhão. Af_01/2018</t>
  </si>
  <si>
    <t>Tubulão a céu aberto, diâmetro do fuste de 100 cm, profundidade maior que 10m, escavação mecânica, sem alargamento de base, concreto usinado e lançado com bomba ou diretamente do caminhão. Af_01/2018</t>
  </si>
  <si>
    <t>Tubulão a céu aberto, diâmetro do fuste de 120 cm, profundidade maior que 10m, escavação mecânica, sem alargamento de base, concreto usinado e lançado com bomba ou diretamente do caminhão. Af_01/2018</t>
  </si>
  <si>
    <t>Estaca broca de concreto, diãmetro de 20 cm, profundidade de até 3 m, escavação manual com trado concha, não armada. Af_03/2018</t>
  </si>
  <si>
    <t>Estaca broca de concreto, diãmetro de 25 cm, profundidade de até 3 m, escavação manual com trado concha, não armada. Af_03/2018</t>
  </si>
  <si>
    <t>Estaca broca de concreto, diâmetro de 30 cm, profundidade de até 3 m, escavação manual com trado concha, não armada. Af_03/2018</t>
  </si>
  <si>
    <t>Armacao aco ca-50 p/1,0m3 de concreto</t>
  </si>
  <si>
    <t>Armação de estruturas de concreto armado, exceto vigas, pilares, lajes e fundações, utilizando aço ca-60 de 5,0 mm - montagem. Af_12/2015</t>
  </si>
  <si>
    <t>Armação de estruturas de concreto armado, exceto vigas, pilares, lajes e fundações, utilizando aço ca-50 de 6,3 mm - montagem. Af_12/2015</t>
  </si>
  <si>
    <t>Armação de estruturas de concreto armado, exceto vigas, pilares, lajes e fundações, utilizando aço ca-50 de 8,0 mm - montagem. Af_12/2015</t>
  </si>
  <si>
    <t>Armação de estruturas de concreto armado, exceto vigas, pilares, lajes e fundações, utilizando aço ca-50 de 10,0 mm - montagem. Af_12/2015</t>
  </si>
  <si>
    <t>Armação de estruturas de concreto armado, exceto vigas, pilares, lajes e fundações, utilizando aço ca-50 de 12,5 mm - montagem. Af_12/2015</t>
  </si>
  <si>
    <t>Armação de estruturas de concreto armado, exceto vigas, pilares, lajes e fundações, utilizando aço ca-50 de 16,0 mm - montagem. Af_12/2015</t>
  </si>
  <si>
    <t>Armação de estruturas de concreto armado, exceto vigas, pilares, lajes e fundações, utilizando aço ca-50 de 20,0 mm - montagem. Af_12/2015</t>
  </si>
  <si>
    <t>Armação de estruturas de concreto armado, exceto vigas, pilares, lajes e fundações, utilizando aço ca-50 de 25,0 mm - montagem. Af_12/2015</t>
  </si>
  <si>
    <t>Lancamento/aplicacao manual de concreto em fundacoes</t>
  </si>
  <si>
    <t>Concretagem de lajes em edificações unifamiliares feitas com sistema de fôrmas manuseáveis, com concreto usinado bombeável fck 20 mpa - lançamento, adensamento e acabamento. Af_06/2015</t>
  </si>
  <si>
    <t>Concretagem de paredes em edificações unifamiliares feitas com sistema de fôrmas manuseáveis, com concreto usinado bombeável fck 20 mpa - lançamento, adensamento e acabamento. Af_06/2015</t>
  </si>
  <si>
    <t>Concretagem de platibanda em edificações unifamiliares feitas com sistema de fôrmas manuseáveis, com concreto usinado bombeável fck 20 mpa - lançamento, adensamento e acabamento. Af_06/2015</t>
  </si>
  <si>
    <t>Concretagem de lajes em edificações multifamiliares feitas com sistema de fôrmas manuseáveis, com concreto usinado bombeável fck 20 mpa - lançamento, adensamento e acabamento. Af_06/2015</t>
  </si>
  <si>
    <t>Concretagem de paredes em edificações multifamiliares feitas com sistema de fôrmas manuseáveis, com concreto usinado bombeável fck 20 mpa - lançamento, adensamento e acabamento. Af_06/2015</t>
  </si>
  <si>
    <t>Concretagem de platibanda em edificações multifamiliares feitas com sistema de fôrmas manuseáveis, com concreto usinado bombeável fck 20 mpa - lançamento, adensamento e acabamento. Af_06/2015</t>
  </si>
  <si>
    <t>Concretagem de platibanda em edificações unifamiliares feitas com sistema de fôrmas manuseáveis, com concreto usinado autoadensável fck 20 mpa - lançamento e acabamento. Af_06/2015</t>
  </si>
  <si>
    <t>Concretagem de platibanda em edificações multifamiliares feitas com sistema de fôrmas manuseáveis, com concreto usinado autoadensável fck 20 mpa - lançamento e acabamento. Af_06/2015</t>
  </si>
  <si>
    <t>Concretagem de edificações (paredes e lajes) feitas com sistema de fôrmas manuseáveis, com concreto usinado bombeável fck 20 mpa - lançamento, adensamento e acabamento. Af_06/2015</t>
  </si>
  <si>
    <t>Concretagem de edificações (paredes e lajes) feitas com sistema de fôrmas manuseáveis, com concreto usinado autoadensável fck 20 mpa - lançamento e acabamento. Af_06/2015</t>
  </si>
  <si>
    <t>Concretagem de vigas e lajes, fck=20 mpa, para lajes maciças ou nervuradas com jericas em elevador de cabo em edificação de até 16 andares, com área média de lajes menor ou igual a 20 m² - lançamento, adensamento e acabamento. Af_12/2015</t>
  </si>
  <si>
    <t>Concretagem de edificações (paredes e lajes) feitas com sistema de fôrmas manuseáveis, com concreto usinado autoadensável fck 25 mpa - lançamento e acabamento. Af_06/2015</t>
  </si>
  <si>
    <t>Concretagem de lajes em edificações unifamiliares feitas com sistema de fôrmas manuseáveis, com concreto usinado bombeável fck 25 mpa - lançamento, adensamento e acabamento (exclusive bomba lança). Af_06/2015</t>
  </si>
  <si>
    <t>Concretagem de paredes em edificações unifamiliares feitas com sistema de fôrmas manuseáveis, com concreto usinado bombeável fck 25 mpa - lançamento, adensamento e acabamento (exclusive bomba lança). Af_06/2015</t>
  </si>
  <si>
    <t>Concretagem de platibanda em edificações unifamiliares feitas com sistema de fôrmas manuseáveis, com concreto usinado bombeável fck 25 mpa, - lançamento, adensamento e acabamento (exclusive bomba lança). Af_06/2015</t>
  </si>
  <si>
    <t>Concretagem de lajes em edificações multifamiliares feitas com sistema de fôrmas manuseáveis, com concreto usinado bombeável fck 25 mpa - lançamento, adensamento e acabamento (exclusive bomba lança). Af_06/2015</t>
  </si>
  <si>
    <t>Concretagem de paredes em edificações multifamiliares feitas com sistema de fôrmas manuseáveis, com concreto usinado bombeável fck 25 mpa - lançamento, adensamento e acabamento (exclusive bomba lança). Af_06/2015</t>
  </si>
  <si>
    <t>Concretagem de platibanda em edificações multifamiliares feitas com sistema de fôrmas manuseáveis, com concreto usinado bombeável fck 25 mpa - lançamento, adensamento e acabamento (exclusive bomba lança). Af_06/2015</t>
  </si>
  <si>
    <t>Concretagem de platibanda em edificações unifamiliares feitas com sistema de fôrmas manuseáveis, com concreto usinado autoadensável fck 25 mpa - lançamento e acabamento. Af_06/2015</t>
  </si>
  <si>
    <t>Concretagem de platibanda em edificações multifamiliares feitas com sistema de fôrmas manuseáveis, com concreto usinado autoadensável fck 25 mpa - lançamento e acabamento. Af_06/2015</t>
  </si>
  <si>
    <t>Concretagem de edificações (paredes e lajes) feitas com sistema de fôrmas manuseáveis, com concreto usinado bombeável fck 25 mpa - lançamento, adensamento e acabamento (exclusive bomba lança). Af_06/2015</t>
  </si>
  <si>
    <t>Laje pre-mold beta 11 p/1kn/m2 vaos 4,40m/incl vigotas tijolos armadura negativa capeamento 3cm concreto 20mpa escoramento material e mao  de obra.</t>
  </si>
  <si>
    <t>Laje pre-mold beta 12 p/3,5kn/m2 vao 4,1m incl vigotas tijolos armadu-ra negativa capeamento 3cm concreto 15mpa escoramento materiais e mao de obra.</t>
  </si>
  <si>
    <t>Laje pre-mold beta 16 p/3,5kn/m2 vao 5,2m incl vigotas tijolos armadu-ra negativa capeamento 3cm concreto 15mpa escoramento material e mao  de obra.</t>
  </si>
  <si>
    <t>Laje pre-mold beta 20 p/3,5kn/m2 vao 6,2m incl vigotas tijolos armadu-ra negativa capeamento 3cm concreto 15mpa escoramento material e mao  de obra.</t>
  </si>
  <si>
    <t>Laje pre-moldada p/forro, sobrecarga 100kg/m2, vaos ate 3,50m/e=8cm, c/lajotas e cap.C/conc fck=20mpa, 3cm, inter-eixo 38cm, c/escoramento (reapr.3X) e ferragem negativa</t>
  </si>
  <si>
    <t>Laje pre-moldada p/piso, sobrecarga 200kg/m2, vaos ate 3,50m/e=8cm, c/lajotas e cap.C/conc fck=20mpa, 4cm, inter-eixo 38cm, c/escoramento (reapr.3X) e ferragem negativa</t>
  </si>
  <si>
    <t>Agulhamento fundo de valas c/maco 30kg pedra-de-mao h=10cm</t>
  </si>
  <si>
    <t>Junta de dilatacao com isopor 10 mm</t>
  </si>
  <si>
    <t>Junta de dilatacao elastica (pvc) o-220/6 pressao ate 30 mca</t>
  </si>
  <si>
    <t>Tratamento de junta de dilatação com manta asfáltica aderida com maçarico. Af_06/2018</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</si>
  <si>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</si>
  <si>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</si>
  <si>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</si>
  <si>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</si>
  <si>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Chapim de concreto aparente com acabamento desempenado, forma de compensado plastificado (madeirit) de 14 x 10 cm, fundido no local.</t>
  </si>
  <si>
    <t>Aparelho de apoio neoprene nao fretado (1,4kg/dm3)</t>
  </si>
  <si>
    <t>(composição representativa) execução de estruturas de concreto armado, para edificação habitacional unifamiliar com dois pavimentos (casa isolada), fck = 25 mpa. Af_01/2017</t>
  </si>
  <si>
    <t>(composição representativa) execução de estruturas de concreto armado, para edificação habitacional unifamiliar com dois pavimentos (casa em empreendimentos), fck = 25 mpa. Af_01/2017</t>
  </si>
  <si>
    <t>(composição representativa) execução de estruturas de concreto armado, para edificação habitacional unifamiliar térrea (casa isolada), fck = 25 mpa. Af_01/2017</t>
  </si>
  <si>
    <t>(composição representativa) execução de estruturas de concreto armado, para edificação habitacional unifamiliar térrea (casa em empreendimentos), fck = 25 mpa. Af_01/2017</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</si>
  <si>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</si>
  <si>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</si>
  <si>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</si>
  <si>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</si>
  <si>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</si>
  <si>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</si>
  <si>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</si>
  <si>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</si>
  <si>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</si>
  <si>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</si>
  <si>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</si>
  <si>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</si>
  <si>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</si>
  <si>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</si>
  <si>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</si>
  <si>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</si>
  <si>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</si>
  <si>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</si>
  <si>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</si>
  <si>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</si>
  <si>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</si>
  <si>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</si>
  <si>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</si>
  <si>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Terminal ou conector de pressao - para cabo 50mm2 - fornecimento e instalacao</t>
  </si>
  <si>
    <t>Conector parafuso fendido split-bolt - para cabo de 16mm2 - fornecimento e instalacao</t>
  </si>
  <si>
    <t>Conector parafuso fendido split-bolt - para cabo de 35mm2 - fornecimento e instalacao</t>
  </si>
  <si>
    <t>Terminal metalico a pressao para 1 cabo de 50 mm2 - fornecimento e instalacao</t>
  </si>
  <si>
    <t>Terminal metalico a pressao para 1 cabo de 95 mm2 - fornecimento e instalacao</t>
  </si>
  <si>
    <t>Terminal a pressao reforcado para conexao de cabo de cobre a barra, cabo 150 e 185mm2 - fornecimento e instalacao</t>
  </si>
  <si>
    <t>Terminal metalico a pressao p/ 1 cabo de cobre de 25 mm2 com 1 furo de fixação - fornecimento e instalacao</t>
  </si>
  <si>
    <t>Conector de parafuso fendido em liga de cobre com separador de cabos para cabo 50 mm2 - fornecimento e instalacao</t>
  </si>
  <si>
    <t>Caixa enterrada elétrica retangular, em alvenaria com tijolos cerâmicos maciços, fundo com brita, dimensões internas: 0,3x0,3x0,3 m. Af_05/2018</t>
  </si>
  <si>
    <t>Caixa enterrada elétrica retangular, em alvenaria com tijolos cerâmicos maciços, fundo com brita, dimensões internas: 0,4x0,4x0,4 m. Af_05/2018</t>
  </si>
  <si>
    <t>Caixa enterrada elétrica retangular, em alvenaria com tijolos cerâmicos maciços, fundo com brita, dimensões internas: 0,6x0,6x0,6 m. Af_05/2018</t>
  </si>
  <si>
    <t>Caixa enterrada elétrica retangular, em alvenaria com tijolos cerâmicos maciços, fundo com brita, dimensões internas: 0,8x0,8x0,6 m. Af_05/2018</t>
  </si>
  <si>
    <t>Caixa enterrada elétrica retangular, em alvenaria com tijolos cerâmicos maciços, fundo com brita, dimensões internas: 1x1x0,6 m. Af_05/2018</t>
  </si>
  <si>
    <t>Caixa enterrada elétrica retangular, em alvenaria com blocos de concreto, fundo com brita, dimensões internas: 0,4x0,4x0,4 m. Af_05/2018</t>
  </si>
  <si>
    <t>Caixa enterrada elétrica retangular, em alvenaria com blocos de concreto, fundo com brita, dimensões internas: 0,6x0,6x0,6 m. Af_05/2018</t>
  </si>
  <si>
    <t>Caixa enterrada elétrica retangular, em alvenaria com blocos de concreto, fundo com brita, dimensões internas: 0,8x0,8x0,6 m. Af_05/2018</t>
  </si>
  <si>
    <t>Caixa enterrada elétrica retangular, em alvenaria com blocos de concreto, fundo com brita, dimensões internas: 1x1x0,6 m. Af_05/2018</t>
  </si>
  <si>
    <t>Disjuntor baixa tensao tripolar a seco  800a/600v, inclusive eletrotécnico</t>
  </si>
  <si>
    <t>Disjuntor termomagnetico monopolar padrao nema (americano) 10 a 30a 240v, fornecimento e instalacao</t>
  </si>
  <si>
    <t>Disjuntor termomagnetico monopolar padrao nema (americano) 35 a 50a 240v, fornecimento e instalacao</t>
  </si>
  <si>
    <t>Disjuntor termomagnetico bipolar padrao nema (americano) 10 a 50a 240v, fornecimento e instalacao</t>
  </si>
  <si>
    <t>Disjuntor termomagnetico tripolar padrao nema (americano) 10 a 50a 240v, fornecimento e instalacao</t>
  </si>
  <si>
    <t>Disjuntor termomagnetico tripolar padrao nema (americano) 60 a 100a 240v, fornecimento e instalacao</t>
  </si>
  <si>
    <t>Disjuntor termomagnetico tripolar padrao nema (americano) 125 a 150a 240v, fornecimento e instalacao</t>
  </si>
  <si>
    <t>Disjuntor termomagnetico tripolar em caixa moldada 250a 600v, fornecimento e instalacao</t>
  </si>
  <si>
    <t>Disjuntor termomagnetico tripolar em caixa moldada 300 a 400a 600v, fornecimento e instalacao</t>
  </si>
  <si>
    <t>Disjuntor termomagnetico tripolar em caixa moldada 500 a 600a 600v, fornecimento e instalacao</t>
  </si>
  <si>
    <t>Disjuntor termomagnetico tripolar em caixa moldada 175 a 225a 240v, fornecimento e instalacao</t>
  </si>
  <si>
    <t>Quadro de distribuicao de energia de embutir, em chapa metalica, para 3 disjuntores termomagneticos monopolares sem barramento fornecimento e instalacao</t>
  </si>
  <si>
    <t>Quadro de distribuicao de energia de embutir, em chapa metalica, para 18 disjuntores termomagneticos monopolares, com barramento trifasico e neutro, fornecimento e instalacao</t>
  </si>
  <si>
    <t>Quadro de distribuicao de energia de embutir, em chapa metalica, para 24 disjuntores termomagneticos monopolares, com barramento trifasico e neutro, fornecimento e instalacao</t>
  </si>
  <si>
    <t>Quadro de distribuicao de energia de embutir, em chapa metalica, para 32 disjuntores termomagneticos monopolares, com barramento trifasico e neutro, fornecimento e instalacao</t>
  </si>
  <si>
    <t>Quadro de distribuicao de energia de embutir, em chapa metalica, para 40 disjuntores termomagneticos monopolares, com barramento trifasico e neutro, fornecimento e instalacao</t>
  </si>
  <si>
    <t>Quadro de distribuicao de energia de embutir, em chapa metalica, para 50 disjuntores termomagneticos monopolares, com barramento trifasico e neutro, fornecimento e instalacao</t>
  </si>
  <si>
    <t>Quadro de distribuicao de energia em chapa de aco galvanizado, para 12 disjuntores termomagneticos monopolares, com barramento trifasico e neutro - fornecimento e instalacao</t>
  </si>
  <si>
    <t>Quadro de distribuicao de energia p/ 6 disjuntores termomagneticos monopolares sem barramento, de embutir, em chapa metalica - fornecimento e instalacao</t>
  </si>
  <si>
    <t>Disjuntor monopolar tipo din, corrente nominal de 10a - fornecimento e instalação. Af_04/2016</t>
  </si>
  <si>
    <t>Disjuntor monopolar tipo din, corrente nominal de 16a - fornecimento e instalação. Af_04/2016</t>
  </si>
  <si>
    <t>Disjuntor monopolar tipo din, corrente nominal de 20a - fornecimento e instalação. Af_04/2016</t>
  </si>
  <si>
    <t>Disjuntor monopolar tipo din, corrente nominal de 25a - fornecimento e instalação. Af_04/2016</t>
  </si>
  <si>
    <t>Disjuntor monopolar tipo din, corrente nominal de 32a - fornecimento e instalação. Af_04/2016</t>
  </si>
  <si>
    <t>Disjuntor monopolar tipo din, corrente nominal de 40a - fornecimento e instalação. Af_04/2016</t>
  </si>
  <si>
    <t>Disjuntor monopolar tipo din, corrente nominal de 50a - fornecimento e instalação. Af_04/2016</t>
  </si>
  <si>
    <t>Disjuntor bipolar tipo din, corrente nominal de 10a - fornecimento e instalação. Af_04/2016</t>
  </si>
  <si>
    <t>Disjuntor bipolar tipo din, corrente nominal de 16a - fornecimento e instalação. Af_04/2016</t>
  </si>
  <si>
    <t>Disjuntor bipolar tipo din, corrente nominal de 20a - fornecimento e instalação. Af_04/2016</t>
  </si>
  <si>
    <t>Disjuntor bipolar tipo din, corrente nominal de 25a - fornecimento e instalação. Af_04/2016</t>
  </si>
  <si>
    <t>Disjuntor bipolar tipo din, corrente nominal de 32a - fornecimento e instalação. Af_04/2016</t>
  </si>
  <si>
    <t>Disjuntor bipolar tipo din, corrente nominal de 40a - fornecimento e instalação. Af_04/2016</t>
  </si>
  <si>
    <t>Disjuntor bipolar tipo din, corrente nominal de 50a - fornecimento e instalação. Af_04/2016</t>
  </si>
  <si>
    <t>Disjuntor tripolar tipo din, corrente nominal de 10a - fornecimento e instalação. Af_04/2016</t>
  </si>
  <si>
    <t>Disjuntor tripolar tipo din, corrente nominal de 16a - fornecimento e instalação. Af_04/2016</t>
  </si>
  <si>
    <t>Disjuntor tripolar tipo din, corrente nominal de 20a - fornecimento e instalação. Af_04/2016</t>
  </si>
  <si>
    <t>Disjuntor tripolar tipo din, corrente nominal de 25a - fornecimento e instalação. Af_04/2016</t>
  </si>
  <si>
    <t>Disjuntor tripolar tipo din, corrente nominal de 32a - fornecimento e instalação. Af_04/2016</t>
  </si>
  <si>
    <t>Disjuntor tripolar tipo din, corrente nominal de 40a - fornecimento e instalação. Af_04/2016</t>
  </si>
  <si>
    <t>Disjuntor tripolar tipo din, corrente nominal de 50a - fornecimento e instalação. Af_04/2016</t>
  </si>
  <si>
    <t>Grampo paralelo em aluminio fundido ou estrudado de 2 parafusos, para cabo de 6 a 50 mm2, pasta antioxidante. Fornec e instalação.</t>
  </si>
  <si>
    <t>Alca pre-formada distribuição em  aco recoberto com aluminio para cabo 25mm2, encapado. Fornecimento e instalação.</t>
  </si>
  <si>
    <t>Laco de roldana pre-formado aco recoberto de aluminio para cabo de aluminio nu bitola 25mm2 - fornecimento e colocacao</t>
  </si>
  <si>
    <t>Alca pre-formada distribuicao em aco recoberto com aluminio nu para cabo 25mm2, encapado. Fornecimento e instalacao.</t>
  </si>
  <si>
    <t>Alca pre-formada serv de aco recob c/alum nu encapado 25mm2 (bitola)  conf proj a4-148-cp rioluz fornecimento e colocacao</t>
  </si>
  <si>
    <t>Mufla terminal primaria unipolar uso interno para cabo 35/120mm2, isolacao 15/25kv em epr - borracha de silicone. Fornecimento e instalacao.</t>
  </si>
  <si>
    <t>Armacao secundaria ou rex completa para treslinhas-fornecimento e instalacao.</t>
  </si>
  <si>
    <t>Armacao secundaria ou rex completa para duas linhas-fornecimento e instalacao.</t>
  </si>
  <si>
    <t>Armacao secundaria ou rex completa para quatro linhas-fornecimento e instalacao.</t>
  </si>
  <si>
    <t>Hidrante subterraneo ferro fundido c/ curva longa e caixa dn=75mm</t>
  </si>
  <si>
    <t>Instalacoes gas central p/ edificio residencial c/ 4 pavtos 16 unid.  Uma central por bloco com 16 pontos</t>
  </si>
  <si>
    <t>Manometro 0 a 200 psi (0 a 14 kgf/cm2), d = 50mm - fornecimento e colocacao</t>
  </si>
  <si>
    <t>Bomba submersivel eletrica, trifasica, potência 3,75 hp, diametro do rotor 90 mm semiaberto, bocal de saida diametro de 2 polegadas, hm/q = 5 m / 61,2 m3/h a 25,5 m / 3,6 m3/h</t>
  </si>
  <si>
    <t>Tubo em cobre flexível, dn 1/4, com isolamento, instalado em ramal de alimentação de ar condicionado com condensadora individual   fornecimento e instalação. Af_12/2015</t>
  </si>
  <si>
    <t>Tubo em cobre flexível, dn 5/8, com isolamento, instalado em ramal de alimentação de ar condicionado com condensadora central   fornecimento e instalação. Af_12/2015</t>
  </si>
  <si>
    <t>Uniao de aco galvanizado 4" - fornecimento e instalacao</t>
  </si>
  <si>
    <t>União, pvc, soldável, dn 20mm, instalado em ramal ou sub-ramal de água - fornecimento e instalação. Af_12/2014</t>
  </si>
  <si>
    <t>União, pvc, soldável, dn 25mm, instalado em ramal ou sub-ramal de água - fornecimento e instalação. Af_12/2014</t>
  </si>
  <si>
    <t>União, pvc, soldável, dn 32mm, instalado em ramal ou sub-ramal de água - fornecimento e instalação. Af_12/2014</t>
  </si>
  <si>
    <t>União, pvc, soldável, dn 20mm, instalado em ramal de distribuição de água - fornecimento e instalação. Af_12/2014</t>
  </si>
  <si>
    <t>União, pvc, soldável, dn 25mm, instalado em ramal de distribuição de água - fornecimento e instalação. Af_12/2014</t>
  </si>
  <si>
    <t>União, pvc, soldável, dn 32mm, instalado em ramal de distribuição de água - fornecimento e instalação. Af_12/2014</t>
  </si>
  <si>
    <t>Joelho 90 graus, pvc, serie r, água pluvial, dn 40 mm, junta soldável, fornecido e instalado em ramal de encaminhamento. Af_12/2014</t>
  </si>
  <si>
    <t>Joelho 45 graus, pvc, serie r, água pluvial, dn 40 mm, junta soldável, fornecido e instalado em ramal de encaminhamento. Af_12/2014</t>
  </si>
  <si>
    <t>Joelho 90 graus, pvc, serie r, água pluvial, dn 50 mm, junta elástica, fornecido e instalado em ramal de encaminhamento. Af_12/2014</t>
  </si>
  <si>
    <t>Joelho 45 graus, pvc, serie r, água pluvial, dn 50 mm, junta elástica, fornecido e instalado em ramal de encaminhamento. Af_12/2014</t>
  </si>
  <si>
    <t>Joelho 90 graus, pvc, serie r, água pluvial, dn 75 mm, junta elástica, fornecido e instalado em ramal de encaminhamento. Af_12/2014</t>
  </si>
  <si>
    <t>Joelho 45 graus, pvc, serie r, água pluvial, dn 75 mm, junta elástica, fornecido e instalado em ramal de encaminhamento. Af_12/2014</t>
  </si>
  <si>
    <t>Curva 87 graus e 30 minutos, pvc, serie r, água pluvial, dn 75 mm, junta elástica, fornecido e instalado em ramal de encaminhamento. Af_12/2014</t>
  </si>
  <si>
    <t>Joelho 90 graus, pvc, serie r, água pluvial, dn 100 mm, junta elástica, fornecido e instalado em ramal de encaminhamento. Af_12/2014</t>
  </si>
  <si>
    <t>Joelho 45 graus, pvc, serie r, água pluvial, dn 100 mm, junta elástica, fornecido e instalado em ramal de encaminhamento. Af_12/2014</t>
  </si>
  <si>
    <t>Joelho 45 graus para pé de coluna, pvc, serie r, água pluvial, dn 100 mm, junta elástica, fornecido e instalado em ramal de encaminhamento. Af_12/2014</t>
  </si>
  <si>
    <t>Curva 87 graus e 30 minutos, pvc, serie r, água pluvial, dn 100 mm, junta elástica, fornecido e instalado em ramal de encaminhamento. Af_12/2014</t>
  </si>
  <si>
    <t>União, pvc, soldável, dn 25mm, instalado em prumada de água - fornecimento e instalação. Af_12/2014</t>
  </si>
  <si>
    <t>Luva simples, pvc, serie r, água pluvial, dn 40 mm, junta soldável, fornecido e instalado em ramal de encaminhamento. Af_12/2014</t>
  </si>
  <si>
    <t>Luva simples, pvc, serie r, água pluvial, dn 50 mm, junta elástica, fornecido e instalado em ramal de encaminhamento. Af_12/2014</t>
  </si>
  <si>
    <t>Bucha de redução longa, pvc, serie r, água pluvial, dn 50 x 40 mm, junta elástica, fornecido e instalado em ramal de encaminhamento. Af_12/2014</t>
  </si>
  <si>
    <t>Luva simples, pvc, serie r, água pluvial, dn 75 mm, junta elástica, fornecido e instalado em ramal de encaminhamento. Af_12/2014</t>
  </si>
  <si>
    <t>Luva de correr, pvc, serie r, água pluvial, dn 75 mm, junta elástica, fornecido e instalado em ramal de encaminhamento. Af_12/2014</t>
  </si>
  <si>
    <t>Redução excêntrica, pvc, serie r, água pluvial, dn 75 x 50 mm, junta elástica, fornecido e instalado em ramal de encaminhamento. Af_12/2014</t>
  </si>
  <si>
    <t>Tê de inspeção, pvc, serie r, água pluvial, dn 75 mm, junta elástica, fornecido e instalado em ramal de encaminhamento. Af_12/2014</t>
  </si>
  <si>
    <t>União, pvc, soldável, dn 32mm, instalado em prumada de água - fornecimento e instalação. Af_12/2014</t>
  </si>
  <si>
    <t>Luva simples, pvc, serie r, água pluvial, dn 100 mm, junta elástica, fornecido e instalado em ramal de encaminhamento. Af_12/2014</t>
  </si>
  <si>
    <t>Luva de correr, pvc, serie r, água pluvial, dn 100 mm, junta elástica, fornecido e instalado em ramal de encaminhamento. Af_12/2014</t>
  </si>
  <si>
    <t>Redução excêntrica, pvc, serie r, água pluvial, dn 100 x 75 mm, junta elástica, fornecido e instalado em ramal de encaminhamento. Af_12/2014</t>
  </si>
  <si>
    <t>Tê de inspeção, pvc, serie r, água pluvial, dn 100 mm, junta elástica, fornecido e instalado em ramal de encaminhamento. Af_12/2014</t>
  </si>
  <si>
    <t>Junção simples, pvc, serie r, água pluvial, dn 40 mm, junta soldável, fornecido e instalado em ramal de encaminhamento. Af_12/2014</t>
  </si>
  <si>
    <t>Junção simples, pvc, serie r, água pluvial, dn 50 mm, junta elástica, fornecido e instalado em ramal de encaminhamento. Af_12/2014</t>
  </si>
  <si>
    <t>Junção simples, pvc, serie r, água pluvial, dn 75 x 75 mm, junta elástica, fornecido e instalado em ramal de encaminhamento. Af_12/2014</t>
  </si>
  <si>
    <t>Tê, pvc, serie r, água pluvial, dn 75 mm, junta elástica, fornecido e instalado em ramal de encaminhamento. Af_12/2014</t>
  </si>
  <si>
    <t>Junção simples, pvc, serie r, água pluvial, dn 100 x 100 mm, junta elástica, fornecido e instalado em ramal de encaminhamento. Af_12/2014</t>
  </si>
  <si>
    <t>União, pvc, soldável, dn 40mm, instalado em prumada de água - fornecimento e instalação. Af_12/2014</t>
  </si>
  <si>
    <t>Junção simples, pvc, serie r, água pluvial, dn 100 x 75 mm, junta elástica, fornecido e instalado em ramal de encaminhamento. Af_12/2014</t>
  </si>
  <si>
    <t>Tê, pvc, serie r, água pluvial, dn 100 x 100 mm, junta elástica, fornecido e instalado em ramal de encaminhamento. Af_12/2014</t>
  </si>
  <si>
    <t>Tê, pvc, serie r, água pluvial, dn 100 x 75 mm, junta elástica, fornecido e instalado em ramal de encaminhamento. Af_12/2014</t>
  </si>
  <si>
    <t>Junção dupla, pvc, serie r, água pluvial, dn 100 x 100 x 100 mm, junta elástica, fornecido e instalado em ramal de encaminhamento. Af_12/2014</t>
  </si>
  <si>
    <t>Joelho 90 graus, pvc, serie r, água pluvial, dn 75 mm, junta elástica, fornecido e instalado em condutores verticais de águas pluviais. Af_12/2014</t>
  </si>
  <si>
    <t>Joelho 45 graus, pvc, serie r, água pluvial, dn 75 mm, junta elástica, fornecido e instalado em condutores verticais de águas pluviais. Af_12/2014</t>
  </si>
  <si>
    <t>Curva 87 graus e 30 minutos, pvc, serie r, água pluvial, dn 75 mm, junta elástica, fornecido e instalado em condutores verticais de águas pluviais. Af_12/2014</t>
  </si>
  <si>
    <t>Joelho 90 graus, pvc, serie r, água pluvial, dn 100 mm, junta elástica, fornecido e instalado em condutores verticais de águas pluviais. Af_12/2014</t>
  </si>
  <si>
    <t>Joelho 45 graus, pvc, serie r, água pluvial, dn 100 mm, junta elástica, fornecido e instalado em condutores verticais de águas pluviais. Af_12/2014</t>
  </si>
  <si>
    <t>Joelho 45 graus para pé de coluna, pvc, serie r, água pluvial, dn 100 mm, junta elástica, fornecido e instalado em condutores verticais de águas pluviais. Af_12/2014</t>
  </si>
  <si>
    <t>Curva 87 graus e 30 minutos, pvc, serie r, água pluvial, dn 100 mm, junta elástica, fornecido e instalado em condutores verticais de águas pluviais. Af_12/2014</t>
  </si>
  <si>
    <t>Joelho 90 graus, pvc, serie r, água pluvial, dn 150 mm, junta elástica, fornecido e instalado em condutores verticais de águas pluviais. Af_12/2014</t>
  </si>
  <si>
    <t>Joelho 45 graus, pvc, serie r, água pluvial, dn 150 mm, junta elástica, fornecido e instalado em condutores verticais de águas pluviais. Af_12/2014</t>
  </si>
  <si>
    <t>Curva 87 graus e 30 minutos, pvc, serie r, água pluvial, dn 150 mm, junta elástica, fornecido e instalado em condutores verticais de águas pluviais. Af_12/2014</t>
  </si>
  <si>
    <t>União, pvc, soldável, dn 50mm, instalado em prumada de água - fornecimento e instalação. Af_12/2014</t>
  </si>
  <si>
    <t>Luva simples, pvc, serie r, água pluvial, dn 75 mm, junta elástica, fornecido e instalado em condutores verticais de águas pluviais. Af_12/2014</t>
  </si>
  <si>
    <t>Luva de correr, pvc, serie r, água pluvial, dn 75 mm, junta elástica, fornecido e instalado em condutores verticais de águas pluviais. Af_12/2014</t>
  </si>
  <si>
    <t>União, pvc, soldável, dn 60mm, instalado em prumada de água - fornecimento e instalação. Af_12/2014</t>
  </si>
  <si>
    <t>União, pvc, soldável, dn 75mm, instalado em prumada de água - fornecimento e instalação. Af_12/2014</t>
  </si>
  <si>
    <t>União, pvc, soldável, dn 85mm, instalado em prumada de água - fornecimento e instalação. Af_12/2014</t>
  </si>
  <si>
    <t>União, cpvc, soldável, dn15mm, instalado em ramal ou sub-ramal de água  fornecimento e instalação. Af_12/2014</t>
  </si>
  <si>
    <t>União, cpvc, soldável, dn22mm, instalado em ramal ou sub-ramal de água  fornecimento e instalação. Af_12/2014</t>
  </si>
  <si>
    <t>Redução excêntrica, pvc, serie r, água pluvial, dn 75 x 50 mm, junta elástica, fornecido e instalado em condutores verticais de águas pluviais. Af_12/2014</t>
  </si>
  <si>
    <t>Tê de inspeção, pvc, serie r, água pluvial, dn 75 mm, junta elástica, fornecido e instalado em condutores verticais de águas pluviais. Af_12/2014</t>
  </si>
  <si>
    <t>Luva simples, pvc, serie r, água pluvial, dn 100 mm, junta elástica, fornecido e instalado em condutores verticais de águas pluviais. Af_12/2014</t>
  </si>
  <si>
    <t>Luva de correr, pvc, serie r, água pluvial, dn 100 mm, junta elástica, fornecido e instalado em condutores verticais de águas pluviais. Af_12/2014</t>
  </si>
  <si>
    <t>Redução excêntrica, pvc, serie r, água pluvial, dn 100 x 75 mm, junta elástica, fornecido e instalado em condutores verticais de águas pluviais. Af_12/2014</t>
  </si>
  <si>
    <t>União, cpvc, soldável, dn28mm, instalado em ramal ou sub-ramal de água  fornecimento e instalação. Af_12/2014</t>
  </si>
  <si>
    <t>Tê de inspeção, pvc, serie r, água pluvial, dn 100 mm, junta elástica, fornecido e instalado em condutores verticais de águas pluviais. Af_12/2014</t>
  </si>
  <si>
    <t>Luva simples, pvc, serie r, água pluvial, dn 150 mm, junta elástica, fornecido e instalado em condutores verticais de águas pluviais. Af_12/2014</t>
  </si>
  <si>
    <t>Luva de correr, pvc, serie r, água pluvial, dn 150 mm, junta elástica, fornecido e instalado em condutores verticais de águas pluviais. Af_12/2014</t>
  </si>
  <si>
    <t>Redução excêntrica, pvc, serie r, água pluvial, dn 150 x 100 mm, junta elástica, fornecido e instalado em condutores verticais de águas pluviais. Af_12/2014</t>
  </si>
  <si>
    <t>União, cpvc, soldável, dn35mm, instalado em ramal ou sub-ramal de água  fornecimento e instalação. Af_12/2014</t>
  </si>
  <si>
    <t>Junção simples, pvc, serie r, água pluvial, dn 75 x 75 mm, junta elástica, fornecido e instalado em condutores verticais de águas pluviais. Af_12/2014</t>
  </si>
  <si>
    <t>Tê, pvc, serie r, água pluvial, dn 75 x 75 mm, junta elástica, fornecido e instalado em condutores verticais de águas pluviais. Af_12/2014</t>
  </si>
  <si>
    <t>Junção simples, pvc, serie r, água pluvial, dn 100 x 100 mm, junta elástica, fornecido e instalado em condutores verticais de águas pluviais. Af_12/2014</t>
  </si>
  <si>
    <t>Junção simples, pvc, serie r, água pluvial, dn 100 x 75 mm, junta elástica, fornecido e instalado em condutores verticais de águas pluviais. Af_12/2014</t>
  </si>
  <si>
    <t>Tê, pvc, serie r, água pluvial, dn 100 x 100 mm, junta elástica, fornecido e instalado em condutores verticais de águas pluviais. Af_12/2014</t>
  </si>
  <si>
    <t>Tê, pvc, serie r, água pluvial, dn 100 x 75 mm, junta elástica, fornecido e instalado em condutores verticais de águas pluviais. Af_12/2014</t>
  </si>
  <si>
    <t>Junção simples, pvc, serie r, água pluvial, dn 150 x 150 mm, junta elástica, fornecido e instalado em condutores verticais de águas pluviais. Af_12/2014</t>
  </si>
  <si>
    <t>Junção simples, pvc, serie r, água pluvial, dn 150 x 100 mm, junta elástica, fornecido e instalado em condutores verticais de águas pluviais. Af_12/2014</t>
  </si>
  <si>
    <t>Tê, pvc, serie r, água pluvial, dn 150 x 150 mm, junta elástica, fornecido e instalado em condutores verticais de águas pluviais. Af_12/2014</t>
  </si>
  <si>
    <t>Tê, pvc, serie r, água pluvial, dn 150 x 100 mm, junta elástica, fornecido e instalado em condutores verticais de águas pluviais. Af_12/2014</t>
  </si>
  <si>
    <t>Joelho 90 graus, pvc, serie normal, esgoto predial, dn 40 mm, junta soldável, fornecido e instalado em ramal de descarga ou ramal de esgoto sanitário. Af_12/2014</t>
  </si>
  <si>
    <t>Joelho 45 graus, pvc, serie normal, esgoto predial, dn 40 mm, junta soldável, fornecido e instalado em ramal de descarga ou ramal de esgoto sanitário. Af_12/2014</t>
  </si>
  <si>
    <t>Curva curta 90 graus, pvc, serie normal, esgoto predial, dn 40 mm, junta soldável, fornecido e instalado em ramal de descarga ou ramal de esgoto sanitário. Af_12/2014</t>
  </si>
  <si>
    <t>Curva longa 90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</si>
  <si>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</si>
  <si>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Joelho 45 graus, pvc, serie normal, esgoto predial, dn 50 mm, junta elástica, fornecido e instalado em ramal de descarga ou ramal de esgoto sanitário. Af_12/2014</t>
  </si>
  <si>
    <t>Curva curta 90 graus, pvc, serie normal, esgoto predial, dn 50 mm, junta elástica, fornecido e instalado em ramal de descarga ou ramal de esgoto sanitário. Af_12/2014</t>
  </si>
  <si>
    <t>Curva longa 90 graus, pvc, serie normal, esgoto predial, dn 50 mm, junta elástica, fornecido e instalado em ramal de descarga ou ramal de esgoto sanitário. Af_12/2014</t>
  </si>
  <si>
    <t>Joelho 90 graus, pvc, serie normal, esgoto predial, dn 75 mm, junta elástica, fornecido e instalado em ramal de descarga ou ramal de esgoto sanitário. Af_12/2014</t>
  </si>
  <si>
    <t>Joelho 45 graus, pvc, serie normal, esgoto predial, dn 75 mm, junta elástica, fornecido e instalado em ramal de descarga ou ramal de esgoto sanitário. Af_12/2014</t>
  </si>
  <si>
    <t>União, cpvc, soldável, dn 22mm, instalado em ramal de distribuição de água   fornecimento e instalação. Af_12/2014</t>
  </si>
  <si>
    <t>Curva curta 90 graus, pvc, serie normal, esgoto predial, dn 75 mm, junta elástica, fornecido e instalado em ramal de descarga ou ramal de esgoto sanitário. Af_12/2014</t>
  </si>
  <si>
    <t>Curva longa 90 graus, pvc, serie normal, esgoto predial, dn 75 mm, junta elástica, fornecido e instalado em ramal de descarga ou ramal de esgoto sanitário. Af_12/2014</t>
  </si>
  <si>
    <t>Joelho 90 graus, pvc, serie normal, esgoto predial, dn 100 mm, junta elástica, fornecido e instalado em ramal de descarga ou ramal de esgoto sanitário. Af_12/2014</t>
  </si>
  <si>
    <t>Joelho 45 graus, pvc, serie normal, esgoto predial, dn 100 mm, junta elástica, fornecido e instalado em ramal de descarga ou ramal de esgoto sanitário. Af_12/2014</t>
  </si>
  <si>
    <t>Curva curta 90 graus, pvc, serie normal, esgoto predial, dn 100 mm, junta elástica, fornecido e instalado em ramal de descarga ou ramal de esgoto sanitário. Af_12/2014</t>
  </si>
  <si>
    <t>Curva longa 90 graus, pvc, serie normal, esgoto predial, dn 100 mm, junta elástica, fornecido e instalado em ramal de descarga ou ramal de esgoto sanitário. Af_12/2014</t>
  </si>
  <si>
    <t>Luva simples, pvc, serie normal, esgoto predial, dn 40 mm, junta soldável, fornecido e instalado em ramal de descarga ou ramal de esgoto sanitário. Af_12/2014</t>
  </si>
  <si>
    <t>Luva simples, pvc, serie normal, esgoto predial, dn 50 mm, junta elástica, fornecido e instalado em ramal de descarga ou ramal de esgoto sanitário. Af_12/2014</t>
  </si>
  <si>
    <t>Luva de correr, pvc, serie normal, esgoto predial, dn 50 mm, junta elástica, fornecido e instalado em ramal de descarga ou ramal de esgoto sanitário. Af_12/2014</t>
  </si>
  <si>
    <t>União, cpvc, soldável, dn 28mm, instalado em ramal de distribuição de água   fornecimento e instalação. Af_12/2014</t>
  </si>
  <si>
    <t>União, cpvc, soldável, dn35mm, instalado em ramal de distribuição de água - fornecimento e instalação. Af_12/2014</t>
  </si>
  <si>
    <t>Luva simples, pvc, serie normal, esgoto predial, dn 75 mm, junta elástica, fornecido e instalado em ramal de descarga ou ramal de esgoto sanitário. Af_12/2014</t>
  </si>
  <si>
    <t>Luva de correr, pvc, serie normal, esgoto predial, dn 75 mm, junta elástica, fornecido e instalado em ramal de descarga ou ramal de esgoto sanitário. Af_12/2014</t>
  </si>
  <si>
    <t>Luva simples, pvc, serie normal, esgoto predial, dn 100 mm, junta elástica, fornecido e instalado em ramal de descarga ou ramal de esgoto sanitário. Af_12/2014</t>
  </si>
  <si>
    <t>Luva de correr, pvc, serie normal, esgoto predial, dn 100 mm, junta elástica, fornecido e instalado em ramal de descarga ou ramal de esgoto sanitário. Af_12/2014</t>
  </si>
  <si>
    <t>Te, pvc, serie normal, esgoto predial, dn 40 x 40 mm, junta soldável, fornecido e instalado em ramal de descarga ou ramal de esgoto sanitário. Af_12/2014</t>
  </si>
  <si>
    <t>Junção simples, pvc, serie normal, esgoto predial, dn 40 mm, junta soldável, fornecido e instalado em ramal de descarga ou ramal de esgoto sanitário. Af_12/2014</t>
  </si>
  <si>
    <t>Te, pvc, serie normal, esgoto predial, dn 50 x 50 mm, junta elástica, fornecido e instalado em ramal de descarga ou ramal de esgoto sanitário. Af_12/2014</t>
  </si>
  <si>
    <t>Junção simples, pvc, serie normal, esgoto predial, dn 50 x 50 mm, junta elástica, fornecido e instalado em ramal de descarga ou ramal de esgoto sanitário. Af_12/2014</t>
  </si>
  <si>
    <t>Te, pvc, serie normal, esgoto predial, dn 75 x 75 mm, junta elástica, fornecido e instalado em ramal de descarga ou ramal de esgoto sanitário. Af_12/2014</t>
  </si>
  <si>
    <t>Junção simples, pvc, serie normal, esgoto predial, dn 75 x 75 mm, junta elástica, fornecido e instalado em ramal de descarga ou ramal de esgoto sanitário. Af_12/2014</t>
  </si>
  <si>
    <t>Te, pvc, serie normal, esgoto predial, dn 100 x 100 mm, junta elástica, fornecido e instalado em ramal de descarga ou ramal de esgoto sanitário. Af_12/2014</t>
  </si>
  <si>
    <t>Junção simples, pvc, serie normal, esgoto predial, dn 100 x 100 mm, junta elástica, fornecido e instalado em ramal de descarga ou ramal de esgoto sanitário. Af_12/2014</t>
  </si>
  <si>
    <t>Joelho 90 graus, pvc, serie normal, esgoto predial, dn 50 mm, junta elástica, fornecido e instalado em prumada de esgoto sanitário ou ventilação. Af_12/2014</t>
  </si>
  <si>
    <t>Joelho 45 graus, pvc, serie normal, esgoto predial, dn 50 mm, junta elástica, fornecido e instalado em prumada de esgoto sanitário ou ventilação. Af_12/2014</t>
  </si>
  <si>
    <t>Curva curta 90 graus, pvc, serie normal, esgoto predial, dn 50 mm, junta elástica, fornecido e instalado em prumada de esgoto sanitário ou ventilação. Af_12/2014</t>
  </si>
  <si>
    <t>Curva longa 90 graus, pvc, serie normal, esgoto predial, dn 50 mm, junta elástica, fornecido e instalado em prumada de esgoto sanitário ou ventilação. Af_12/2014</t>
  </si>
  <si>
    <t>Joelho 90 graus, pvc, serie normal, esgoto predial, dn 75 mm, junta elástica, fornecido e instalado em prumada de esgoto sanitário ou ventilação. Af_12/2014</t>
  </si>
  <si>
    <t>Joelho 45 graus, pvc, serie normal, esgoto predial, dn 75 mm, junta elástica, fornecido e instalado em prumada de esgoto sanitário ou ventilação. Af_12/2014</t>
  </si>
  <si>
    <t>Curva curta 90 graus, pvc, serie normal, esgoto predial, dn 75 mm, junta elástica, fornecido e instalado em prumada de esgoto sanitário ou ventilação. Af_12/2014</t>
  </si>
  <si>
    <t>Curva longa 90 graus, pvc, serie normal, esgoto predial, dn 75 mm, junta elástica, fornecido e instalado em prumada de esgoto sanitário ou ventilação. Af_12/2014</t>
  </si>
  <si>
    <t>Joelho 90 graus, pvc, serie normal, esgoto predial, dn 100 mm, junta elástica, fornecido e instalado em prumada de esgoto sanitário ou ventilação. Af_12/2014</t>
  </si>
  <si>
    <t>Joelho 45 graus, pvc, serie normal, esgoto predial, dn 100 mm, junta elástica, fornecido e instalado em prumada de esgoto sanitário ou ventilação. Af_12/2014</t>
  </si>
  <si>
    <t>Curva curta 90 graus, pvc, serie normal, esgoto predial, dn 100 mm, junta elástica, fornecido e instalado em prumada de esgoto sanitário ou ventilação. Af_12/2014</t>
  </si>
  <si>
    <t>Curva longa 90 graus, pvc, serie normal, esgoto predial, dn 100 mm, junta elástica, fornecido e instalado em prumada de esgoto sanitário ou ventilação. Af_12/2014</t>
  </si>
  <si>
    <t>Luva simples, pvc, serie normal, esgoto predial, dn 50 mm, junta elástica, fornecido e instalado em prumada de esgoto sanitário ou ventilação. Af_12/2014</t>
  </si>
  <si>
    <t>Luva de correr, pvc, serie normal, esgoto predial, dn 50 mm, junta elástica, fornecido e instalado em prumada de esgoto sanitário ou ventilação. Af_12/2014</t>
  </si>
  <si>
    <t>União, cpvc, soldável, dn35mm, instalado em prumada de água  fornecimento e instalação. Af_12/2014</t>
  </si>
  <si>
    <t>Luva simples, pvc, serie normal, esgoto predial, dn 75 mm, junta elástica, fornecido e instalado em prumada de esgoto sanitário ou ventilação. Af_12/2014</t>
  </si>
  <si>
    <t>Luva de correr, pvc, serie normal, esgoto predial, dn 75 mm, junta elástica, fornecido e instalado em prumada de esgoto sanitário ou ventilação. Af_12/2014</t>
  </si>
  <si>
    <t>Luva simples, pvc, serie normal, esgoto predial, dn 100 mm, junta elástica, fornecido e instalado em prumada de esgoto sanitário ou ventilação. Af_12/2014</t>
  </si>
  <si>
    <t>Luva de correr, pvc, serie normal, esgoto predial, dn 100 mm, junta elástica, fornecido e instalado em prumada de esgoto sanitário ou ventilação. Af_12/2014</t>
  </si>
  <si>
    <t>Te, pvc, serie normal, esgoto predial, dn 50 x 50 mm, junta elástica, fornecido e instalado em prumada de esgoto sanitário ou ventilação. Af_12/2014</t>
  </si>
  <si>
    <t>Junção simples, pvc, serie normal, esgoto predial, dn 50 x 50 mm, junta elástica, fornecido e instalado em prumada de esgoto sanitário ou ventilação. Af_12/2014</t>
  </si>
  <si>
    <t>União, cpvc, soldável, dn42mm, instalado em prumada de água  fornecimento e instalação. Af_12/2014</t>
  </si>
  <si>
    <t>Te, pvc, serie normal, esgoto predial, dn 75 x 75 mm, junta elástica, fornecido e instalado em prumada de esgoto sanitário ou ventilação. Af_12/2014</t>
  </si>
  <si>
    <t>Junção simples, pvc, serie normal, esgoto predial, dn 75 x 75 mm, junta elástica, fornecido e instalado em prumada de esgoto sanitário ou ventilação. Af_12/2014</t>
  </si>
  <si>
    <t>Te, pvc, serie normal, esgoto predial, dn 100 x 100 mm, junta elástica, fornecido e instalado em prumada de esgoto sanitário ou ventilação. Af_12/2014</t>
  </si>
  <si>
    <t>Junção simples, pvc, serie normal, esgoto predial, dn 100 x 100 mm, junta elástica, fornecido e instalado em prumada de esgoto sanitário ou ventilação. Af_12/2014</t>
  </si>
  <si>
    <t>União, cpvc, soldável, dn 54mm, instalado em prumada de água  fornecimento e instalação. Af_12/2014</t>
  </si>
  <si>
    <t>União, cpvc, soldável, dn 73mm, instalado em prumada de água  fornecimento e instalação. Af_12/2014</t>
  </si>
  <si>
    <t>União, cpvc, soldável, dn 89mm, instalado em prumada de água  fornecimento e instalação. Af_12/2014</t>
  </si>
  <si>
    <t>Joelho 90 graus, pvc, serie normal, esgoto predial, dn 100 mm, junta elástica, fornecido e instalado em subcoletor aéreo de esgoto sanitário. Af_12/2014</t>
  </si>
  <si>
    <t>Joelho 45 graus, pvc, serie normal, esgoto predial, dn 100 mm, junta elástica, fornecido e instalado em subcoletor aéreo de esgoto sanitário. Af_12/2014</t>
  </si>
  <si>
    <t>Curva curta 90 graus, pvc, serie normal, esgoto predial, dn 100 mm, junta elástica, fornecido e instalado em subcoletor aéreo de esgoto sanitário. Af_12/2014</t>
  </si>
  <si>
    <t>Curva longa 90 graus, pvc, serie normal, esgoto predial, dn 100 mm, junta elástica, fornecido e instalado em subcoletor aéreo de esgoto sanitário. Af_12/2014</t>
  </si>
  <si>
    <t>Joelho 90 graus, pvc, serie normal, esgoto predial, dn 150 mm, junta elástica, fornecido e instalado em subcoletor aéreo de esgoto sanitário. Af_12/2014</t>
  </si>
  <si>
    <t>Joelho 45 graus, pvc, serie normal, esgoto predial, dn 150 mm, junta elástica, fornecido e instalado em subcoletor aéreo de esgoto sanitário. Af_12/2014</t>
  </si>
  <si>
    <t>Luva simples, pvc, serie normal, esgoto predial, dn 100 mm, junta elástica, fornecido e instalado em subcoletor aéreo de esgoto sanitário. Af_12/2014</t>
  </si>
  <si>
    <t>Luva de correr, pvc, serie normal, esgoto predial, dn 100 mm, junta elástica, fornecido e instalado em subcoletor aéreo de esgoto sanitário. Af_12/2014</t>
  </si>
  <si>
    <t>Luva de correr, pvc, serie normal, esgoto predial, dn 150 mm, junta elástica, fornecido e instalado em subcoletor aéreo de esgoto sanitário. Af_12/2014</t>
  </si>
  <si>
    <t>Te, pvc, serie normal, esgoto predial, dn 100 x 100 mm, junta elástica, fornecido e instalado em subcoletor aéreo de esgoto sanitário. Af_12/2014</t>
  </si>
  <si>
    <t>Junção simples, pvc, serie normal, esgoto predial, dn 100 x 100 mm, junta elástica, fornecido e instalado em subcoletor aéreo de esgoto sanitário. Af_12/2014</t>
  </si>
  <si>
    <t>Te, pvc, serie normal, esgoto predial, dn 150 x 150 mm, junta elástica, fornecido e instalado em subcoletor aéreo de esgoto sanitário. Af_12/2014</t>
  </si>
  <si>
    <t>Junção simples, pvc, serie normal, esgoto predial, dn 150 x 150 mm, junta elástica, fornecido e instalado em subcoletor aéreo de esgoto sanitário. Af_12/2014</t>
  </si>
  <si>
    <t>Cotovelo em cobre, dn 22 mm, 90 graus, sem anel de solda, instalado em prumada   fornecimento e instalação. Af_12/2015</t>
  </si>
  <si>
    <t>União, em ferro galvanizado, dn 50 (2"), conexão rosqueada, instalado em prumadas - fornecimento e instalação. Af_12/2015</t>
  </si>
  <si>
    <t>União, em ferro galvanizado, dn 65 (2 1/2"), conexão rosqueada, instalado em prumadas - fornecimento e instalação. Af_12/2015</t>
  </si>
  <si>
    <t>União, em ferro galvanizado, dn 80 (3"), conexão rosqueada, instalado em prumadas - fornecimento e instalação. Af_12/2015</t>
  </si>
  <si>
    <t>União, em ferro galvanizado, dn 25 (1"), conexão rosqueada, instalado em rede de alimentação para hidrante - fornecimento e instalação. Af_12/2015</t>
  </si>
  <si>
    <t>União, em ferro galvanizado, dn 32 (1 1/4"), conexão rosqueada, instalado em rede de alimentação para hidrante - fornecimento e instalação. Af_12/2015</t>
  </si>
  <si>
    <t>União, em ferro galvanizado, dn 40 (1 1/2"), conexão rosqueada, instalado em rede de alimentação para hidrante - fornecimento e instalação. Af_12/2015</t>
  </si>
  <si>
    <t>União, em ferro galvanizado, dn 50 (2"), conexão rosqueada, instalado em rede de alimentação para hidrante - fornecimento e instalação. Af_12/2015</t>
  </si>
  <si>
    <t>União, em ferro galvanizado, dn 65 (2 1/2"), conexão rosqueada, instalado em rede de alimentação para hidrante - fornecimento e instalação. Af_12/2015</t>
  </si>
  <si>
    <t>União, em ferro galvanizado, dn 80 (3"), conexão rosqueada, instalado em rede de alimentação para hidrante - fornecimento e instalação. Af_12/2015</t>
  </si>
  <si>
    <t>União, em ferro galvanizado, conexão rosqueada, dn 25 (1"), instalado em rede de alimentação para sprinkler - fornecimento e instalação. Af_12/2015</t>
  </si>
  <si>
    <t>União, em ferro galvanizado, conexão rosqueada, dn 32 (1 1/4"), instalado em rede de alimentação para sprinkler - fornecimento e instalação. Af_12/2015</t>
  </si>
  <si>
    <t>União, em ferro galvanizado, conexão rosqueada, dn 40 (1 1/2"), instalado em rede de alimentação para sprinkler - fornecimento e instalação. Af_12/2015</t>
  </si>
  <si>
    <t>União, em ferro galvanizado, conexão rosqueada, dn 50 (2"), instalado em rede de alimentação para sprinkler - fornecimento e instalação. Af_12/2015</t>
  </si>
  <si>
    <t>União, em ferro galvanizado, conexão rosqueada, dn 65 (2 1/2"), instalado em rede de alimentação para sprinkler - fornecimento e instalação. Af_12/2015</t>
  </si>
  <si>
    <t>União, em ferro galvanizado, conexão rosqueada, dn 80 (3"), instalado em rede de alimentação para sprinkler - fornecimento e instalação. Af_12/2015</t>
  </si>
  <si>
    <t>União, em ferro galvanizado, conexão rosqueada, dn 15 (1/2"), instalado em ramais e sub-ramais de gás - fornecimento e instalação. Af_12/2015</t>
  </si>
  <si>
    <t>União, em ferro galvanizado, conexão rosqueada, dn 20 (3/4"), instalado em ramais e sub-ramais de gás - fornecimento e instalação. Af_12/2015</t>
  </si>
  <si>
    <t>União, em ferro galvanizado, conexão rosqueada, dn 25 (1"), instalado em ramais e sub-ramais de gás - fornecimento e instalação. Af_12/2015</t>
  </si>
  <si>
    <t>Junta de expansão em cobre, dn 22 mm, ponta x ponta, instalado em prumada  fornecimento e instalação. Af_01/2016</t>
  </si>
  <si>
    <t>Junta de expansão em cobre, dn 28 mm, ponta x ponta, instalado em prumada  fornecimento e instalação. Af_01/2016</t>
  </si>
  <si>
    <t>Junta de expansão em bronze/latão, dn 35 mm, ponta x ponta, instalado em prumada  fornecimento e instalação. Af_01/2016</t>
  </si>
  <si>
    <t>Junta de expansão em bronze/latão, dn 42 mm, ponta x ponta, instalado em prumada  fornecimento e instalação. Af_01/2016</t>
  </si>
  <si>
    <t>Junta de expansão em bronze/latão, dn 54 mm, ponta x ponta, instalado em prumada  fornecimento e instalação. Af_01/2016</t>
  </si>
  <si>
    <t>Junta de expansão em bronze/latão, dn 66 mm, ponta x ponta, instalado em prumada  fornecimento e instalação. Af_01/2016</t>
  </si>
  <si>
    <t>Junta de expansão em cobre, dn 15 mm, ponta x ponta, instalado em ramal de distribuição  fornecimento e instalação. Af_01/2016</t>
  </si>
  <si>
    <t>Junta de expansão em cobre, dn 22 mm, ponta x ponta, instalado em ramal de distribuição  fornecimento e instalação. Af_01/2016</t>
  </si>
  <si>
    <t>Junta de expansão em cobre, dn 28 mm, ponta x ponta, instalado em ramal de distribuição  fornecimento e instalação. Af_01/2016</t>
  </si>
  <si>
    <t>Junta de expansão em cobre, dn 15 mm, ponta x ponta, instalado em ramal e sub-ramal  fornecimento e instalação. Af_01/2016</t>
  </si>
  <si>
    <t>Junta de expansão em cobre, dn 22 mm, ponta x ponta, instalado em ramal e sub-ramal  fornecimento e instalação. Af_01/2016</t>
  </si>
  <si>
    <t>Junta de expansão em cobre, dn 28 mm, ponta x ponta, instalado em ramal e sub-ramal  fornecimento e instalação. Af_01/2016</t>
  </si>
  <si>
    <t>Luva simples, pvc, série normal, esgoto predial, dn 150 mm, junta elástica, fornecido e instalado em subcoletor aéreo de esgoto sanitário. Af_12/2014</t>
  </si>
  <si>
    <t>Curva 90 graus, pvc, serie r, água pluvial, dn 100 mm, junta elástica, fornecido e instalado em ramal de encaminhamento. Af_12/2014</t>
  </si>
  <si>
    <t>Curva 90 graus, pvc, serie r, água pluvial, dn 100 mm, junta elástica, fornecido e instalado em condutores verticais de águas pluviais. Af_12/2014</t>
  </si>
  <si>
    <t>Sprinkler tipo pendente, 68 °c, união por rosca dn 15 (1/2") - fornecimento e instalação. Af_12/2015</t>
  </si>
  <si>
    <t>União metálica para instalações em pex, dn 16 mm, fixação das conexões por anel deslizante  fornecimento e instalação . Af_06/2015</t>
  </si>
  <si>
    <t>União metálica para instalações em pex, dn 20 mm, fixação das conexões por anel deslizante  fornecimento e instalação . Af_06/2015</t>
  </si>
  <si>
    <t>União de redução, metálica, para instalações em pex, dn 20 x 16 mm, conexão por anel deslizante  fornecimento e instalação. Af_06/2015</t>
  </si>
  <si>
    <t>União metálica para instalações em pex, dn 25 mm, fixação das conexões por anel deslizante   fornecimento e instalação. Af_06/2015</t>
  </si>
  <si>
    <t>União de redução, metálica, pex, dn 25 x 16 mm, conexão por anel deslizante  fornecimento e instalação. Af_06/2015</t>
  </si>
  <si>
    <t>União de redução, metálica, pex, dn 25 x 20 mm, conexão por anel deslizante  fornecimento e instalação. Af_06/2015</t>
  </si>
  <si>
    <t>União metálica para instalações em pex, dn 32 mm, fixação das conexões por anel deslizante   fornecimento e instalação. Af_06/2015</t>
  </si>
  <si>
    <t>União de redução, metálica, pex, dn 32 x 25 mm, conexão por anel deslizante  fornecimento e instalação. Af_06/2015</t>
  </si>
  <si>
    <t>Curva 45 graus, em aço, conexão ranhurada, dn 50 (2), instalado em prumadas - fornecimento e instalação. Af_12/2015</t>
  </si>
  <si>
    <t>Curva 90 graus, em aço, conexão ranhurada, dn 65 (2 1/2), instalado em prumadas - fornecimento e instalação. Af_12/2015</t>
  </si>
  <si>
    <t>Luva com redução, em aço, conexão soldada, dn 50 x 40 mm (2 x 1 1/2), instalado em prumadas - fornecimento e instalação. Af_12/2015</t>
  </si>
  <si>
    <t>Luva, em aço, conexão soldada, dn 80 (3), instalado em prumadas - fornecimento e instalação. Af_12/2015</t>
  </si>
  <si>
    <t>Curva 45 graus, em aço, conexão soldada, dn 50 (2), instalado em prumadas - fornecimento e instalação. Af_12/2015</t>
  </si>
  <si>
    <t>Curva 90 graus, em aço, conexão soldada, dn 50 (2), instalado em prumadas - fornecimento e instalação. Af_12/2015</t>
  </si>
  <si>
    <t>Curva 45 graus, em aço, conexão soldada, dn 65 (2 1/2), instalado em prumadas - fornecimento e instalação. Af_12/2015</t>
  </si>
  <si>
    <t>Curva 90 graus, em aço, conexão soldada, dn 65 (2 1/2), instalado em prumadas - fornecimento e instalação. Af_12/2015</t>
  </si>
  <si>
    <t>Curva 45 graus, em aço, conexão soldada, dn 80 (3), instalado em prumadas - fornecimento e instalação. Af_12/2015</t>
  </si>
  <si>
    <t>Curva 90 graus, em aço, conexão soldada, dn 80 (3), instalado em prumadas - fornecimento e instalação. Af_12/2015</t>
  </si>
  <si>
    <t>Luva, em aço, conexão soldada, dn 25 (1), instalado em rede de alimentação para hidrante - fornecimento e instalação. Af_12/2015</t>
  </si>
  <si>
    <t>Luva com redução, em aço, conexão soldada, dn 25 x 20 mm (1 x 3/4), instalado em rede de alimentação para hidrante - fornecimento e instalação. Af_12/2015</t>
  </si>
  <si>
    <t>Luva, em aço, conexão soldada, dn 32 (1 1/4), instalado em rede de alimentação para hidrante - fornecimento e instalação. Af_12/2015</t>
  </si>
  <si>
    <t>Luva com redução, em aço, conexão soldada, dn 32 x 25 mm (1 1/4  x 1), instalado em rede de alimentação para hidrante - fornecimento e instalação. Af_12/2015</t>
  </si>
  <si>
    <t>Luva, em aço, conexão soldada, dn 40 (1 1/2), instalado em rede de alimentação para hidrante - fornecimento e instalação. Af_12/2015</t>
  </si>
  <si>
    <t>Luva com redução, em aço, conexão soldada, dn 40  x 32 mm (1 1/2 x 1 1/4), instalado em rede de alimentação para hidrante - fornecimento e instalação. Af_12/2015</t>
  </si>
  <si>
    <t>Luva, em aço, conexão soldada, dn 50 (2), instalado em rede de alimentação para hidrante - fornecimento e instalação. Af_12/2015</t>
  </si>
  <si>
    <t>Luva com redução, em aço, conexão soldada, dn 50 x 40 mm (2 x 1 1/2), instalado em rede de alimentação para hidrante - fornecimento e instalação. Af_12/2015</t>
  </si>
  <si>
    <t>Luva, em aço, conexão soldada, dn 65 (2 1/2), instalado em rede de alimentação para hidrante - fornecimento e instalação. Af_12/2015</t>
  </si>
  <si>
    <t>Luva com redução, em aço, conexão soldada, dn 65 x 50 mm (2 1/2 x 2), instalado em rede de alimentação para hidrante - fornecimento e instalação. Af_12/2015</t>
  </si>
  <si>
    <t>Luva, em aço, conexão soldada, dn 80 (3), instalado em rede de alimentação para hidrante - fornecimento e instalação. Af_12/2015</t>
  </si>
  <si>
    <t>Luva com redução, em aço, conexão soldada, dn 80 x 65 mm (3 x 2 1/2), instalado em rede de alimentação para hidrante - fornecimento e instalação. Af_12/2015</t>
  </si>
  <si>
    <t>Curva 45 graus, em aço, conexão soldada, dn 25 (1), instalado em rede de alimentação para hidrante - fornecimento e instalação. Af_12/2015</t>
  </si>
  <si>
    <t>Curva 90 graus, em aço, conexão soldada, dn 25 (1), instalado em rede de alimentação para hidrante - fornecimento e instalação. Af_12/2015</t>
  </si>
  <si>
    <t>Curva 45 graus, em aço, conexão soldada, dn 32 (1 1/4), instalado em rede de alimentação para hidrante - fornecimento e instalação. Af_12/2015</t>
  </si>
  <si>
    <t>Curva 90 graus, em aço, conexão soldada, dn 32 (1 1/4), instalado em rede de alimentação para hidrante - fornecimento e instalação. Af_12/2015</t>
  </si>
  <si>
    <t>Caixa enterrada hidráulica retangular em alvenaria com tijolos cerâmicos maciços, dimensões internas: 0,3x0,3x0,3 m para rede de drenagem. Af_05/2018</t>
  </si>
  <si>
    <t>Caixa enterrada hidráulica retangular em alvenaria com tijolos cerâmicos maciços, dimensões internas: 0,4x0,4x0,4 m para rede de drenagem. Af_05/2018</t>
  </si>
  <si>
    <t>Caixa enterrada hidráulica retangular em alvenaria com tijolos cerâmicos maciços, dimensões internas: 0,6x0,6x0,6 m para rede de drenagem. Af_05/2018</t>
  </si>
  <si>
    <t>Caixa enterrada hidráulica retangular em alvenaria com tijolos cerâmicos maciços, dimensões internas: 0,8x0,8x0,6 m para rede de drenagem. Af_05/2018</t>
  </si>
  <si>
    <t>Caixa enterrada hidráulica retangular em alvenaria com tijolos cerâmicos maciços, dimensões internas: 1x1x0,6 m para rede de drenagem. Af_05/2018</t>
  </si>
  <si>
    <t>Caixa enterrada hidráulica retangular, em alvenaria com blocos de concreto, dimensões internas: 0,4x0,4x0,4 m para rede de drenagem. Af_05/2018</t>
  </si>
  <si>
    <t>Caixa enterrada hidráulica retangular, em alvenaria com blocos de concreto, dimensões internas: 0,6x0,6x0,6 m para rede de drenagem. Af_05/2018</t>
  </si>
  <si>
    <t>Caixa enterrada hidráulica retangular, em alvenaria com blocos de concreto, dimensões internas: 0,8x0,8x0,6 m para rede de drenagem. Af_05/2018</t>
  </si>
  <si>
    <t>Caixa enterrada hidráulica retangular, em alvenaria com blocos de concreto, dimensões internas: 1x1x0,6 m para rede de drenagem. Af_05/2018</t>
  </si>
  <si>
    <t>Ralo sifonado, pvc, dn 100 x 40 mm, junta soldável, fornecido e instalado em ramais de encaminhamento de água pluvial. Af_12/2014</t>
  </si>
  <si>
    <t>Caixa sifonada, pvc, dn 100 x 100 x 50 mm, junta elástica, fornecida e instalada em ramal de descarga ou em ramal de esgoto sanitário. Af_12/2014</t>
  </si>
  <si>
    <t>Caixa sifonada, pvc, dn 150 x 185 x 75 mm, junta elástica, fornecida e instalada em ramal de descarga ou em ramal de esgoto sanitário. Af_12/2014</t>
  </si>
  <si>
    <t>Ralo sifonado, pvc, dn 100 x 40 mm, junta soldável, fornecido e instalado em ramal de descarga ou em ramal de esgoto sanitário. Af_12/2014</t>
  </si>
  <si>
    <t>Ralo seco, pvc, dn 100 x 40 mm, junta soldável, fornecido e instalado em ramal de descarga ou em ramal de esgoto sanitário. Af_12/2014</t>
  </si>
  <si>
    <t>Mictorio sifonado de louca branca com pertences, com registro de pressao 1/2" com canopla cromada acabamento simples e conjunto para fixacao  - fornecimento e instalacao</t>
  </si>
  <si>
    <t>Tanque de louça branca com coluna, 30l ou equivalente - fornecimento e instalação. Af_12/2013</t>
  </si>
  <si>
    <t>Tanque de mármore sintético com coluna, 22l ou equivalente  fornecimento e instalação. Af_12/2013</t>
  </si>
  <si>
    <t>Lavatório louça branca com coluna, *44 x 35,5* cm, padrão popular - fornecimento e instalação. Af_12/2013</t>
  </si>
  <si>
    <t>Lavatório louça branca com coluna, 45 x 55cm ou equivalente, padrão médio - fornecimento e instalação. Af_12/2013</t>
  </si>
  <si>
    <t>Tanque de louça branca com coluna, 30l ou equivalente, incluso sifão flexível em pvc, válvula metálica e torneira de metal cromado padrão médio - fornecimento e instalação. Af_12/2013</t>
  </si>
  <si>
    <t>Tanque de louça branca com coluna, 30l ou equivalente, incluso sifão flexível em pvc, válvula plástica e torneira de metal cromado padrão popular - fornecimento e instalação. Af_12/2013</t>
  </si>
  <si>
    <t>Tanque de louça branca com coluna, 30l ou equivalente, incluso sifão flexível em pvc, válvula plástica e torneira de plástico - fornecimento e instalação. Af_12/2013</t>
  </si>
  <si>
    <t>Tanque de mármore sintético com coluna, 22l ou equivalente, incluso sifão flexível em pvc, válvula plástica e torneira de metal cromado padrão popular - fornecimento e instalação. Af_12/2013</t>
  </si>
  <si>
    <t>Tanque de mármore sintético com coluna, 22l ou equivalente, incluso sifão flexível em pvc, válvula plástica e torneira de plástico - fornecimento e instalação. Af_12/2013</t>
  </si>
  <si>
    <t>Lavatório louça branca com coluna, *44 x 35,5* cm, padrão popular, incluso sifão flexível em pvc, válvula e engate flexível 30cm em plástico e com torneira cromada padrão popular - fornecimento e instalação. Af_12/2013</t>
  </si>
  <si>
    <t>Lavatório louça branca com coluna, 45 x 55cm ou equivalente, padrão médio, incluso sifão tipo garrafa, válvula e engate flexível de 40cm em metal cromado, com aparelho misturador padrão médio - fornecimento e instalação. Af_12/2013</t>
  </si>
  <si>
    <t>Lavatório louça branca com coluna, 45 x 55cm ou equivalente, padrão médio, incluso sifão tipo garrafa, válvula e engate flexível de 40cm em metal cromado, com torneira cromada de mesa, padrão médio - fornecimento e instalação. Af_12/2013</t>
  </si>
  <si>
    <t>Bancada mármore branco polido 0,50x0,60m, incluso cuba de embutir oval em louça branca 35 x 50cm, válvula, sifão tipo garrafa e engate flexível 40cm em metal cromado e aparelho misturador de mesa, padrão médio - fornecimento e instalação. Af_12/2013</t>
  </si>
  <si>
    <t>Vaso sanitario sifonado convencional com louça branca, incluso conjunto de ligação para bacia sanitária ajustável - fornecimento e instalação. Af_10/2016</t>
  </si>
  <si>
    <t>Vaso sanitario sifonado convencional para pcd sem furo frontal com louça branca sem assento, incluso conjunto de ligação para bacia sanitária ajustável - fornecimento e instalação. Af_10/2016</t>
  </si>
  <si>
    <t>Tampa circular para esgoto e drenagem, em ferro fundido, diâmetro interno = 0,6 m. Af_05/2018</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</si>
  <si>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</si>
  <si>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</si>
  <si>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</si>
  <si>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</si>
  <si>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</si>
  <si>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</si>
  <si>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Coletor predial de esgoto, da caixa até a rede (distância = 10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</si>
  <si>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8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</si>
  <si>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6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</si>
  <si>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4 m, largura da vala = 0,65 m), incluindo escavação manual, preparo de fundo de vala e reaterro manual com compactação mecanizada, tubo  pvc p/ rede coletora esgoto jei dn 100 mm e conexões - fornecimento e instalação. Af_03/2016</t>
  </si>
  <si>
    <t>Coletor predial de esgoto, da caixa até a rede (distância = 10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</si>
  <si>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8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</si>
  <si>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6 m, largura da vala = 0,65 m), incluindo escavação mecanizada, preparo de fundo de vala e reaterro com compactação mecanizada, tubo pvc p/ rede coletora esgoto jei dn 100 mm e conexões - fornecimento e instalação. Af_03/2016</t>
  </si>
  <si>
    <t>Coletor predial de esgoto, da caixa até a rede (distância = 4 m, largura da vala = 0,65 m), incluindo escavação mecanizada, preparo de fundo de vala e reaterro com compactação mecanizada, tubo pvc p/ rede coletora esgoto jei dn 100 mm e conexões - fornecimento e instalação. Af_03/2016</t>
  </si>
  <si>
    <t>Escavacao, carga e transporte de  material de 1a categoria com trator sobre esteiras 347 hp e cacamba 6m3,  dmt 50 a 200m</t>
  </si>
  <si>
    <t>Escavacao mecanica campo aberto em solo exceto rocha ate 2,00m profundidade</t>
  </si>
  <si>
    <t>Escavacao mecanica, a ceu aberto, em material de 1a categoria, com escavadeira hidraulica, capacidade de 0,78 m3</t>
  </si>
  <si>
    <t>Escavacao mecanica de vala em material de 2a. Categoria ate 2 m de profundidade com utilizacao de escavadeira hidraulica</t>
  </si>
  <si>
    <t>Escavacao mecanica de vala em material 2a. Categoria de 2,01 ate 4,00 m de profundidade com utilizacao de escavadeira hidraulica</t>
  </si>
  <si>
    <t>Escavacao mecanica de vala em material 2a. Categoria de 4,01 ate 6,00 m de profundidade com utilizacao de escavadeira hidraulica</t>
  </si>
  <si>
    <t>Escavação manual de vala/cava em lodo, entre 3 e 4,5m de profundidade</t>
  </si>
  <si>
    <t>Escavacao mecanica de valas (solo com agua), profundidade maior que 4,00 m ate 6,00 m.</t>
  </si>
  <si>
    <t>Escavação mecanizada de vala com prof. Até 1,5 m (média entre montante e jusante/uma composição por trecho), com escavadeira hidráulica (0,8 m3), larg. De 1,5 m a 2,5 m, em solo de 1a categoria, em locais com alto nível de interferência. Af_01/2015</t>
  </si>
  <si>
    <t>Escavação mecanizada de vala com prof. Maior que 1,5 m até 3,0 m (média entre montante e jusante/uma composição por trecho), com escavadeira hidráulica (0,8 m3/111 hp), largura até 1,5 m, em solo de 1a categoria, em locais com alto nível de interferência. Af_01/2015</t>
  </si>
  <si>
    <t>Escavação mecanizada de vala com prof. Maior que 1,5 m até 3,0 m (média entre montante e jusante/uma composição por trecho), com escavadeira hidráulica (0,8 m3/111 hp), larg. De 1,5 m a 2,5 m, em solo de 1a categoria, em locais com alto nível de interferência. Af_01/2015</t>
  </si>
  <si>
    <t>Escavação mecanizada de vala com prof. Maior que 3,0 m até 4,5 m(média entre montante e jusante/uma composição por trecho), com escavadeira hidráulica (0,8 m3/111 hp), larg. Menor que 1,5 m, em solo de 1a categoria, em locais com alto nível de interferência. Af_01/2015</t>
  </si>
  <si>
    <t>Escavação mecanizada de vala com prof. De 3,0 m até 4,5 m(média entre montante e jusante/uma composição por trecho), com escavadeira hidráulica (1,2 m3/155 hp), larg. De 1,5 m a 2,5 m, em solo de 1a categoria, em locais com alto nível de interferência. Af_01/2015</t>
  </si>
  <si>
    <t>Escavação mecanizada de vala com prof. Maior que 4,5 m até 6,0 m(média entre montante e jusante/uma composição por trecho), com escavadeira hidráulica (1,2 m3/155 hp), larg. Menor que 1,5 m, em solo de 1a categoria, em locais com alto nível de interferência. Af_01/2015</t>
  </si>
  <si>
    <t>Escavação mecanizada de vala com prof. Maior que 4,5 m até 6,0 m(média entre montante e jusante/uma composição por trecho), com escavadeira hidráulica (1,2 m3/155 hp), larg. De 1,5 m a 2,5 m, em solo de 1a categoria, em locais com alto nível de interferência. Af_01/2015</t>
  </si>
  <si>
    <t>Escavação mecanizada de vala com prof. Até 1,5 m(média entre montante e jusante/uma composição por trecho), com escavadeira hidráulica (0,8 m3), larg. De 1,5m a 2,5 m, em solo de 1a categoria, locais com baixo nível de interferência. Af_01/2015</t>
  </si>
  <si>
    <t>Escavação mecanizada de vala com prof. Maior que 1,5 m e até 3,0 m(média entre montante e jusante/uma composição por trecho), com escavadeira hidráulica (0,8 m3/111 hp), larg. Menor que 1,5 m, em solo de 1a categoria, locais com baixo nível de interferência. Af_01/2015</t>
  </si>
  <si>
    <t>Escavação mecanizada de vala com prof. Maior que 1,5 m até 3,0 m (média entre montante e jusante/uma composição por trecho), com escavadeira hidráulica (0,8 m3/111 hp), larg. De 1,5 m a 2,5 m, em solo de 1a categoria, locais com baixo nível de interferência. Af_01/2015</t>
  </si>
  <si>
    <t>Escavação mecanizada de vala com prof. Maior que 3,0 m até 4,5 m (média entre montante e jusante/uma composição por trecho), com escavadeira hidráulica (0,8 m3/111 hp), larg. Menor que 1,5 m, em solo de 1a categoria, locais com baixo nível de interferência. Af_01/2015</t>
  </si>
  <si>
    <t>Escavação mecanizada de vala com prof. Maior que 3,0 m até 4,5 m (média entre montante e jusante/uma composição por trecho), com escavadeira hidráulica (1,2 m3/155 hp), larg. De 1,5 m a 2,5 m, em solo de 1a categoria, locais com baixo nível de interferência. Af_01/2015</t>
  </si>
  <si>
    <t>Escavação mecanizada de vala com prof. Maior que 4,5 m até 6,0 m (média entre montante e jusante/uma composição por trecho), com escavadeira hidráulica (1,2 m3/155 hp), larg. Menor que 1,5 m, em solo de 1a categoria, locais com baixo nível de interferência. Af_01/2015</t>
  </si>
  <si>
    <t>Escavação mecanizada de vala com prof. Maior que 4,5 m até 6,0 m (média entre montante e jusante/uma composição por trecho), com escavadeira hidráulica (1,2 m3/155 hp), larg. De 1,5 m a 2,5 m, em solo de 1a categoria, locais com baixo nível de interferência. Af_01/2015</t>
  </si>
  <si>
    <t>Escavação mecanizada de vala com prof. Até 1,5 m (média entre montante e jusante/uma composição por trecho), com retroescavadeira (0,26 m3/88 hp), larg. Menor que 0,8 m, em solo de 1a categoria, em locais com alto nível de interferência. Af_01/2015</t>
  </si>
  <si>
    <t>Escavação mecanizada de vala com prof. Até 1,5 m (média entre montante e jusante/uma composição por trecho), com retroescavadeira (0,26 m3/88 hp), larg. De 0,8 m a 1,5 m, em solo de 1a categoria, em locais com alto nível de interferência. Af_01/2015</t>
  </si>
  <si>
    <t>Escavação mecanizada de vala com prof. Maior que 1,5 m até 3,0 m (média entre montante e jusante/uma composição por trecho), com retroescavadeira (0,26 m3/88 hp), larg. Menor que 0,8 m, em solo de 1a categoria, em locais com alto nível de interferência.Af_01/2015</t>
  </si>
  <si>
    <t>Escavação mecanizada de vala com prof. Maior que 1,5 m até 3,0 m (média entre montante e jusante/uma composição por trecho), com retroescavadeira (0,26 m3/ potência:88 hp), largura de 0,8 m a 1,5 m, em solo de 1a categoria, em locais com alto nível de interferência. Af_01/2015</t>
  </si>
  <si>
    <t>Escavação mecanizada de vala com profundidade até 1,5 m (média entre montante e jusante/uma composição por trecho) com retroescavadeira (capacidade da caçamba da retro: 0,26 m3 / potência: 88 hp), largura menor que 0,8 m, em solo de 1a categoria, locaiscom baixo nível de interferência. Af_01/2015</t>
  </si>
  <si>
    <t>Escavação mecanizada de vala com profundidade até 1,5 m (média entre montante e jusante/uma composição por trecho) com retroescavadeira (capacidade da caçamba da retro: 0,26 m3 / potência: 88 hp), largura de 0,8 m a 1,5 m, em solo de 1a categoria, locaiscom baixo nível de interferência. Af_01/2015</t>
  </si>
  <si>
    <t>Escavação mecanizada de vala com profundidade maior que 1,5 m até 3,0 m (média entre montante e jusante/uma composição por trecho) com retroescavadeira (capacidade da caçamba da retro: 0,26 m3 / potência: 88 hp), largura menor que 0,8 m, em solo de1a categoria, locais com baixo nível de interferência. Af_01/2015</t>
  </si>
  <si>
    <t>Escavação mecanizada de vala com profundidade maior que 1,5 m até 3,0 m (média entre montante e jusante/uma composição por trecho) com retroescavadeira (capacidade da caçamba da retro: 0,26 m3 / potência: 88 hp), largura de 0,8 m a 1,5 m, em solo de 1a categoria, locais com baixo nível de interferência. Af_01/2015</t>
  </si>
  <si>
    <t>Escavação manual de vala com profundidade menor ou igual a 1,30 m. Af_03/2016</t>
  </si>
  <si>
    <t>Aterro mecanizado de vala com escavadeira hidráulica (capacidade da caçamba: 0,8 m³ / potência: 111 hp), largura de 1,5 a 2,5 m, profundidade até 1,5 m, com solo argilo-arenoso. Af_05/2016</t>
  </si>
  <si>
    <t>Aterro mecanizado de vala com escavadeira hidráulica (capacidade da caçamba: 0,8 m³ / potência: 111 hp), largura até 1,5 m, profundidade de 1,5 a 3,0 m, com solo argilo-arenoso. Af_05/2016</t>
  </si>
  <si>
    <t>Aterro mecanizado de vala com escavadeira hidráulica (capacidade da caçamba: 0,8 m³ / potência: 111 hp), largura de 1,5 a 2,5 m, profundidade de 1,5 a 3,0 m, com solo argilo-arenoso. Af_05/2016</t>
  </si>
  <si>
    <t>Aterro mecanizado de vala com escavadeira hidráulica (capacidade da caçamba: 0,8 m³ / potência: 111 hp), largura até 1,5 m, profundidade de 3,0 a 4,5 m, com solo argilo-arenoso. Af_05/2016</t>
  </si>
  <si>
    <t>Aterro mecanizado de vala com escavadeira hidráulica (capacidade da caçamba: 0,8 m³ / potência: 111 hp), largura de 1,5 a 2,5 m, profundidade de 3,0 a 4,5 m, com solo argilo-arenoso. Af_05/2016</t>
  </si>
  <si>
    <t>Aterro mecanizado de vala com escavadeira hidráulica (capacidade da caçamba: 0,8 m³ / potência: 111 hp), largura até 1,5 m, profundidade de 4,5 a 6,0 m, com solo argilo-arenoso. Af_05/2016</t>
  </si>
  <si>
    <t>Aterro mecanizado de vala com escavadeira hidráulica (capacidade da caçamba: 0,8 m³ / potência: 111 hp), largura de 1,5 a 2,5 m, profundidade de 4,5 a 6,0 m, com solo argilo-arenoso. Af_05/2016</t>
  </si>
  <si>
    <t>Aterro mecanizado de vala com retroescavadeira (capacidade da caçamba da retro: 0,26 m³ / potência: 88 hp), largura até 0,8 m, profundidade até 1,5 m, com solo argilo-arenoso. Af_05/2016</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</si>
  <si>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</si>
  <si>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</si>
  <si>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Aterro mecanizado de vala com retroescavadeira (capacidade da caçamba da retro: 0,26 m³ / potência: 88 hp), largura de 0,8 a 1,5 m, profundidade de 1,5 a 3,0 m, com solo argilo-arenoso. Af_05/2016</t>
  </si>
  <si>
    <t>Aterro mecanizado de vala com escavadeira hidráulica (capacidade da caçamba: 0,8 m³ / potência: 111 hp), largura de 1,5 a 2,5 m, profundidade até 1,5 m, com areia para aterro. Af_05/2016</t>
  </si>
  <si>
    <t>Aterro mecanizado de vala com escavadeira hidráulica (capacidade da caçamba: 0,8 m³ / potência: 111 hp), largura até 1,5 m, profundidade de 1,5 a 3,0 m, com areia para aterro. Af_05/2016</t>
  </si>
  <si>
    <t>Aterro mecanizado de vala com escavadeira hidráulica (capacidade da caçamba: 0,8 m³ / potência: 111 hp), largura de 1,5 a 2,5 m, profundidade de 1,5 a 3,0 m, com areia para aterro. Af_05/2016</t>
  </si>
  <si>
    <t>Aterro mecanizado de vala com escavadeira hidráulica (capacidade da caçamba: 0,8 m³ / potência: 111 hp), largura até 1,5 m, profundidade de 3,0 a 4,5 m, com areia para aterro. Af_05/2016</t>
  </si>
  <si>
    <t>Aterro mecanizado de vala com escavadeira hidráulica (capacidade da caçamba: 0,8 m³ / potência: 111 hp), largura de 1,5 a 2,5 m, profundidade de 3,0 a 4,5 m, com areia para aterro. Af_05/2016</t>
  </si>
  <si>
    <t>Aterro mecanizado de vala com escavadeira hidráulica (capacidade da caçamba: 0,8 m³ / potência: 111 hp), largura até 1,5 m, profundidade de 4,5 a 6,0 m, com areia para aterro. Af_05/2016</t>
  </si>
  <si>
    <t>Aterro mecanizado de vala com escavadeira hidráulica (capacidade da caçamba: 0,8 m³ / potência: 111 hp), largura de 1,5 a 2,5 m, profundidade de 4,5 a 6,0 m, com areia para aterro. Af_05/2016</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</si>
  <si>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</si>
  <si>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</si>
  <si>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Aterro mecanizado de vala com retroescavadeira (capacidade da caçamba da retro: 0,26 m³ / potência: 88 hp), largura até 0,8 m, profundidade de 1,5 a 3,0 m, com areia para aterro. Af_05/2016</t>
  </si>
  <si>
    <t>Aterro mecanizado de vala com retroescavadeira (capacidade da caçamba da retro: 0,26 m³ / potência: 88 hp), largura de 0,8 a 1,5 m, profundidade de 1,5 a 3,0 m, com areia para aterro. Af_05/2016</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</si>
  <si>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</si>
  <si>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</si>
  <si>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</si>
  <si>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</si>
  <si>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</si>
  <si>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</si>
  <si>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</si>
  <si>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</si>
  <si>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</si>
  <si>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</si>
  <si>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</si>
  <si>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</si>
  <si>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</si>
  <si>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</si>
  <si>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</si>
  <si>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</si>
  <si>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</si>
  <si>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</si>
  <si>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Reaterro mecanizado de vala com retroescavadeira (capacidade da caçamba da retro: 0,26 m³ / potência: 88 hp), largura até 0,8 m, profundidade até 1,5 m, com solo de 1ª categoria em locais com baixo nível de interferência. Af_04/2016</t>
  </si>
  <si>
    <t>Reaterro mecanizado de vala com retroescavadeira (capacidade da caçamba da retro: 0,26 m³ / potência: 88 hp), largura de 0,8 a 1,5 m, profundidade até 1,5 m, com solo de 1ª categoria em locais com baixo nível de interferência. Af_04/2016</t>
  </si>
  <si>
    <t>Reaterro mecanizado de vala com retroescavadeira (capacidade da caçamba da retro: 0,26 m³ / potência: 88 hp), largura até 0,8 m, profundidade de 1,5 a 3,0 m, com solo de 1ª categoria em locais com baixo nível de interferência. Af_04/2016</t>
  </si>
  <si>
    <t>Reaterro mecanizado de vala com retroescavadeira (capacidade da caçamba da retro: 0,26 m³ / potência: 88 hp), largura de 0,8 a 1,5 m, profundidade de 1,5 a 3,0 m, com solo (sem substituição) de 1ª categoria em locais com baixo nível de interferência. Af_04/2016</t>
  </si>
  <si>
    <t>Carga, manobras e descarga de areia, brita, pedra de mao e solos com caminhao basculante 6 m3 (descarga livre)</t>
  </si>
  <si>
    <t>Carga, manobras e descarga de brita para tratamentos superficiais, com caminhao basculante 6 m3</t>
  </si>
  <si>
    <t>Carga, manobras e descarga de mistura betuminosa a quente, com caminhao basculante 6 m3</t>
  </si>
  <si>
    <t>Carga, manobras e descarga de mistura betuminosa a frio, com caminhao basculante 6 m3</t>
  </si>
  <si>
    <t>Carga, manobras e descarga de brita para base de macadame, com caminhao basculante 6 m3</t>
  </si>
  <si>
    <t>Carga, manobras e descarga de misturas de solos e agregados (bases estabilizadas em usina) com caminhao basculante 6 m3</t>
  </si>
  <si>
    <t>Carga, manobras e descarga de brita para tratamentos superficiais, com caminhao basculante 6 m3, descarga em distribuidor</t>
  </si>
  <si>
    <t>Carga, manobras e descarga de mistura betuminosa a quente, com caminhao basculante 6 m3, descarga em vibro-acabadora</t>
  </si>
  <si>
    <t>Carga, manobras e descarga de de mistura betuminosa a frio, com caminhao basculante 6 m3, descarga em vibro-acabadora</t>
  </si>
  <si>
    <t>Carga, manobras e descarga de brita para base de macadame, com caminhao basculante 6 m3, descarga em distribuidor</t>
  </si>
  <si>
    <t>Carga, manobras e descarga de misturas de solos e agregados, com caminhao basculante 6 m3, descarga em distribuidor</t>
  </si>
  <si>
    <t>Carga, manobras e descarga de materiais diversos, com caminhao basculante 6m3 (carga e descarga manuais)</t>
  </si>
  <si>
    <t>Carga manual de entulho em caminhao basculante 6 m3</t>
  </si>
  <si>
    <t>Carga e descarga mecanizadas de entulho em caminhao basculante 6 m3</t>
  </si>
  <si>
    <t>Transporte de entulho com caminhão basculante 6 m3, rodovia pavimentada, dmt ate 0,5 km</t>
  </si>
  <si>
    <t>Transporte de entulho com caminhao basculante 6 m3, rodovia pavimentada, dmt 0,5 a 1,0 km</t>
  </si>
  <si>
    <t>Carga e descarga mecanica de solo utilizando caminhao basculante 6,0m3/16t e pa carregadeira sobre pneus 128 hp, capacidade da caçamba 1,7 a 2,8 m3, peso operacional 11632 kg</t>
  </si>
  <si>
    <t>Transporte com caminhão basculante 10 m3 de massa asfaltica para pavimentação urbana</t>
  </si>
  <si>
    <t>Transporte com caminhão basculante de 6 m3, em via urbana em leito natural (unidade: m3xkm). Af_01/2018</t>
  </si>
  <si>
    <t>Transporte com caminhão basculante de 6 m3, em via urbana em revestimento primário (unidade: m3xkm). Af_01/2018</t>
  </si>
  <si>
    <t>Transporte com caminhão basculante de 6 m3, em via urbana pavimentada, dmt até 30 km (unidade: m3xkm). Af_01/2018</t>
  </si>
  <si>
    <t>Transporte com caminhão basculante de 6 m3, em via urbana pavimentada, dmt acima de 30 km (unidade: m3xkm). Af_01/2018</t>
  </si>
  <si>
    <t>Transporte com caminhão basculante de 6 m3, em via urbana em leito natural (unidade: txkm). Af_01/2018</t>
  </si>
  <si>
    <t>Transporte com caminhão basculante de 6 m3, em via urbana em revestimento primário (unidade: txkm). Af_01/2018</t>
  </si>
  <si>
    <t>Transporte com caminhão basculante de 6 m3, em via urbana pavimentada, dmt até 30 km (unidade: txkm). Af_01/2018</t>
  </si>
  <si>
    <t>Transporte com caminhão basculante de 6 m3, em via urbana pavimentada, dmt acima de 30 km (unidade: txkm). Af_01/2018</t>
  </si>
  <si>
    <t>Preparo de fundo de vala com largura menor que 1,5 m, em local com nível baixo de interferência. Af_06/2016</t>
  </si>
  <si>
    <t>Preparo de fundo de vala  com largura menor que 1,5 m, em local com nível alto de interferência. Af_06/2016</t>
  </si>
  <si>
    <t>Preparo de fundo de vala com largura maior ou igual a 1,5 m e menor que 2,5 m, em local com nível baixo de interferência. Af_06/2016</t>
  </si>
  <si>
    <t>Preparo de fundo de vala  com largura maior ou igual a 1,5 m e menor que 2,5 m, em local com nível alto de interferência. Af_06/2016</t>
  </si>
  <si>
    <t>Lastro de vala com preparo de fundo, largura menor que 1,5 m, com camada de areia, lançamento manual, em local com nível baixo de interferência. Af_06/2016</t>
  </si>
  <si>
    <t>Lastro de vala com preparo de fundo, largura menor que 1,5 m, com camada de brita, lançamento manual, em local com nível baixo de interferência. Af_06/2016</t>
  </si>
  <si>
    <t>Lastro de vala com preparo de fundo, largura menor que 1,5 m, com camada de areia, lançamento manual, em local com nível alto de interferência. Af_06/2016</t>
  </si>
  <si>
    <t>Lastro de vala com preparo de fundo, largura menor que 1,5 m, com camada de brita, lançamento manual, em local com nível alto de interferência. Af_06/2016</t>
  </si>
  <si>
    <t>Lastro com preparo de fundo, largura maior ou igual a 1,5 m, com camada de areia, lançamento manual, em local com nível baixo de interferência. Af_06/2016</t>
  </si>
  <si>
    <t>Lastro com preparo de fundo, largura maior ou igual a 1,5 m, com camada de brita, lançamento manual, em local com nível baixo de interferência. Af_06/2016</t>
  </si>
  <si>
    <t>Lastro com preparo de fundo, largura maior ou igual a 1,5 m, com camada de areia, lançamento manual, em local com nível alto de interferência. Af_06/2016</t>
  </si>
  <si>
    <t>Lastro com preparo de fundo, largura maior ou igual a 1,5 m, com camada de brita, lançamento manual, em local com nível alto de interferência. Af_06/2016</t>
  </si>
  <si>
    <t>Lastro de vala com preparo de fundo, largura menor que 1,5 m, com camada de areia, lançamento mecanizado, em local com nível baixo de interferência. Af_06/2016</t>
  </si>
  <si>
    <t>Lastro de vala com preparo de fundo, largura menor que 1,5 m, com camada de brita, lançamento mecanizado, em local com nível baixo de interferência. Af_06/2016</t>
  </si>
  <si>
    <t>Lastro de vala com preparo de fundo, largura menor que 1,5 m, com camada de areia, lançamento mecanizado, em local com nível alto de interferência. Af_06/2016</t>
  </si>
  <si>
    <t>Lastro de vala com preparo de fundo, largura menor que 1,5 m, com camada de brita, lançamento mecanizado, em local com nível alto de interferência. Af_06/2016</t>
  </si>
  <si>
    <t>Lastro com preparo de fundo, largura maior ou igual a 1,5 m, com camada de areia, lançamento mecanizado, em local com nível baixo de interferência. Af_06/2016</t>
  </si>
  <si>
    <t>Lastro com preparo de fundo, largura maior ou igual a 1,5 m, com camada de brita, lançamento mecanizado, em local com nível baixo de interferência. Af_06/2016</t>
  </si>
  <si>
    <t>Lastro com preparo de fundo, largura maior ou igual a 1,5 m, com camada de areia, lançamento mecanizado, em local com nível alto de interferência. Af_06/2016</t>
  </si>
  <si>
    <t>Lastro com preparo de fundo, largura maior ou igual a 1,5 m, com camada de brita, lançamento mecanizado, em local com nível alto de interferência. Af_06/2016</t>
  </si>
  <si>
    <t>(composição representativa) do serviço de alvenaria de vedação de blocos vazados de cerâmica de 9x19x19cm (espessura 9cm), para edificação habitacional unifamiliar (casa) e edificação pública padrão. Af_11/2014</t>
  </si>
  <si>
    <t>(composição representativa) do serviço de alvenaria de vedação de blocos vazados de cerâmica de 14x9x19cm (espessura 14cm, bloco deitado), para edificação habitacional unifamiliar (casa) e edificação pública padrão. Af_12/2014</t>
  </si>
  <si>
    <t>Alvenaria de vedação de blocos cerâmicos furados na vertical de 14x19x39cm (espessura 14cm) de paredes com área líquida menor que 6m2 com vãos e argamassa de assentamento com preparo manual. Af_06/2014</t>
  </si>
  <si>
    <t>Alvenaria estrutural de blocos cerâmicos 14x19x29, (espessura de 14 cm), para paredes com área líquida maior ou igual a 6m2, sem vãos, utilizando palheta e argamassa de assentamento com preparo manual. Af_12/2014</t>
  </si>
  <si>
    <t>(composição representativa) do serviço de alvenaria de vedação de blocos vazados de concreto de 9x19x39cm (espessura 9cm), para edificação habitacional unifamiliar (casa) e edificação pública padrão. Af_11/2014</t>
  </si>
  <si>
    <t>(composição representativa) do serviço de alvenaria de vedação de blocos vazados de concreto de 14x19x39cm (espessura 14cm), para edificação habitacional unifamiliar (casa) e edificação pública padrão. Af_12/2014</t>
  </si>
  <si>
    <t>Blocos de vidro tipo canelado 19x19x8cm, assentado com argamassa traco 1:3 (cimento e areia grossa) preparo mecanico, com rejuntamento em cimento branco e barras de aco</t>
  </si>
  <si>
    <t>Blocos de vidro tipo xadrez 20x20x10cm, assentado com argamassa traco 1:3 (cimento e areia grossa) preparo mecanico, com rejuntamento em cimento branco e barras de aco</t>
  </si>
  <si>
    <t>Blocos de vidro tipo xadrez 20x10x8cm, assentado com argamassa traco 1:3 (cimento e areia grossa) preparo mecanico, com rejuntamento em cimento branco e barras de aco</t>
  </si>
  <si>
    <t>Reassentamento de paralelepipedo sobre colchao de po de pedra espessura 10cm, rejuntado com betume e pedrisco, considerando aproveitamento do paralelepipedo</t>
  </si>
  <si>
    <t>Reassentamento de paralelepipedo sobre colchao de po de pedra espessura 10cm, rejuntado com argamassa traco 1:3 (cimento e areia), considerando aproveitamento do paralelepipedo</t>
  </si>
  <si>
    <t>Rejuntamento pavimentacao paralelepipedo betume cascalh incl materiais</t>
  </si>
  <si>
    <t>Execução de imprimação ligante (pintura de ligação) com emulsão asfáltica rr-2c. Af_09/2017</t>
  </si>
  <si>
    <t>Pavimento em paralelepipedo sobre colchao de areia rejuntado com argamassa de cimento e areia no traço 1:3 (pedras pequenas 30 a 35 pecas por m2)</t>
  </si>
  <si>
    <t>Capa selante compreendendo aplicação de asfalto na proporção de 0,7 a 1,5l / m2, distribuição de agregados de 5 a 15kg/m2 e compactação com rolo - com uso da emulsao rr-2c, incluso aplicacao e compactacao</t>
  </si>
  <si>
    <t>Execução de juntas de contração para pavimentos de concreto. Af_11/2017</t>
  </si>
  <si>
    <t>Pre-misturado a frio com emulsao rl-1c, incluso usinagem e aplicacao, exclusive transporte</t>
  </si>
  <si>
    <t>Fresagem de pavimento asfáltico (profundidade 5,0 cm), em locais com nivel baixo de interferência. Af_03/2017</t>
  </si>
  <si>
    <t>Fresagem de pavimento asfáltico (profundidade 5,0 cm), em locais com nivel alto de interferência. Af_03/2017</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</si>
  <si>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</si>
  <si>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</si>
  <si>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</si>
  <si>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</si>
  <si>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</si>
  <si>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de fundo selador látex pva em teto, uma demão. Af_06/2014</t>
  </si>
  <si>
    <t>Aplicação de fundo selador látex pva em paredes, uma demão. Af_06/2014</t>
  </si>
  <si>
    <t>Aplicação de fundo selador acrílico em teto, uma demão. Af_06/2014</t>
  </si>
  <si>
    <t>Aplicação de fundo selador acrílico em paredes, uma demão. Af_06/2014</t>
  </si>
  <si>
    <t>Pintura epoxi incluso emassamento e fundo preparador</t>
  </si>
  <si>
    <t>Pintura esmalte fosco para madeira, duas demaos, sobre fundo nivelador branco</t>
  </si>
  <si>
    <t>Pintura esmalte acetinado para madeira, duas demaos, sobre fundo nivelador branco</t>
  </si>
  <si>
    <t>Pintura esmalte brilhante para madeira, duas demaos, sobre fundo nivelador branco</t>
  </si>
  <si>
    <t>Fundo sintetico nivelador branco</t>
  </si>
  <si>
    <t>Pintura imunizante para madeira, duas demaos</t>
  </si>
  <si>
    <t>Fundo preparador primer a base de epoxi, para estrutura metalica, uma demao, espessura de 25 micra.</t>
  </si>
  <si>
    <t>Fundo anticorrosivo a base de oxido de ferro (zarcao), duas demaos</t>
  </si>
  <si>
    <t>Fundo anticorrosivo a base de oxido de ferro (zarcao), uma demao</t>
  </si>
  <si>
    <t>Pintura esmalte fosco, duas demaos, sobre superficie metalica, incluso uma demao de fundo anticorrosivo. Utilizacao de revolver ( ar-comprimido).</t>
  </si>
  <si>
    <t>Pintura a oleo brilhante sobre superficie metalica, uma demao incluso uma demao de fundo anticorrosivo</t>
  </si>
  <si>
    <t>Fundo preparador primer sintetico, para estrutura metalica, uma demão, espessura de 25 micra</t>
  </si>
  <si>
    <t>Revestimento cerâmico para piso com placas tipo esmaltada extra de dimensões 35x35 cm aplicada em ambientes de área menor que 5 m2. Af_06/2014</t>
  </si>
  <si>
    <t>Revestimento cerâmico para piso com placas tipo esmaltada extra de dimensões 35x35 cm aplicada em ambientes de área entre 5 m2 e 10 m2. Af_06/2014</t>
  </si>
  <si>
    <t>Revestimento cerâmico para piso com placas tipo esmaltada extra de dimensões 35x35 cm aplicada em ambientes de área maior que 10 m2. Af_06/2014</t>
  </si>
  <si>
    <t>Revestimento cerâmico para piso com placas tipo esmaltada extra de dimensões 45x45 cm aplicada em ambientes de área menor que 5 m2. Af_06/2014</t>
  </si>
  <si>
    <t>Revestimento cerâmico para piso com placas tipo esmaltada extra de dimensões 45x45 cm aplicada em ambientes de área entre 5 m2 e 10 m2. Af_06/2014</t>
  </si>
  <si>
    <t>Revestimento cerâmico para piso com placas tipo esmaltada extra de dimensões 45x45 cm aplicada em ambientes de área maior que 10 m2. Af_06/2014</t>
  </si>
  <si>
    <t>Revestimento cerâmico para piso com placas tipo esmaltada extra de dimensões 60x60 cm aplicada em ambientes de área menor que 5 m2. Af_06/2014</t>
  </si>
  <si>
    <t>Revestimento cerâmico para piso com placas tipo esmaltada extra de dimensões 60x60 cm aplicada em ambientes de área entre 5 m2 e 10 m2. Af_06/2014</t>
  </si>
  <si>
    <t>Revestimento cerâmico para piso com placas tipo esmaltada extra de dimensões 60x60 cm aplicada em ambientes de área maior que 10 m2. Af_06/2014</t>
  </si>
  <si>
    <t>(composição representativa) do serviço de revestimento cerâmico para piso com placas tipo grés de dimensões 35x35 cm, para edificação habitacional unifamiliar (casa) e edificação pública padrão. Af_11/2014</t>
  </si>
  <si>
    <t>Revestimento cerâmico para piso com placas tipo esmaltada padrão popular de dimensões 35x35 cm aplicada em ambientes de área menor que 5 m2. Af_06/2014</t>
  </si>
  <si>
    <t>Revestimento cerâmico para piso com placas tipo esmaltada padrão popular de dimensões 35x35 cm aplicada em ambientes de área entre 5 m2 e 10 m2. Af_06/2014</t>
  </si>
  <si>
    <t>Revestimento cerâmico para piso com placas tipo esmaltada padrão popular de dimensões 35x35 cm aplicada em ambientes de área maior que 10 m2. Af_06/2014</t>
  </si>
  <si>
    <t>Piso em pedra são tome assentado sobre argamassa 1:3 (cimento e areia) rejuntado com cimento branco</t>
  </si>
  <si>
    <t>Piso em pedra ardosia assentado sobre argamassa colante rejuntado com cimento comum</t>
  </si>
  <si>
    <t>Piso em pedra portuguesa assentado sobre base de areia, rejuntado com cimento comum</t>
  </si>
  <si>
    <t>Piso industrial de alta resistencia, espessura 8mm, incluso juntas de dilatacao plasticas e polimento mecanizado</t>
  </si>
  <si>
    <t>Piso industrial alta resistencia, espessura 12mm, incluso juntas de dilatacao plasticas e polimento mecanizado</t>
  </si>
  <si>
    <t>Piso em granilite, marmorite ou granitina espessura 8 mm, incluso juntas de dilatacao plasticas</t>
  </si>
  <si>
    <t>Piso em concreto 20 mpa preparo mecanico, espessura 7cm, incluso juntas de dilatacao em madeira</t>
  </si>
  <si>
    <t>Junta 5x5cm com argamassa traco 1:3 (cimento e areia) para piso em placas</t>
  </si>
  <si>
    <t>Junta 2,5x2,5cm com argamassa 1:1:3 impermeabilizante de hidro-asfalto cimento e areia para piso em placas</t>
  </si>
  <si>
    <t>Contrapiso acústico em argamassa traço 1:4 (cimento e areia), preparo mecânico com betoneira 400l, aplicado em áreas secas menores que 15m2, espessura 5cm. Af_10/2014</t>
  </si>
  <si>
    <t>Contrapiso acústico em argamassa traço 1:4 (cimento e areia), preparo manual, aplicado em áreas secas menores que 15m2, espessura 5cm. Af_10/2014</t>
  </si>
  <si>
    <t>Contrapiso acústico em argamassa pronta, preparo mecânico com misturador 300 kg, aplicado em áreas secas menores que 15m2, espessura 5cm. Af_10/2014</t>
  </si>
  <si>
    <t>Contrapiso acústico em argamassa pronta, preparo manual, aplicado em áreas secas menores que 15m2, espessura 5cm. Af_10/2014</t>
  </si>
  <si>
    <t>Contrapiso acústico em argamassa traço 1:4 (cimento e areia), preparo mecânico com betoneira 400l, aplicado em áreas secas menores que 15m2, espessura 6cm. Af_10/2014</t>
  </si>
  <si>
    <t>Contrapiso acústico em argamassa traço 1:4 (cimento e areia), preparo manual, aplicado em áreas secas menores que 15m2, espessura 6cm. Af_10/2014</t>
  </si>
  <si>
    <t>Contrapiso acústico em argamassa pronta, preparo mecânico com misturador 300 kg, aplicado em áreas secas menores que 15m2, espessura 6cm. Af_10/2014</t>
  </si>
  <si>
    <t>Contrapiso acústico em argamassa pronta, preparo manual, aplicado em áreas secas menores que 15m2, espessura 6cm. Af_10/2014</t>
  </si>
  <si>
    <t>Contrapiso acústico em argamassa traço 1:4 (cimento e areia), preparo mecânico com betoneira 400l, aplicado em áreas secas menores que 15m2, espessura 7cm. Af_10/2014</t>
  </si>
  <si>
    <t>Contrapiso acústico em argamassa traço 1:4 (cimento e areia), preparo manual, aplicado em áreas secas menores que 15m2, espessura 7cm. Af_10/2014</t>
  </si>
  <si>
    <t>Contrapiso acústico em argamassa pronta, preparo mecânico com misturador 300 kg, aplicado em áreas secas menores que 15m2, espessura 7cm. Af_10/2014</t>
  </si>
  <si>
    <t>Contrapiso acústico em argamassa pronta, preparo manual, aplicado em áreas secas menores que 15m2, espessura 7cm. Af_10/2014</t>
  </si>
  <si>
    <t>Contrapiso acústico em argamassa traço 1:4 (cimento e areia), preparo mecânico com betoneira 400l, aplicado em áreas secas maiores que 15m2, espessura 5cm. Af_10/2014</t>
  </si>
  <si>
    <t>Contrapiso acústico em argamassa traço 1:4 (cimento e areia), preparo manual, aplicado em áreas secas maiores que 15m2, espessura 5cm. Af_10/2014</t>
  </si>
  <si>
    <t>Contrapiso acústico em argamassa pronta, preparo mecânico com misturador 300 kg, aplicado em áreas secas maiores que 15m2, espessura 5cm. Af_10/2014</t>
  </si>
  <si>
    <t>Contrapiso acústico em argamassa pronta, preparo manual, aplicado em áreas secas maiores que 15m2, espessura 5cm. Af_10/2014</t>
  </si>
  <si>
    <t>Contrapiso acústico em argamassa traço 1:4 (cimento e areia), preparo mecânico com betoneira 400l, aplicado em áreas secas maiores que 15m2, espessura 6cm. Af_10/2014</t>
  </si>
  <si>
    <t>Contrapiso acústico em argamassa traço 1:4 (cimento e areia), preparo manual, aplicado em áreas secas maiores que 15m2, espessura 6cm. Af_10/2014</t>
  </si>
  <si>
    <t>Contrapiso acústico em argamassa pronta, preparo mecânico com misturador 300 kg, aplicado em áreas secas maiores que 15m2, espessura 6cm. Af_10/2014</t>
  </si>
  <si>
    <t>Contrapiso acústico em argamassa pronta, preparo manual, aplicado em áreas secas maiores que 15m2, espessura 6cm. Af_10/2014</t>
  </si>
  <si>
    <t>Contrapiso acústico em argamassa traço 1:4 (cimento e areia), preparo mecânico com betoneira 400l, aplicado em áreas secas maiores que 15m2, espessura 7cm. Af_10/2014</t>
  </si>
  <si>
    <t>Contrapiso acústico em argamassa traço 1:4 (cimento e areia), preparo manual, aplicado em áreas secas maiores que 15m2, espessura 7cm. Af_10/2014</t>
  </si>
  <si>
    <t>Contrapiso acústico em argamassa pronta, preparo mecânico com misturador 300 kg, aplicado em áreas secas maiores que 15m2, espessura 7cm. Af_10/2014</t>
  </si>
  <si>
    <t>Contrapiso acústico em argamassa pronta, preparo manual, aplicado em áreas secas maiores que 15m2, espessura 7cm. Af_10/2014</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</si>
  <si>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</si>
  <si>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em betoneira 400 l, espessura 4 cm áreas secas e areas molhadas sobre laje e 3 cm áreas molhadas sobre impermeabilização, para edificação habitacional unifamiliar(casa) e edificação pública padrão. Af_11/2014</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</si>
  <si>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</si>
  <si>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</si>
  <si>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</si>
  <si>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</si>
  <si>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</si>
  <si>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</si>
  <si>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</si>
  <si>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</si>
  <si>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</si>
  <si>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</si>
  <si>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</si>
  <si>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</si>
  <si>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</si>
  <si>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</si>
  <si>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</si>
  <si>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</si>
  <si>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</si>
  <si>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</si>
  <si>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</si>
  <si>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</si>
  <si>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</si>
  <si>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</si>
  <si>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industrializada, preparo mecânico e aplicação com equipamento de mistura e projeção de 1,5 m3/h de argamassa em panos de fachada com presença de vãos, espessura de 25 mm. Af_06/2014</t>
  </si>
  <si>
    <t>Emboço ou massa única em argamassa industrializada, preparo mecânico e aplicação com equipamento de mistura e projeção de 1,5 m3/h de argamassa em panos de fachada com presença de vãos, espessura de 35 mm. Af_06/2014</t>
  </si>
  <si>
    <t>Emboço ou massa única em argamassa industrializada, preparo mecânico e aplicação com equipamento de mistura e projeção de 1,5 m3/h de argamassa em panos de fachada com presença de vãos, espessura de 45 mm. Af_06/2014</t>
  </si>
  <si>
    <t>Emboço ou massa única em argamassa industrializada, preparo mecânico e aplicação com equipamento de mistura e projeção de 1,5 m3/h de argamassa em panos de fachada com presença de vãos, espessura maior ou igual a 50 mm. Af_06/2014</t>
  </si>
  <si>
    <t>Emboço ou massa única em argamassa industrializada, preparo mecânico e aplicação com equipamento de mistura e projeção de 1,5 m3/h de argamassa em panos cegos de fachada (sem presença de vãos), espessura de 25 mm. Af_06/2014</t>
  </si>
  <si>
    <t>Emboço ou massa única em argamassa industrializada, preparo mecânico e aplicação com equipamento de mistura e projeção de 1,5 m3/h de argamassa em panos cegos de fachada (sem presença de vãos), espessura de 35 mm. Af_06/2014</t>
  </si>
  <si>
    <t>Emboço ou massa única em argamassa industrializada, preparo mecânico e aplicação com equipamento de mistura e projeção de 1,5 m3/h de argamassa em panos cegos de fachada (sem presença de vãos), espessura de 45 mm. Af_06/2014</t>
  </si>
  <si>
    <t>Emboço ou massa única em argamassa industrializada, preparo mecânico e aplicação com equipamento de mistura e projeção de 1,5 m3/h de argamassa em panos cegos de fachada (sem presença de vãos), espessura maior ou igual a 50 mm. Af_06/2014</t>
  </si>
  <si>
    <t>Emboço ou massa única em argamassa industrializada, preparo mecânico e aplicação com equipamento de mistura e projeção de 1,5 m3/h em superfícies externas da sacada, espessura 25 mm, sem uso de tela metálica. Af_06/2014</t>
  </si>
  <si>
    <t>Emboço ou massa única em argamassa industrializada, preparo mecânico e aplicação com equipamento de mistura e projeção de 1,5 m3/h em superfícies externas da sacada, espessura 35 mm, sem uso de tela metálica. Af_06/2014</t>
  </si>
  <si>
    <t>Emboço ou massa única em argamassa industrializada, preparo mecânico e aplicação com equipamento de mistura e projeção de 1,5 m3/h em superfícies externas da sacada, espessura 45 mm, sem uso de tela metálica. Af_06/2014</t>
  </si>
  <si>
    <t>Emboço ou massa única em argamassa industrializada, preparo mecânico e aplicação com equipamento de mistura e projeção de 1,5 m3/h em superfícies externas da sacada, espessura maior ou igual a 50 mm, sem uso de tela metálica. Af_06/2014</t>
  </si>
  <si>
    <t>Emboço ou massa única em argamassa industrializada, preparo mecânico e aplicação com equipamento de mistura e projeção de 1,5 m3/h nas paredes internas da sacada, espessura 25 mm, sem uso de tela metálica. Af_06/2014</t>
  </si>
  <si>
    <t>Emboço ou massa única em argamassa industrializada, preparo mecânico e aplicação com equipamento de mistura e projeção de 1,5 m3/h de argamassa nas paredes internas da sacada, espessura 35 mm, sem uso de tela metálica. Af_06/2014</t>
  </si>
  <si>
    <t>(composição representativa) do serviço de emboço/massa única, aplicado manualmente, traço 1:2:8, em betoneira de 400l, paredes internas, com execução de taliscas, edificação habitacional unifamiliar (casas) e edificação pública padrão. Af_12/2014</t>
  </si>
  <si>
    <t>(composição representativa) do serviço de revestimento cerâmico para paredes internas, meia parede, ou parede inteira, placas grês ou semi-grês de 20x20 cm, para edificações habitacionais unifamiliar (casas) e edificações públicas padrão. Af_11/2014</t>
  </si>
  <si>
    <t>Revestimento cerâmico para paredes internas com placas tipo esmaltada padrão popular de dimensões 20x20 cm, argamassa tipo ac i, aplicadas em ambientes de área menor que 5 m2 na altura inteira das paredes. Af_06/2014</t>
  </si>
  <si>
    <t>Revestimento cerâmico para paredes internas com placas tipo esmaltada padrão popular de dimensões 20x20 cm, argamassa tipo ac i, aplicadas em ambientes de área maior que 5 m2 na altura inteira das paredes. Af_06/2014</t>
  </si>
  <si>
    <t>Revestimento cerâmico para paredes internas com placas tipo esmaltada padrão popular de dimensões 20x20 cm, argamassa tipo ac i, aplicadas em ambientes de área menor que 5 m2 a meia altura das paredes. Af_06/2014</t>
  </si>
  <si>
    <t>Revestimento cerâmico para paredes internas com placas tipo esmaltada padrão popular de dimensões 20x20 cm, argamassa tipo ac i, aplicadas em ambientes de área maior que 5 m2 a meia altura das paredes. Af_06/2014</t>
  </si>
  <si>
    <t>Revestimento cerâmico para paredes internas com placas tipo esmaltada padrão popular de dimensões 20x20 cm, argamassa tipo ac iii, aplicadas em ambientes de área menor que 5 m2 na altura inteira das paredes. Af_06/2014</t>
  </si>
  <si>
    <t>Revestimento cerâmico para paredes internas com placas tipo esmaltada padrão popular de dimensões 20x20 cm, argamassa tipo ac iii, aplicadas em ambientes de área maior que 5 m2 na altura inteira das paredes. Af_06/2014</t>
  </si>
  <si>
    <t>Revestimento cerâmico para paredes internas com placas tipo esmaltada padrão popular de dimensões 20x20 cm, argamassa tipo ac iii, aplicadas em ambientes de área menor que 5 m2 a meia altura das paredes. Af_06/2014</t>
  </si>
  <si>
    <t>Revestimento cerâmico para paredes internas com placas tipo esmaltada padrão popular de dimensões 20x20 cm, argamassa tipo ac iii, aplicadas em ambientes de área maior que 5 m2 a meia altura das paredes. Af_06/2014</t>
  </si>
  <si>
    <t>Acabamentos para forro (sanca de gesso montada na obra). Af_05/2017_p</t>
  </si>
  <si>
    <t>Argamassa para revestimento decorativo monocamada (monocapa), mistura e projeção de 1,5 m3/h de argamassa. Af_06/2014</t>
  </si>
  <si>
    <t>Argamassa para revestimento decorativo monocamada (monocapa), mistura e projeção de 2 m3/h de argamassa. Af_06/2014</t>
  </si>
  <si>
    <t>Abracadeira p/pocos profundos</t>
  </si>
  <si>
    <t>Conjunto de mangueira para combate a incendio em fibra de poliester pura, com 1.1/2", revestida internamente, com 2 lances de 15m cada</t>
  </si>
  <si>
    <t>Guarda-corpo em laje pós-desfôrma, para estruturas em concreto, com escoras de madeira estroncadas na estrutura, travessões de madeira pregados e fechamento em tela de polipropileno para edificações acima de 4 pav. (2 Montagens por obra). Af_11/2017</t>
  </si>
  <si>
    <t>Ponteiras de proteção de vergalhões expostos em fundações. Af_11/2017</t>
  </si>
  <si>
    <t>Serviços técnicos especializados para acompanhamento de execução de fundações profundas e estruturas de contenção</t>
  </si>
  <si>
    <t>Locação de ponto para referência topográfica. Af_10/2018</t>
  </si>
  <si>
    <t>Locacao convencional de obra, utilizando gabarito de tábuas corridas pontaletadas a cada 2,00m -  2 utilizações. Af_10/2018</t>
  </si>
  <si>
    <t>Cavalete de obra com altura de 1,00 m - 2 utilizações. Af_10/2018</t>
  </si>
  <si>
    <t>Cavalete de obra com altura de 0,50 m - 2 utilizações. Af_10/2018</t>
  </si>
  <si>
    <t>Marcação de pontos em gabarito ou cavalete. Af_10/2018</t>
  </si>
  <si>
    <t>Locação de rede de água ou esgoto. Af_10/2018</t>
  </si>
  <si>
    <t>Locação de pavimentação. Af_10/2018</t>
  </si>
  <si>
    <t>Transporte com caminhão basculante de 10 m3, em via urbana em leito natural (unidade: m3xkm). Af_04/2016</t>
  </si>
  <si>
    <t>Transporte com caminhão basculante de 10 m3, em via urbana em revestimento primário (unidade: m3xkm). Af_04/2016</t>
  </si>
  <si>
    <t>Transporte com caminhão basculante de 10 m3, em via urbana pavimentada, dmt acima de 30km (unidade: m3xkm). Af_04/2016</t>
  </si>
  <si>
    <t>Transporte com caminhão basculante de 14 m3, em via urbana em leito natural (unidade: m3xkm). Af_04/2016</t>
  </si>
  <si>
    <t>Transporte com caminhão basculante de 14 m3, em via urbana em revestimento primário (unidade: m3xkm). Af_04/2016</t>
  </si>
  <si>
    <t>Transporte com caminhão basculante de 14 m3, em via urbana pavimentada, dmt acima de 30 km (unidade: m3xkm). Af_04/2016</t>
  </si>
  <si>
    <t>Transporte com caminhão basculante de 10 m3, em via urbana em leito natural (unidade: txkm). Af_04/2016</t>
  </si>
  <si>
    <t>Transporte com caminhão basculante de 10 m3, em via urbana em revestimento primário (unidade: txkm). Af_04/2016</t>
  </si>
  <si>
    <t>Transporte com caminhão basculante de 10 m3, em via urbana pavimentada, dmt acima de 30 km (unidade: txkm). Af_04/2016</t>
  </si>
  <si>
    <t>Transporte com caminhão basculante de 14 m3, em via urbana em leito natural (unidade: txkm). Af_04/2016</t>
  </si>
  <si>
    <t>Transporte com caminhão basculante de 14 m3, em via urbana em revestimento primário (unidade: txkm). Af_04/2016</t>
  </si>
  <si>
    <t>Transporte com caminhão basculante de 14 m3, em via urbana pavimentada, dmt acima de 30 km (unidade: txkm). Af_04/2016</t>
  </si>
  <si>
    <t>Transporte com caminhão basculante de 18 m3, em via urbana em leito natural (unidade: m3xkm). Af_09/2016</t>
  </si>
  <si>
    <t>Transporte com caminhão basculante de 18 m3, em via urbana em revestimento primário (unidade: m3xkm). Af_09/2016</t>
  </si>
  <si>
    <t>Transporte com caminhão basculante de 18 m3, em via urbana pavimentada, dmt acima de 30 km(unidade: m3xkm). Af_09/2016</t>
  </si>
  <si>
    <t>Transporte com caminhão basculante de 18 m3, em via urbana em leito natural (unidade: txkm). Af_09/2016</t>
  </si>
  <si>
    <t>Transporte com caminhão basculante de 18 m3, em via urbana em revestimento primário (unidade: txkm). Af_09/2016</t>
  </si>
  <si>
    <t>Transporte com caminhão basculante de 18 m3, em via urbana pavimentada, dmt acima de 30 km (unidade: txkm). Af_09/2016</t>
  </si>
  <si>
    <t>Transporte com caminhão basculante de 10 m3, em via urbana pavimentada, dmt até 30 km (unidade: m3xkm). Af_12/2016</t>
  </si>
  <si>
    <t>Transporte com caminhão basculante de 14 m3, em via urbana pavimentada, dmt até 30 km (unidade: m3xkm). Af_12/2016</t>
  </si>
  <si>
    <t>Transporte com caminhão basculante de 18 m3, em via urbana pavimentada, dmt até 30 km (unidade: m3xkm). Af_12/2016</t>
  </si>
  <si>
    <t>Transporte com caminhão basculante de 10 m3, em via urbana pavimentada, dmt até 30 km (unidade: txkm). Af_12/2016</t>
  </si>
  <si>
    <t>Transporte com caminhão basculante de 14 m3, em via urbana pavimentada, dmt até 30 km (unidade: txkm). Af_12/2016</t>
  </si>
  <si>
    <t>Transporte com caminhão basculante de 18 m3, em via urbana pavimentada, dmt até 30 km (unidade: txkm). Af_12/2016</t>
  </si>
  <si>
    <t>Motorista operador de munck com encargos complementares</t>
  </si>
  <si>
    <t>Arquiteto de obra junior com encargos complementares</t>
  </si>
  <si>
    <t>Engenheiro civil de obra junior com encargos complementares</t>
  </si>
  <si>
    <t>Arquiteto junior com encargos complementares</t>
  </si>
  <si>
    <t>Curso de capacitação para motorista operador de munck (encargos complementares) - horista</t>
  </si>
  <si>
    <t>MANUAL DE OPERAÇÃO E PLANO DE MANUTENÇÃO</t>
  </si>
  <si>
    <t>2.2.1</t>
  </si>
  <si>
    <t>2.2.2</t>
  </si>
  <si>
    <t>2.3.1</t>
  </si>
  <si>
    <t>2.3.2</t>
  </si>
  <si>
    <t>2.4.1</t>
  </si>
  <si>
    <t>2.4.2</t>
  </si>
  <si>
    <t>2.4.3</t>
  </si>
  <si>
    <t>2.5.1</t>
  </si>
  <si>
    <t>2.5.2</t>
  </si>
  <si>
    <t>2.5.3</t>
  </si>
  <si>
    <t>2.5.4</t>
  </si>
  <si>
    <t>2.6.1</t>
  </si>
  <si>
    <t>2.6.2</t>
  </si>
  <si>
    <t>2.6.3</t>
  </si>
  <si>
    <t>2.6.4</t>
  </si>
  <si>
    <t>2.7.1</t>
  </si>
  <si>
    <t>2.7.2</t>
  </si>
  <si>
    <t>2.7.3</t>
  </si>
  <si>
    <t>2.7.4</t>
  </si>
  <si>
    <t>2.8.1</t>
  </si>
  <si>
    <t>2.9.1</t>
  </si>
  <si>
    <t>DESPESAS LEGAIS - K4 = 1 + despesas legais = 1 + 0,0974 =</t>
  </si>
  <si>
    <t xml:space="preserve"> DATA BASE: JANEIRO/2019</t>
  </si>
  <si>
    <t>JANEIRO/2019</t>
  </si>
  <si>
    <t>PCI.817.01 - CUSTO DE COMPOSIÇÕES - SINTÉTICO
DATA DE EMISSÃO: 14/02/2019 23:13:43 DATA DE RT: 13/02/2019</t>
  </si>
  <si>
    <t>ABRANGÊNCIA : NACIONAL LOCALIDADE  : VITORIA DATA DE PREÇO : 01/2019 - REFERÊNCIA COLETA : MEDIANO</t>
  </si>
  <si>
    <t>unidade</t>
  </si>
  <si>
    <t>CUSTO TOTAL</t>
  </si>
  <si>
    <t>11,54</t>
  </si>
  <si>
    <t>13,54</t>
  </si>
  <si>
    <t>19,56</t>
  </si>
  <si>
    <t>43,24</t>
  </si>
  <si>
    <t>56,54</t>
  </si>
  <si>
    <t>11,91</t>
  </si>
  <si>
    <t>26,34</t>
  </si>
  <si>
    <t>34,60</t>
  </si>
  <si>
    <t>29,18</t>
  </si>
  <si>
    <t>38,29</t>
  </si>
  <si>
    <t>61,09</t>
  </si>
  <si>
    <t>70,23</t>
  </si>
  <si>
    <t>79,36</t>
  </si>
  <si>
    <t>91,31</t>
  </si>
  <si>
    <t>100,73</t>
  </si>
  <si>
    <t>24,06</t>
  </si>
  <si>
    <t>27,88</t>
  </si>
  <si>
    <t>31,69</t>
  </si>
  <si>
    <t>35,54</t>
  </si>
  <si>
    <t>50,84</t>
  </si>
  <si>
    <t>58,50</t>
  </si>
  <si>
    <t>76,01</t>
  </si>
  <si>
    <t>83,88</t>
  </si>
  <si>
    <t>66,72</t>
  </si>
  <si>
    <t>111,69</t>
  </si>
  <si>
    <t>178,32</t>
  </si>
  <si>
    <t>220,26</t>
  </si>
  <si>
    <t>290,01</t>
  </si>
  <si>
    <t>39,44</t>
  </si>
  <si>
    <t>97,84</t>
  </si>
  <si>
    <t>134,06</t>
  </si>
  <si>
    <t>187,22</t>
  </si>
  <si>
    <t>225,33</t>
  </si>
  <si>
    <t>604,48</t>
  </si>
  <si>
    <t>113,61</t>
  </si>
  <si>
    <t>180,24</t>
  </si>
  <si>
    <t>222,19</t>
  </si>
  <si>
    <t>293,91</t>
  </si>
  <si>
    <t>41,37</t>
  </si>
  <si>
    <t>99,77</t>
  </si>
  <si>
    <t>135,98</t>
  </si>
  <si>
    <t>189,13</t>
  </si>
  <si>
    <t>229,21</t>
  </si>
  <si>
    <t>606,86</t>
  </si>
  <si>
    <t>37,14</t>
  </si>
  <si>
    <t>42,22</t>
  </si>
  <si>
    <t>47,29</t>
  </si>
  <si>
    <t>72,70</t>
  </si>
  <si>
    <t>4,59</t>
  </si>
  <si>
    <t>16,37</t>
  </si>
  <si>
    <t>3,29</t>
  </si>
  <si>
    <t>12,46</t>
  </si>
  <si>
    <t>7,06</t>
  </si>
  <si>
    <t>15,34</t>
  </si>
  <si>
    <t>7,87</t>
  </si>
  <si>
    <t>9,49</t>
  </si>
  <si>
    <t>122,66</t>
  </si>
  <si>
    <t>145,46</t>
  </si>
  <si>
    <t>854,42</t>
  </si>
  <si>
    <t>18,86</t>
  </si>
  <si>
    <t>1.138,98</t>
  </si>
  <si>
    <t>1.775,08</t>
  </si>
  <si>
    <t>32,16</t>
  </si>
  <si>
    <t>122,88</t>
  </si>
  <si>
    <t>145,84</t>
  </si>
  <si>
    <t>857,47</t>
  </si>
  <si>
    <t>25,44</t>
  </si>
  <si>
    <t>1.142,61</t>
  </si>
  <si>
    <t>30,74</t>
  </si>
  <si>
    <t>1.778,98</t>
  </si>
  <si>
    <t>36,06</t>
  </si>
  <si>
    <t>46,66</t>
  </si>
  <si>
    <t>105,92</t>
  </si>
  <si>
    <t>138,76</t>
  </si>
  <si>
    <t>174,79</t>
  </si>
  <si>
    <t>228,51</t>
  </si>
  <si>
    <t>258,21</t>
  </si>
  <si>
    <t>446,81</t>
  </si>
  <si>
    <t>19,50</t>
  </si>
  <si>
    <t>111,78</t>
  </si>
  <si>
    <t>146,07</t>
  </si>
  <si>
    <t>183,84</t>
  </si>
  <si>
    <t>239,10</t>
  </si>
  <si>
    <t>23,06</t>
  </si>
  <si>
    <t>270,38</t>
  </si>
  <si>
    <t>26,41</t>
  </si>
  <si>
    <t>29,97</t>
  </si>
  <si>
    <t>33,45</t>
  </si>
  <si>
    <t>463,87</t>
  </si>
  <si>
    <t>91,69</t>
  </si>
  <si>
    <t>117,03</t>
  </si>
  <si>
    <t>148,45</t>
  </si>
  <si>
    <t>194,55</t>
  </si>
  <si>
    <t>221,79</t>
  </si>
  <si>
    <t>266,63</t>
  </si>
  <si>
    <t>298,36</t>
  </si>
  <si>
    <t>99,18</t>
  </si>
  <si>
    <t>126,30</t>
  </si>
  <si>
    <t>159,31</t>
  </si>
  <si>
    <t>207,15</t>
  </si>
  <si>
    <t>235,92</t>
  </si>
  <si>
    <t>282,31</t>
  </si>
  <si>
    <t>315,89</t>
  </si>
  <si>
    <t>30,19</t>
  </si>
  <si>
    <t>46,96</t>
  </si>
  <si>
    <t>55,75</t>
  </si>
  <si>
    <t>74,25</t>
  </si>
  <si>
    <t>84,47</t>
  </si>
  <si>
    <t>95,84</t>
  </si>
  <si>
    <t>406,95</t>
  </si>
  <si>
    <t>119,94</t>
  </si>
  <si>
    <t>588,35</t>
  </si>
  <si>
    <t>161,43</t>
  </si>
  <si>
    <t>36,04</t>
  </si>
  <si>
    <t>56,23</t>
  </si>
  <si>
    <t>66,61</t>
  </si>
  <si>
    <t>88,38</t>
  </si>
  <si>
    <t>100,15</t>
  </si>
  <si>
    <t>113,37</t>
  </si>
  <si>
    <t>427,66</t>
  </si>
  <si>
    <t>140,65</t>
  </si>
  <si>
    <t>613,88</t>
  </si>
  <si>
    <t>186,96</t>
  </si>
  <si>
    <t>79,74</t>
  </si>
  <si>
    <t>81,88</t>
  </si>
  <si>
    <t>68,60</t>
  </si>
  <si>
    <t>89,20</t>
  </si>
  <si>
    <t>118,89</t>
  </si>
  <si>
    <t>119,79</t>
  </si>
  <si>
    <t>79,86</t>
  </si>
  <si>
    <t>150,51</t>
  </si>
  <si>
    <t>118,94</t>
  </si>
  <si>
    <t>418,99</t>
  </si>
  <si>
    <t>10,42</t>
  </si>
  <si>
    <t>14,31</t>
  </si>
  <si>
    <t>80,14</t>
  </si>
  <si>
    <t>350,64</t>
  </si>
  <si>
    <t>289,47</t>
  </si>
  <si>
    <t>54,72</t>
  </si>
  <si>
    <t>794,89</t>
  </si>
  <si>
    <t>755,88</t>
  </si>
  <si>
    <t>600,91</t>
  </si>
  <si>
    <t>647,74</t>
  </si>
  <si>
    <t>394,68</t>
  </si>
  <si>
    <t>400,25</t>
  </si>
  <si>
    <t>682,86</t>
  </si>
  <si>
    <t>694,91</t>
  </si>
  <si>
    <t>4.815,88</t>
  </si>
  <si>
    <t>7.157,70</t>
  </si>
  <si>
    <t>191,78</t>
  </si>
  <si>
    <t>311,64</t>
  </si>
  <si>
    <t>598,37</t>
  </si>
  <si>
    <t>827,74</t>
  </si>
  <si>
    <t>100,68</t>
  </si>
  <si>
    <t>103,31</t>
  </si>
  <si>
    <t>121,02</t>
  </si>
  <si>
    <t>156,03</t>
  </si>
  <si>
    <t>102,85</t>
  </si>
  <si>
    <t>129,93</t>
  </si>
  <si>
    <t>120,79</t>
  </si>
  <si>
    <t>105,37</t>
  </si>
  <si>
    <t>145,64</t>
  </si>
  <si>
    <t>191,66</t>
  </si>
  <si>
    <t>90,43</t>
  </si>
  <si>
    <t>84,78</t>
  </si>
  <si>
    <t>4.277,63</t>
  </si>
  <si>
    <t>6.241,69</t>
  </si>
  <si>
    <t>276,44</t>
  </si>
  <si>
    <t>135,94</t>
  </si>
  <si>
    <t>100,87</t>
  </si>
  <si>
    <t>94,06</t>
  </si>
  <si>
    <t>91,96</t>
  </si>
  <si>
    <t>160,06</t>
  </si>
  <si>
    <t>178,87</t>
  </si>
  <si>
    <t>129,61</t>
  </si>
  <si>
    <t>103,76</t>
  </si>
  <si>
    <t>172,41</t>
  </si>
  <si>
    <t>163,67</t>
  </si>
  <si>
    <t>407,24</t>
  </si>
  <si>
    <t>89,98</t>
  </si>
  <si>
    <t>76,05</t>
  </si>
  <si>
    <t>77,55</t>
  </si>
  <si>
    <t>130,56</t>
  </si>
  <si>
    <t>128,31</t>
  </si>
  <si>
    <t>162,43</t>
  </si>
  <si>
    <t>22,48</t>
  </si>
  <si>
    <t>139,16</t>
  </si>
  <si>
    <t>154,79</t>
  </si>
  <si>
    <t>182,57</t>
  </si>
  <si>
    <t>33,24</t>
  </si>
  <si>
    <t>135,73</t>
  </si>
  <si>
    <t>126,04</t>
  </si>
  <si>
    <t>154,63</t>
  </si>
  <si>
    <t>126,18</t>
  </si>
  <si>
    <t>138,13</t>
  </si>
  <si>
    <t>102,22</t>
  </si>
  <si>
    <t>133,57</t>
  </si>
  <si>
    <t>132,23</t>
  </si>
  <si>
    <t>166,56</t>
  </si>
  <si>
    <t>71,31</t>
  </si>
  <si>
    <t>2,81</t>
  </si>
  <si>
    <t>139,26</t>
  </si>
  <si>
    <t>143,03</t>
  </si>
  <si>
    <t>81,46</t>
  </si>
  <si>
    <t>3,71</t>
  </si>
  <si>
    <t>341,25</t>
  </si>
  <si>
    <t>792,67</t>
  </si>
  <si>
    <t>666,56</t>
  </si>
  <si>
    <t>195,18</t>
  </si>
  <si>
    <t>170,06</t>
  </si>
  <si>
    <t>157,16</t>
  </si>
  <si>
    <t>212,79</t>
  </si>
  <si>
    <t>235,19</t>
  </si>
  <si>
    <t>95,78</t>
  </si>
  <si>
    <t>10,62</t>
  </si>
  <si>
    <t>423,64</t>
  </si>
  <si>
    <t>232,55</t>
  </si>
  <si>
    <t>124,30</t>
  </si>
  <si>
    <t>74,20</t>
  </si>
  <si>
    <t>43,00</t>
  </si>
  <si>
    <t>111,15</t>
  </si>
  <si>
    <t>132,76</t>
  </si>
  <si>
    <t>57,26</t>
  </si>
  <si>
    <t>158,25</t>
  </si>
  <si>
    <t>164,52</t>
  </si>
  <si>
    <t>123,86</t>
  </si>
  <si>
    <t>263,41</t>
  </si>
  <si>
    <t>27,83</t>
  </si>
  <si>
    <t>168,04</t>
  </si>
  <si>
    <t>229,93</t>
  </si>
  <si>
    <t>614,39</t>
  </si>
  <si>
    <t>22,84</t>
  </si>
  <si>
    <t>362,17</t>
  </si>
  <si>
    <t>136,91</t>
  </si>
  <si>
    <t>92,95</t>
  </si>
  <si>
    <t>1.903,34</t>
  </si>
  <si>
    <t>221,02</t>
  </si>
  <si>
    <t>131,65</t>
  </si>
  <si>
    <t>106,89</t>
  </si>
  <si>
    <t>103,41</t>
  </si>
  <si>
    <t>130,06</t>
  </si>
  <si>
    <t>166,17</t>
  </si>
  <si>
    <t>163,58</t>
  </si>
  <si>
    <t>157,67</t>
  </si>
  <si>
    <t>107,84</t>
  </si>
  <si>
    <t>107,62</t>
  </si>
  <si>
    <t>85,32</t>
  </si>
  <si>
    <t>80,56</t>
  </si>
  <si>
    <t>165,34</t>
  </si>
  <si>
    <t>128,95</t>
  </si>
  <si>
    <t>42,63</t>
  </si>
  <si>
    <t>40,82</t>
  </si>
  <si>
    <t>124,12</t>
  </si>
  <si>
    <t>94,29</t>
  </si>
  <si>
    <t>57,67</t>
  </si>
  <si>
    <t>125,87</t>
  </si>
  <si>
    <t>41,90</t>
  </si>
  <si>
    <t>37,97</t>
  </si>
  <si>
    <t>60,42</t>
  </si>
  <si>
    <t>3,80</t>
  </si>
  <si>
    <t>44,71</t>
  </si>
  <si>
    <t>35,27</t>
  </si>
  <si>
    <t>51,89</t>
  </si>
  <si>
    <t>59,17</t>
  </si>
  <si>
    <t>50,82</t>
  </si>
  <si>
    <t>70,94</t>
  </si>
  <si>
    <t>118,46</t>
  </si>
  <si>
    <t>242,92</t>
  </si>
  <si>
    <t>214,40</t>
  </si>
  <si>
    <t>81,84</t>
  </si>
  <si>
    <t>71,46</t>
  </si>
  <si>
    <t>55,31</t>
  </si>
  <si>
    <t>163,80</t>
  </si>
  <si>
    <t>99,38</t>
  </si>
  <si>
    <t>56,46</t>
  </si>
  <si>
    <t>3,27</t>
  </si>
  <si>
    <t>39,34</t>
  </si>
  <si>
    <t>36,57</t>
  </si>
  <si>
    <t>60,08</t>
  </si>
  <si>
    <t>25,16</t>
  </si>
  <si>
    <t>51,26</t>
  </si>
  <si>
    <t>240,80</t>
  </si>
  <si>
    <t>64,34</t>
  </si>
  <si>
    <t>103,28</t>
  </si>
  <si>
    <t>168,46</t>
  </si>
  <si>
    <t>87,38</t>
  </si>
  <si>
    <t>126,85</t>
  </si>
  <si>
    <t>39,90</t>
  </si>
  <si>
    <t>54,05</t>
  </si>
  <si>
    <t>41,20</t>
  </si>
  <si>
    <t>41,09</t>
  </si>
  <si>
    <t>41,16</t>
  </si>
  <si>
    <t>70,31</t>
  </si>
  <si>
    <t>49,55</t>
  </si>
  <si>
    <t>38,79</t>
  </si>
  <si>
    <t>82,59</t>
  </si>
  <si>
    <t>77,62</t>
  </si>
  <si>
    <t>158,44</t>
  </si>
  <si>
    <t>26,48</t>
  </si>
  <si>
    <t>35,59</t>
  </si>
  <si>
    <t>85,13</t>
  </si>
  <si>
    <t>37,29</t>
  </si>
  <si>
    <t>89,93</t>
  </si>
  <si>
    <t>145,72</t>
  </si>
  <si>
    <t>57,08</t>
  </si>
  <si>
    <t>83,33</t>
  </si>
  <si>
    <t>54,94</t>
  </si>
  <si>
    <t>36,51</t>
  </si>
  <si>
    <t>103,59</t>
  </si>
  <si>
    <t>24,71</t>
  </si>
  <si>
    <t>58,44</t>
  </si>
  <si>
    <t>28,39</t>
  </si>
  <si>
    <t>95,88</t>
  </si>
  <si>
    <t>27,03</t>
  </si>
  <si>
    <t>3,95</t>
  </si>
  <si>
    <t>22,44</t>
  </si>
  <si>
    <t>28,05</t>
  </si>
  <si>
    <t>50,21</t>
  </si>
  <si>
    <t>13,00</t>
  </si>
  <si>
    <t>26,16</t>
  </si>
  <si>
    <t>32,70</t>
  </si>
  <si>
    <t>70,75</t>
  </si>
  <si>
    <t>135,79</t>
  </si>
  <si>
    <t>19,76</t>
  </si>
  <si>
    <t>13,16</t>
  </si>
  <si>
    <t>73,06</t>
  </si>
  <si>
    <t>71,66</t>
  </si>
  <si>
    <t>127,83</t>
  </si>
  <si>
    <t>94,96</t>
  </si>
  <si>
    <t>167,41</t>
  </si>
  <si>
    <t>50,19</t>
  </si>
  <si>
    <t>298,63</t>
  </si>
  <si>
    <t>251,12</t>
  </si>
  <si>
    <t>51,38</t>
  </si>
  <si>
    <t>43,61</t>
  </si>
  <si>
    <t>259,49</t>
  </si>
  <si>
    <t>192,67</t>
  </si>
  <si>
    <t>42,10</t>
  </si>
  <si>
    <t>67,68</t>
  </si>
  <si>
    <t>24,41</t>
  </si>
  <si>
    <t>59,36</t>
  </si>
  <si>
    <t>128,82</t>
  </si>
  <si>
    <t>148,64</t>
  </si>
  <si>
    <t>23,94</t>
  </si>
  <si>
    <t>109,86</t>
  </si>
  <si>
    <t>137,48</t>
  </si>
  <si>
    <t>122,36</t>
  </si>
  <si>
    <t>56,42</t>
  </si>
  <si>
    <t>70,61</t>
  </si>
  <si>
    <t>62,56</t>
  </si>
  <si>
    <t>94,58</t>
  </si>
  <si>
    <t>49,53</t>
  </si>
  <si>
    <t>104,04</t>
  </si>
  <si>
    <t>117,33</t>
  </si>
  <si>
    <t>15,21</t>
  </si>
  <si>
    <t>162,14</t>
  </si>
  <si>
    <t>64,98</t>
  </si>
  <si>
    <t>30,03</t>
  </si>
  <si>
    <t>170,84</t>
  </si>
  <si>
    <t>213,79</t>
  </si>
  <si>
    <t>159,80</t>
  </si>
  <si>
    <t>24,42</t>
  </si>
  <si>
    <t>75,46</t>
  </si>
  <si>
    <t>183,43</t>
  </si>
  <si>
    <t>86,29</t>
  </si>
  <si>
    <t>1.632,00</t>
  </si>
  <si>
    <t>11,40</t>
  </si>
  <si>
    <t>79,28</t>
  </si>
  <si>
    <t>27,67</t>
  </si>
  <si>
    <t>33,18</t>
  </si>
  <si>
    <t>147,01</t>
  </si>
  <si>
    <t>11,70</t>
  </si>
  <si>
    <t>2,77</t>
  </si>
  <si>
    <t>15,67</t>
  </si>
  <si>
    <t>35,82</t>
  </si>
  <si>
    <t>350,47</t>
  </si>
  <si>
    <t>401,07</t>
  </si>
  <si>
    <t>450,13</t>
  </si>
  <si>
    <t>529,10</t>
  </si>
  <si>
    <t>58,03</t>
  </si>
  <si>
    <t>65,56</t>
  </si>
  <si>
    <t>77,26</t>
  </si>
  <si>
    <t>751,77</t>
  </si>
  <si>
    <t>922,60</t>
  </si>
  <si>
    <t>972,42</t>
  </si>
  <si>
    <t>1.079,71</t>
  </si>
  <si>
    <t>1.364,58</t>
  </si>
  <si>
    <t>1.612,68</t>
  </si>
  <si>
    <t>1.678,87</t>
  </si>
  <si>
    <t>1.834,06</t>
  </si>
  <si>
    <t>2.126,80</t>
  </si>
  <si>
    <t>2.202,11</t>
  </si>
  <si>
    <t>741,74</t>
  </si>
  <si>
    <t>906,03</t>
  </si>
  <si>
    <t>955,85</t>
  </si>
  <si>
    <t>1.072,84</t>
  </si>
  <si>
    <t>1.346,92</t>
  </si>
  <si>
    <t>1.585,75</t>
  </si>
  <si>
    <t>1.653,14</t>
  </si>
  <si>
    <t>1.791,76</t>
  </si>
  <si>
    <t>2.075,34</t>
  </si>
  <si>
    <t>2.139,53</t>
  </si>
  <si>
    <t>17,70</t>
  </si>
  <si>
    <t>25,71</t>
  </si>
  <si>
    <t>25,80</t>
  </si>
  <si>
    <t>18,15</t>
  </si>
  <si>
    <t>37,37</t>
  </si>
  <si>
    <t>39,73</t>
  </si>
  <si>
    <t>83,57</t>
  </si>
  <si>
    <t>359,29</t>
  </si>
  <si>
    <t>382,14</t>
  </si>
  <si>
    <t>400,40</t>
  </si>
  <si>
    <t>435,77</t>
  </si>
  <si>
    <t>518,77</t>
  </si>
  <si>
    <t>537,89</t>
  </si>
  <si>
    <t>191,64</t>
  </si>
  <si>
    <t>210,70</t>
  </si>
  <si>
    <t>253,06</t>
  </si>
  <si>
    <t>261,54</t>
  </si>
  <si>
    <t>228,09</t>
  </si>
  <si>
    <t>22,98</t>
  </si>
  <si>
    <t>36,84</t>
  </si>
  <si>
    <t>47,78</t>
  </si>
  <si>
    <t>109,31</t>
  </si>
  <si>
    <t>70,34</t>
  </si>
  <si>
    <t>103,80</t>
  </si>
  <si>
    <t>48,39</t>
  </si>
  <si>
    <t>55,53</t>
  </si>
  <si>
    <t>150,42</t>
  </si>
  <si>
    <t>191,18</t>
  </si>
  <si>
    <t>231,32</t>
  </si>
  <si>
    <t>295,87</t>
  </si>
  <si>
    <t>72,47</t>
  </si>
  <si>
    <t>79,95</t>
  </si>
  <si>
    <t>37,26</t>
  </si>
  <si>
    <t>79,19</t>
  </si>
  <si>
    <t>32,76</t>
  </si>
  <si>
    <t>515,36</t>
  </si>
  <si>
    <t>597,67</t>
  </si>
  <si>
    <t>679,98</t>
  </si>
  <si>
    <t>857,13</t>
  </si>
  <si>
    <t>939,44</t>
  </si>
  <si>
    <t>1.061,89</t>
  </si>
  <si>
    <t>1.214,31</t>
  </si>
  <si>
    <t>1.363,88</t>
  </si>
  <si>
    <t>1.446,19</t>
  </si>
  <si>
    <t>1.544,54</t>
  </si>
  <si>
    <t>581,64</t>
  </si>
  <si>
    <t>663,95</t>
  </si>
  <si>
    <t>825,07</t>
  </si>
  <si>
    <t>907,38</t>
  </si>
  <si>
    <t>1.029,83</t>
  </si>
  <si>
    <t>1.150,18</t>
  </si>
  <si>
    <t>1.315,79</t>
  </si>
  <si>
    <t>1.398,10</t>
  </si>
  <si>
    <t>1.480,41</t>
  </si>
  <si>
    <t>567,15</t>
  </si>
  <si>
    <t>28,31</t>
  </si>
  <si>
    <t>28,59</t>
  </si>
  <si>
    <t>64,56</t>
  </si>
  <si>
    <t>100,82</t>
  </si>
  <si>
    <t>62,42</t>
  </si>
  <si>
    <t>105,27</t>
  </si>
  <si>
    <t>43,63</t>
  </si>
  <si>
    <t>66,81</t>
  </si>
  <si>
    <t>45,85</t>
  </si>
  <si>
    <t>64,81</t>
  </si>
  <si>
    <t>36,76</t>
  </si>
  <si>
    <t>151,45</t>
  </si>
  <si>
    <t>96,78</t>
  </si>
  <si>
    <t>94,93</t>
  </si>
  <si>
    <t>60,66</t>
  </si>
  <si>
    <t>104,52</t>
  </si>
  <si>
    <t>8,40</t>
  </si>
  <si>
    <t>46,88</t>
  </si>
  <si>
    <t>87,42</t>
  </si>
  <si>
    <t>107,63</t>
  </si>
  <si>
    <t>134,94</t>
  </si>
  <si>
    <t>173,79</t>
  </si>
  <si>
    <t>17,28</t>
  </si>
  <si>
    <t>105,26</t>
  </si>
  <si>
    <t>115,25</t>
  </si>
  <si>
    <t>161,03</t>
  </si>
  <si>
    <t>348,64</t>
  </si>
  <si>
    <t>162,64</t>
  </si>
  <si>
    <t>217,11</t>
  </si>
  <si>
    <t>142,31</t>
  </si>
  <si>
    <t>360,09</t>
  </si>
  <si>
    <t>498,04</t>
  </si>
  <si>
    <t>479,69</t>
  </si>
  <si>
    <t>620,41</t>
  </si>
  <si>
    <t>569,77</t>
  </si>
  <si>
    <t>689,79</t>
  </si>
  <si>
    <t>621,07</t>
  </si>
  <si>
    <t>719,03</t>
  </si>
  <si>
    <t>1.245,22</t>
  </si>
  <si>
    <t>1.550,83</t>
  </si>
  <si>
    <t>1.855,27</t>
  </si>
  <si>
    <t>459,70</t>
  </si>
  <si>
    <t>418,01</t>
  </si>
  <si>
    <t>183,08</t>
  </si>
  <si>
    <t>207,40</t>
  </si>
  <si>
    <t>236,98</t>
  </si>
  <si>
    <t>570,96</t>
  </si>
  <si>
    <t>310,53</t>
  </si>
  <si>
    <t>493,33</t>
  </si>
  <si>
    <t>459,04</t>
  </si>
  <si>
    <t>276,03</t>
  </si>
  <si>
    <t>125,80</t>
  </si>
  <si>
    <t>74,01</t>
  </si>
  <si>
    <t>81,55</t>
  </si>
  <si>
    <t>109,35</t>
  </si>
  <si>
    <t>116,87</t>
  </si>
  <si>
    <t>87,16</t>
  </si>
  <si>
    <t>96,03</t>
  </si>
  <si>
    <t>125,06</t>
  </si>
  <si>
    <t>133,99</t>
  </si>
  <si>
    <t>108,71</t>
  </si>
  <si>
    <t>127,90</t>
  </si>
  <si>
    <t>113,64</t>
  </si>
  <si>
    <t>132,64</t>
  </si>
  <si>
    <t>123,18</t>
  </si>
  <si>
    <t>143,55</t>
  </si>
  <si>
    <t>131,97</t>
  </si>
  <si>
    <t>152,12</t>
  </si>
  <si>
    <t>83,21</t>
  </si>
  <si>
    <t>91,02</t>
  </si>
  <si>
    <t>127,71</t>
  </si>
  <si>
    <t>94,73</t>
  </si>
  <si>
    <t>104,06</t>
  </si>
  <si>
    <t>143,06</t>
  </si>
  <si>
    <t>114,43</t>
  </si>
  <si>
    <t>133,93</t>
  </si>
  <si>
    <t>116,81</t>
  </si>
  <si>
    <t>128,84</t>
  </si>
  <si>
    <t>149,64</t>
  </si>
  <si>
    <t>156,43</t>
  </si>
  <si>
    <t>164,23</t>
  </si>
  <si>
    <t>152,01</t>
  </si>
  <si>
    <t>144,75</t>
  </si>
  <si>
    <t>139,60</t>
  </si>
  <si>
    <t>170,20</t>
  </si>
  <si>
    <t>157,34</t>
  </si>
  <si>
    <t>149,75</t>
  </si>
  <si>
    <t>144,42</t>
  </si>
  <si>
    <t>140,23</t>
  </si>
  <si>
    <t>155,72</t>
  </si>
  <si>
    <t>136,29</t>
  </si>
  <si>
    <t>128,67</t>
  </si>
  <si>
    <t>127,17</t>
  </si>
  <si>
    <t>161,68</t>
  </si>
  <si>
    <t>148,87</t>
  </si>
  <si>
    <t>141,30</t>
  </si>
  <si>
    <t>136,00</t>
  </si>
  <si>
    <t>127,89</t>
  </si>
  <si>
    <t>487,08</t>
  </si>
  <si>
    <t>308,91</t>
  </si>
  <si>
    <t>595,13</t>
  </si>
  <si>
    <t>967,55</t>
  </si>
  <si>
    <t>1.440,59</t>
  </si>
  <si>
    <t>2.020,18</t>
  </si>
  <si>
    <t>2.711,03</t>
  </si>
  <si>
    <t>835,57</t>
  </si>
  <si>
    <t>1.367,11</t>
  </si>
  <si>
    <t>2.040,28</t>
  </si>
  <si>
    <t>2.569,60</t>
  </si>
  <si>
    <t>3.837,61</t>
  </si>
  <si>
    <t>1.075,61</t>
  </si>
  <si>
    <t>1.766,23</t>
  </si>
  <si>
    <t>2.639,65</t>
  </si>
  <si>
    <t>3.703,28</t>
  </si>
  <si>
    <t>4.964,27</t>
  </si>
  <si>
    <t>1.304,91</t>
  </si>
  <si>
    <t>734,59</t>
  </si>
  <si>
    <t>308,15</t>
  </si>
  <si>
    <t>1.167,04</t>
  </si>
  <si>
    <t>1.492,67</t>
  </si>
  <si>
    <t>897,62</t>
  </si>
  <si>
    <t>303,21</t>
  </si>
  <si>
    <t>1.089,13</t>
  </si>
  <si>
    <t>340,94</t>
  </si>
  <si>
    <t>2.155,69</t>
  </si>
  <si>
    <t>1.280,64</t>
  </si>
  <si>
    <t>529,25</t>
  </si>
  <si>
    <t>2.729,88</t>
  </si>
  <si>
    <t>1.567,91</t>
  </si>
  <si>
    <t>1.850,37</t>
  </si>
  <si>
    <t>945,76</t>
  </si>
  <si>
    <t>2.334,39</t>
  </si>
  <si>
    <t>1.132,50</t>
  </si>
  <si>
    <t>1.319,25</t>
  </si>
  <si>
    <t>1.505,99</t>
  </si>
  <si>
    <t>3.810,14</t>
  </si>
  <si>
    <t>1.692,74</t>
  </si>
  <si>
    <t>1.879,48</t>
  </si>
  <si>
    <t>4.784,14</t>
  </si>
  <si>
    <t>2.066,21</t>
  </si>
  <si>
    <t>2.880,32</t>
  </si>
  <si>
    <t>3.503,57</t>
  </si>
  <si>
    <t>4.108,15</t>
  </si>
  <si>
    <t>4.712,63</t>
  </si>
  <si>
    <t>5.317,19</t>
  </si>
  <si>
    <t>5.921,74</t>
  </si>
  <si>
    <t>2.277,47</t>
  </si>
  <si>
    <t>4.224,95</t>
  </si>
  <si>
    <t>1.717,25</t>
  </si>
  <si>
    <t>4.940,20</t>
  </si>
  <si>
    <t>1.903,99</t>
  </si>
  <si>
    <t>5.698,11</t>
  </si>
  <si>
    <t>2.090,73</t>
  </si>
  <si>
    <t>6.418,60</t>
  </si>
  <si>
    <t>7.139,07</t>
  </si>
  <si>
    <t>2.469,27</t>
  </si>
  <si>
    <t>5.814,35</t>
  </si>
  <si>
    <t>2.095,84</t>
  </si>
  <si>
    <t>6.674,40</t>
  </si>
  <si>
    <t>2.282,59</t>
  </si>
  <si>
    <t>7.534,44</t>
  </si>
  <si>
    <t>8.394,54</t>
  </si>
  <si>
    <t>2.661,12</t>
  </si>
  <si>
    <t>7.696,09</t>
  </si>
  <si>
    <t>2.474,38</t>
  </si>
  <si>
    <t>8.682,86</t>
  </si>
  <si>
    <t>9.669,63</t>
  </si>
  <si>
    <t>2.852,99</t>
  </si>
  <si>
    <t>9.837,56</t>
  </si>
  <si>
    <t>10.951,94</t>
  </si>
  <si>
    <t>3.044,84</t>
  </si>
  <si>
    <t>12.241,64</t>
  </si>
  <si>
    <t>3.186,64</t>
  </si>
  <si>
    <t>163,16</t>
  </si>
  <si>
    <t>706,72</t>
  </si>
  <si>
    <t>1.827,88</t>
  </si>
  <si>
    <t>4.297,07</t>
  </si>
  <si>
    <t>2.818,39</t>
  </si>
  <si>
    <t>3.302,37</t>
  </si>
  <si>
    <t>819,59</t>
  </si>
  <si>
    <t>971,19</t>
  </si>
  <si>
    <t>1.122,80</t>
  </si>
  <si>
    <t>1.204,38</t>
  </si>
  <si>
    <t>1.285,96</t>
  </si>
  <si>
    <t>1.222,61</t>
  </si>
  <si>
    <t>1.374,21</t>
  </si>
  <si>
    <t>1.525,82</t>
  </si>
  <si>
    <t>1.607,40</t>
  </si>
  <si>
    <t>1.688,98</t>
  </si>
  <si>
    <t>2.796,01</t>
  </si>
  <si>
    <t>3.436,33</t>
  </si>
  <si>
    <t>3.789,69</t>
  </si>
  <si>
    <t>4.143,05</t>
  </si>
  <si>
    <t>2.558,71</t>
  </si>
  <si>
    <t>3.199,03</t>
  </si>
  <si>
    <t>3.839,35</t>
  </si>
  <si>
    <t>4.192,71</t>
  </si>
  <si>
    <t>4.546,07</t>
  </si>
  <si>
    <t>333,15</t>
  </si>
  <si>
    <t>1.278,43</t>
  </si>
  <si>
    <t>2.090,09</t>
  </si>
  <si>
    <t>1.228,07</t>
  </si>
  <si>
    <t>3.419,57</t>
  </si>
  <si>
    <t>518,63</t>
  </si>
  <si>
    <t>1.459,17</t>
  </si>
  <si>
    <t>2.648,45</t>
  </si>
  <si>
    <t>1.507,16</t>
  </si>
  <si>
    <t>1.807,30</t>
  </si>
  <si>
    <t>916,94</t>
  </si>
  <si>
    <t>4.008,95</t>
  </si>
  <si>
    <t>2.279,74</t>
  </si>
  <si>
    <t>1.097,69</t>
  </si>
  <si>
    <t>1.639,92</t>
  </si>
  <si>
    <t>2.752,17</t>
  </si>
  <si>
    <t>3.224,57</t>
  </si>
  <si>
    <t>4.598,25</t>
  </si>
  <si>
    <t>774,92</t>
  </si>
  <si>
    <t>1.120,02</t>
  </si>
  <si>
    <t>3.720,76</t>
  </si>
  <si>
    <t>1.820,66</t>
  </si>
  <si>
    <t>246,05</t>
  </si>
  <si>
    <t>4.196,12</t>
  </si>
  <si>
    <t>1.442,81</t>
  </si>
  <si>
    <t>2.026,65</t>
  </si>
  <si>
    <t>855,95</t>
  </si>
  <si>
    <t>5.187,62</t>
  </si>
  <si>
    <t>4.671,60</t>
  </si>
  <si>
    <t>6.500,66</t>
  </si>
  <si>
    <t>297,01</t>
  </si>
  <si>
    <t>2.001,39</t>
  </si>
  <si>
    <t>2.811,50</t>
  </si>
  <si>
    <t>1.770,02</t>
  </si>
  <si>
    <t>1.042,01</t>
  </si>
  <si>
    <t>5.776,97</t>
  </si>
  <si>
    <t>2.207,39</t>
  </si>
  <si>
    <t>2.203,03</t>
  </si>
  <si>
    <t>7.336,67</t>
  </si>
  <si>
    <t>2.388,08</t>
  </si>
  <si>
    <t>8.172,74</t>
  </si>
  <si>
    <t>4.121,10</t>
  </si>
  <si>
    <t>2.573,18</t>
  </si>
  <si>
    <t>7.491,33</t>
  </si>
  <si>
    <t>2.392,43</t>
  </si>
  <si>
    <t>8.449,80</t>
  </si>
  <si>
    <t>1.660,82</t>
  </si>
  <si>
    <t>9.408,27</t>
  </si>
  <si>
    <t>2.758,29</t>
  </si>
  <si>
    <t>9.568,67</t>
  </si>
  <si>
    <t>4.817,81</t>
  </si>
  <si>
    <t>10.650,40</t>
  </si>
  <si>
    <t>2.943,39</t>
  </si>
  <si>
    <t>11.899,30</t>
  </si>
  <si>
    <t>1.841,55</t>
  </si>
  <si>
    <t>671,86</t>
  </si>
  <si>
    <t>5.557,17</t>
  </si>
  <si>
    <t>2.022,29</t>
  </si>
  <si>
    <t>6.259,13</t>
  </si>
  <si>
    <t>6.961,06</t>
  </si>
  <si>
    <t>5.664,65</t>
  </si>
  <si>
    <t>3.085,79</t>
  </si>
  <si>
    <t>27,51</t>
  </si>
  <si>
    <t>30,80</t>
  </si>
  <si>
    <t>44,75</t>
  </si>
  <si>
    <t>49,81</t>
  </si>
  <si>
    <t>54,58</t>
  </si>
  <si>
    <t>61,32</t>
  </si>
  <si>
    <t>30,94</t>
  </si>
  <si>
    <t>34,18</t>
  </si>
  <si>
    <t>29,35</t>
  </si>
  <si>
    <t>44,07</t>
  </si>
  <si>
    <t>52,64</t>
  </si>
  <si>
    <t>50,87</t>
  </si>
  <si>
    <t>60,73</t>
  </si>
  <si>
    <t>42,21</t>
  </si>
  <si>
    <t>47,99</t>
  </si>
  <si>
    <t>97,67</t>
  </si>
  <si>
    <t>5,51</t>
  </si>
  <si>
    <t>13,99</t>
  </si>
  <si>
    <t>17,68</t>
  </si>
  <si>
    <t>23,31</t>
  </si>
  <si>
    <t>16,64</t>
  </si>
  <si>
    <t>30,21</t>
  </si>
  <si>
    <t>38,78</t>
  </si>
  <si>
    <t>37,48</t>
  </si>
  <si>
    <t>29,31</t>
  </si>
  <si>
    <t>17,73</t>
  </si>
  <si>
    <t>74,00</t>
  </si>
  <si>
    <t>591,47</t>
  </si>
  <si>
    <t>817,41</t>
  </si>
  <si>
    <t>203,57</t>
  </si>
  <si>
    <t>528,74</t>
  </si>
  <si>
    <t>142,18</t>
  </si>
  <si>
    <t>148,80</t>
  </si>
  <si>
    <t>155,43</t>
  </si>
  <si>
    <t>162,04</t>
  </si>
  <si>
    <t>201,74</t>
  </si>
  <si>
    <t>59,56</t>
  </si>
  <si>
    <t>213,50</t>
  </si>
  <si>
    <t>64,70</t>
  </si>
  <si>
    <t>225,24</t>
  </si>
  <si>
    <t>237,03</t>
  </si>
  <si>
    <t>74,99</t>
  </si>
  <si>
    <t>294,20</t>
  </si>
  <si>
    <t>314,50</t>
  </si>
  <si>
    <t>325,45</t>
  </si>
  <si>
    <t>23,59</t>
  </si>
  <si>
    <t>607,21</t>
  </si>
  <si>
    <t>647,70</t>
  </si>
  <si>
    <t>672,85</t>
  </si>
  <si>
    <t>700,24</t>
  </si>
  <si>
    <t>538,24</t>
  </si>
  <si>
    <t>572,72</t>
  </si>
  <si>
    <t>584,79</t>
  </si>
  <si>
    <t>612,18</t>
  </si>
  <si>
    <t>299,47</t>
  </si>
  <si>
    <t>256,70</t>
  </si>
  <si>
    <t>332,12</t>
  </si>
  <si>
    <t>321,39</t>
  </si>
  <si>
    <t>543,51</t>
  </si>
  <si>
    <t>514,92</t>
  </si>
  <si>
    <t>604,54</t>
  </si>
  <si>
    <t>608,12</t>
  </si>
  <si>
    <t>115,90</t>
  </si>
  <si>
    <t>129,15</t>
  </si>
  <si>
    <t>135,76</t>
  </si>
  <si>
    <t>175,46</t>
  </si>
  <si>
    <t>198,96</t>
  </si>
  <si>
    <t>210,75</t>
  </si>
  <si>
    <t>285,30</t>
  </si>
  <si>
    <t>299,09</t>
  </si>
  <si>
    <t>333,57</t>
  </si>
  <si>
    <t>522,36</t>
  </si>
  <si>
    <t>697,26</t>
  </si>
  <si>
    <t>21,67</t>
  </si>
  <si>
    <t>53,09</t>
  </si>
  <si>
    <t>556,54</t>
  </si>
  <si>
    <t>593,39</t>
  </si>
  <si>
    <t>619,31</t>
  </si>
  <si>
    <t>646,60</t>
  </si>
  <si>
    <t>505,92</t>
  </si>
  <si>
    <t>540,30</t>
  </si>
  <si>
    <t>552,25</t>
  </si>
  <si>
    <t>579,54</t>
  </si>
  <si>
    <t>511,19</t>
  </si>
  <si>
    <t>482,50</t>
  </si>
  <si>
    <t>572,00</t>
  </si>
  <si>
    <t>575,48</t>
  </si>
  <si>
    <t>529,34</t>
  </si>
  <si>
    <t>497,02</t>
  </si>
  <si>
    <t>557,31</t>
  </si>
  <si>
    <t>524,89</t>
  </si>
  <si>
    <t>605,99</t>
  </si>
  <si>
    <t>573,45</t>
  </si>
  <si>
    <t>794,78</t>
  </si>
  <si>
    <t>762,24</t>
  </si>
  <si>
    <t>969,68</t>
  </si>
  <si>
    <t>937,14</t>
  </si>
  <si>
    <t>1.732,27</t>
  </si>
  <si>
    <t>471,94</t>
  </si>
  <si>
    <t>730,85</t>
  </si>
  <si>
    <t>738,64</t>
  </si>
  <si>
    <t>582,43</t>
  </si>
  <si>
    <t>523,06</t>
  </si>
  <si>
    <t>358,38</t>
  </si>
  <si>
    <t>490,95</t>
  </si>
  <si>
    <t>148,30</t>
  </si>
  <si>
    <t>399,25</t>
  </si>
  <si>
    <t>344,48</t>
  </si>
  <si>
    <t>254,97</t>
  </si>
  <si>
    <t>542,83</t>
  </si>
  <si>
    <t>483,33</t>
  </si>
  <si>
    <t>509,02</t>
  </si>
  <si>
    <t>638,89</t>
  </si>
  <si>
    <t>488,15</t>
  </si>
  <si>
    <t>464,85</t>
  </si>
  <si>
    <t>484,93</t>
  </si>
  <si>
    <t>610,70</t>
  </si>
  <si>
    <t>333,44</t>
  </si>
  <si>
    <t>339,98</t>
  </si>
  <si>
    <t>399,40</t>
  </si>
  <si>
    <t>108,60</t>
  </si>
  <si>
    <t>79,40</t>
  </si>
  <si>
    <t>244,35</t>
  </si>
  <si>
    <t>219,12</t>
  </si>
  <si>
    <t>353,57</t>
  </si>
  <si>
    <t>999,53</t>
  </si>
  <si>
    <t>569,78</t>
  </si>
  <si>
    <t>423,82</t>
  </si>
  <si>
    <t>658,83</t>
  </si>
  <si>
    <t>476,85</t>
  </si>
  <si>
    <t>572,47</t>
  </si>
  <si>
    <t>251,41</t>
  </si>
  <si>
    <t>291,65</t>
  </si>
  <si>
    <t>253,77</t>
  </si>
  <si>
    <t>130,70</t>
  </si>
  <si>
    <t>604,15</t>
  </si>
  <si>
    <t>1.051,52</t>
  </si>
  <si>
    <t>181,80</t>
  </si>
  <si>
    <t>136,60</t>
  </si>
  <si>
    <t>45,27</t>
  </si>
  <si>
    <t>126,90</t>
  </si>
  <si>
    <t>205,02</t>
  </si>
  <si>
    <t>258,34</t>
  </si>
  <si>
    <t>326,30</t>
  </si>
  <si>
    <t>139,79</t>
  </si>
  <si>
    <t>373,12</t>
  </si>
  <si>
    <t>1.954,47</t>
  </si>
  <si>
    <t>466,86</t>
  </si>
  <si>
    <t>499,84</t>
  </si>
  <si>
    <t>195,97</t>
  </si>
  <si>
    <t>307,08</t>
  </si>
  <si>
    <t>151,53</t>
  </si>
  <si>
    <t>442,62</t>
  </si>
  <si>
    <t>240,08</t>
  </si>
  <si>
    <t>443,23</t>
  </si>
  <si>
    <t>703,12</t>
  </si>
  <si>
    <t>648,85</t>
  </si>
  <si>
    <t>1.298,53</t>
  </si>
  <si>
    <t>314,92</t>
  </si>
  <si>
    <t>413,47</t>
  </si>
  <si>
    <t>430,44</t>
  </si>
  <si>
    <t>269,58</t>
  </si>
  <si>
    <t>405,89</t>
  </si>
  <si>
    <t>313,49</t>
  </si>
  <si>
    <t>460,63</t>
  </si>
  <si>
    <t>472,32</t>
  </si>
  <si>
    <t>281,22</t>
  </si>
  <si>
    <t>417,73</t>
  </si>
  <si>
    <t>326,16</t>
  </si>
  <si>
    <t>472,88</t>
  </si>
  <si>
    <t>471,38</t>
  </si>
  <si>
    <t>281,66</t>
  </si>
  <si>
    <t>424,59</t>
  </si>
  <si>
    <t>325,83</t>
  </si>
  <si>
    <t>480,80</t>
  </si>
  <si>
    <t>37,55</t>
  </si>
  <si>
    <t>571,94</t>
  </si>
  <si>
    <t>521,64</t>
  </si>
  <si>
    <t>488,61</t>
  </si>
  <si>
    <t>594,87</t>
  </si>
  <si>
    <t>560,49</t>
  </si>
  <si>
    <t>506,92</t>
  </si>
  <si>
    <t>468,51</t>
  </si>
  <si>
    <t>597,37</t>
  </si>
  <si>
    <t>555,44</t>
  </si>
  <si>
    <t>496,71</t>
  </si>
  <si>
    <t>454,47</t>
  </si>
  <si>
    <t>575,50</t>
  </si>
  <si>
    <t>453,94</t>
  </si>
  <si>
    <t>427,24</t>
  </si>
  <si>
    <t>410,51</t>
  </si>
  <si>
    <t>427,96</t>
  </si>
  <si>
    <t>416,52</t>
  </si>
  <si>
    <t>394,26</t>
  </si>
  <si>
    <t>376,09</t>
  </si>
  <si>
    <t>409,62</t>
  </si>
  <si>
    <t>395,14</t>
  </si>
  <si>
    <t>372,70</t>
  </si>
  <si>
    <t>353,66</t>
  </si>
  <si>
    <t>616,77</t>
  </si>
  <si>
    <t>579,90</t>
  </si>
  <si>
    <t>529,16</t>
  </si>
  <si>
    <t>496,31</t>
  </si>
  <si>
    <t>596,35</t>
  </si>
  <si>
    <t>562,23</t>
  </si>
  <si>
    <t>508,94</t>
  </si>
  <si>
    <t>470,76</t>
  </si>
  <si>
    <t>599,17</t>
  </si>
  <si>
    <t>557,34</t>
  </si>
  <si>
    <t>498,84</t>
  </si>
  <si>
    <t>456,69</t>
  </si>
  <si>
    <t>482,55</t>
  </si>
  <si>
    <t>461,90</t>
  </si>
  <si>
    <t>434,76</t>
  </si>
  <si>
    <t>418,21</t>
  </si>
  <si>
    <t>429,44</t>
  </si>
  <si>
    <t>418,26</t>
  </si>
  <si>
    <t>396,28</t>
  </si>
  <si>
    <t>378,34</t>
  </si>
  <si>
    <t>397,04</t>
  </si>
  <si>
    <t>374,83</t>
  </si>
  <si>
    <t>355,88</t>
  </si>
  <si>
    <t>506,65</t>
  </si>
  <si>
    <t>517,69</t>
  </si>
  <si>
    <t>100,30</t>
  </si>
  <si>
    <t>233,75</t>
  </si>
  <si>
    <t>71,48</t>
  </si>
  <si>
    <t>167,79</t>
  </si>
  <si>
    <t>59,31</t>
  </si>
  <si>
    <t>211,68</t>
  </si>
  <si>
    <t>202,43</t>
  </si>
  <si>
    <t>254,72</t>
  </si>
  <si>
    <t>308,30</t>
  </si>
  <si>
    <t>38,48</t>
  </si>
  <si>
    <t>36,77</t>
  </si>
  <si>
    <t>47,03</t>
  </si>
  <si>
    <t>63,31</t>
  </si>
  <si>
    <t>61,34</t>
  </si>
  <si>
    <t>60,47</t>
  </si>
  <si>
    <t>120,76</t>
  </si>
  <si>
    <t>118,60</t>
  </si>
  <si>
    <t>117,68</t>
  </si>
  <si>
    <t>141,96</t>
  </si>
  <si>
    <t>137,33</t>
  </si>
  <si>
    <t>18,75</t>
  </si>
  <si>
    <t>24,63</t>
  </si>
  <si>
    <t>32,41</t>
  </si>
  <si>
    <t>169,67</t>
  </si>
  <si>
    <t>248,06</t>
  </si>
  <si>
    <t>320,43</t>
  </si>
  <si>
    <t>362,47</t>
  </si>
  <si>
    <t>153,87</t>
  </si>
  <si>
    <t>226,43</t>
  </si>
  <si>
    <t>287,37</t>
  </si>
  <si>
    <t>146,25</t>
  </si>
  <si>
    <t>216,64</t>
  </si>
  <si>
    <t>275,41</t>
  </si>
  <si>
    <t>299,71</t>
  </si>
  <si>
    <t>180,40</t>
  </si>
  <si>
    <t>261,48</t>
  </si>
  <si>
    <t>337,61</t>
  </si>
  <si>
    <t>382,44</t>
  </si>
  <si>
    <t>234,69</t>
  </si>
  <si>
    <t>297,09</t>
  </si>
  <si>
    <t>326,29</t>
  </si>
  <si>
    <t>151,51</t>
  </si>
  <si>
    <t>222,75</t>
  </si>
  <si>
    <t>281,26</t>
  </si>
  <si>
    <t>306,87</t>
  </si>
  <si>
    <t>46,57</t>
  </si>
  <si>
    <t>63,01</t>
  </si>
  <si>
    <t>85,31</t>
  </si>
  <si>
    <t>453,74</t>
  </si>
  <si>
    <t>400,95</t>
  </si>
  <si>
    <t>12,01</t>
  </si>
  <si>
    <t>159,28</t>
  </si>
  <si>
    <t>101,52</t>
  </si>
  <si>
    <t>145,79</t>
  </si>
  <si>
    <t>96,77</t>
  </si>
  <si>
    <t>93,17</t>
  </si>
  <si>
    <t>369,20</t>
  </si>
  <si>
    <t>346,42</t>
  </si>
  <si>
    <t>334,72</t>
  </si>
  <si>
    <t>16,79</t>
  </si>
  <si>
    <t>16,46</t>
  </si>
  <si>
    <t>97,74</t>
  </si>
  <si>
    <t>117,41</t>
  </si>
  <si>
    <t>75,98</t>
  </si>
  <si>
    <t>93,52</t>
  </si>
  <si>
    <t>78,00</t>
  </si>
  <si>
    <t>180,70</t>
  </si>
  <si>
    <t>170,91</t>
  </si>
  <si>
    <t>115,88</t>
  </si>
  <si>
    <t>76,69</t>
  </si>
  <si>
    <t>94,94</t>
  </si>
  <si>
    <t>86,30</t>
  </si>
  <si>
    <t>112,70</t>
  </si>
  <si>
    <t>60,97</t>
  </si>
  <si>
    <t>74,64</t>
  </si>
  <si>
    <t>68,01</t>
  </si>
  <si>
    <t>49,99</t>
  </si>
  <si>
    <t>61,87</t>
  </si>
  <si>
    <t>44,46</t>
  </si>
  <si>
    <t>55,46</t>
  </si>
  <si>
    <t>50,12</t>
  </si>
  <si>
    <t>40,99</t>
  </si>
  <si>
    <t>51,43</t>
  </si>
  <si>
    <t>46,37</t>
  </si>
  <si>
    <t>42,58</t>
  </si>
  <si>
    <t>29,98</t>
  </si>
  <si>
    <t>44,08</t>
  </si>
  <si>
    <t>164,74</t>
  </si>
  <si>
    <t>117,83</t>
  </si>
  <si>
    <t>93,67</t>
  </si>
  <si>
    <t>166,63</t>
  </si>
  <si>
    <t>167,91</t>
  </si>
  <si>
    <t>104,51</t>
  </si>
  <si>
    <t>142,13</t>
  </si>
  <si>
    <t>172,92</t>
  </si>
  <si>
    <t>94,67</t>
  </si>
  <si>
    <t>123,47</t>
  </si>
  <si>
    <t>159,98</t>
  </si>
  <si>
    <t>72,01</t>
  </si>
  <si>
    <t>151,61</t>
  </si>
  <si>
    <t>72,64</t>
  </si>
  <si>
    <t>83,30</t>
  </si>
  <si>
    <t>140,87</t>
  </si>
  <si>
    <t>54,66</t>
  </si>
  <si>
    <t>76,74</t>
  </si>
  <si>
    <t>136,71</t>
  </si>
  <si>
    <t>53,89</t>
  </si>
  <si>
    <t>128,64</t>
  </si>
  <si>
    <t>46,99</t>
  </si>
  <si>
    <t>213,67</t>
  </si>
  <si>
    <t>202,28</t>
  </si>
  <si>
    <t>160,39</t>
  </si>
  <si>
    <t>150,32</t>
  </si>
  <si>
    <t>114,05</t>
  </si>
  <si>
    <t>106,31</t>
  </si>
  <si>
    <t>38,36</t>
  </si>
  <si>
    <t>60,10</t>
  </si>
  <si>
    <t>57,55</t>
  </si>
  <si>
    <t>58,39</t>
  </si>
  <si>
    <t>55,95</t>
  </si>
  <si>
    <t>34,83</t>
  </si>
  <si>
    <t>54,97</t>
  </si>
  <si>
    <t>33,98</t>
  </si>
  <si>
    <t>59,69</t>
  </si>
  <si>
    <t>36,33</t>
  </si>
  <si>
    <t>51,88</t>
  </si>
  <si>
    <t>50,25</t>
  </si>
  <si>
    <t>26,67</t>
  </si>
  <si>
    <t>44,77</t>
  </si>
  <si>
    <t>22,25</t>
  </si>
  <si>
    <t>20,93</t>
  </si>
  <si>
    <t>42,84</t>
  </si>
  <si>
    <t>40,43</t>
  </si>
  <si>
    <t>40,71</t>
  </si>
  <si>
    <t>39,53</t>
  </si>
  <si>
    <t>18,21</t>
  </si>
  <si>
    <t>17,14</t>
  </si>
  <si>
    <t>39,10</t>
  </si>
  <si>
    <t>111,88</t>
  </si>
  <si>
    <t>92,05</t>
  </si>
  <si>
    <t>132,14</t>
  </si>
  <si>
    <t>289,77</t>
  </si>
  <si>
    <t>242,81</t>
  </si>
  <si>
    <t>149,45</t>
  </si>
  <si>
    <t>123,24</t>
  </si>
  <si>
    <t>108,66</t>
  </si>
  <si>
    <t>99,59</t>
  </si>
  <si>
    <t>140,09</t>
  </si>
  <si>
    <t>131,07</t>
  </si>
  <si>
    <t>159,63</t>
  </si>
  <si>
    <t>232,18</t>
  </si>
  <si>
    <t>118,95</t>
  </si>
  <si>
    <t>86,47</t>
  </si>
  <si>
    <t>151,17</t>
  </si>
  <si>
    <t>75,92</t>
  </si>
  <si>
    <t>62,70</t>
  </si>
  <si>
    <t>109,01</t>
  </si>
  <si>
    <t>126,79</t>
  </si>
  <si>
    <t>189,04</t>
  </si>
  <si>
    <t>83,18</t>
  </si>
  <si>
    <t>91,98</t>
  </si>
  <si>
    <t>65,20</t>
  </si>
  <si>
    <t>147,74</t>
  </si>
  <si>
    <t>550,22</t>
  </si>
  <si>
    <t>8,15</t>
  </si>
  <si>
    <t>7,53</t>
  </si>
  <si>
    <t>7,63</t>
  </si>
  <si>
    <t>11,27</t>
  </si>
  <si>
    <t>15,46</t>
  </si>
  <si>
    <t>103,34</t>
  </si>
  <si>
    <t>606,23</t>
  </si>
  <si>
    <t>498,53</t>
  </si>
  <si>
    <t>578,69</t>
  </si>
  <si>
    <t>276,61</t>
  </si>
  <si>
    <t>288,66</t>
  </si>
  <si>
    <t>317,69</t>
  </si>
  <si>
    <t>355,39</t>
  </si>
  <si>
    <t>279,38</t>
  </si>
  <si>
    <t>292,14</t>
  </si>
  <si>
    <t>322,76</t>
  </si>
  <si>
    <t>362,41</t>
  </si>
  <si>
    <t>355,34</t>
  </si>
  <si>
    <t>344,18</t>
  </si>
  <si>
    <t>379,15</t>
  </si>
  <si>
    <t>359,01</t>
  </si>
  <si>
    <t>346,61</t>
  </si>
  <si>
    <t>395,96</t>
  </si>
  <si>
    <t>337,28</t>
  </si>
  <si>
    <t>342,35</t>
  </si>
  <si>
    <t>349,94</t>
  </si>
  <si>
    <t>316,25</t>
  </si>
  <si>
    <t>438,91</t>
  </si>
  <si>
    <t>306,97</t>
  </si>
  <si>
    <t>348,34</t>
  </si>
  <si>
    <t>298,90</t>
  </si>
  <si>
    <t>345,05</t>
  </si>
  <si>
    <t>336,83</t>
  </si>
  <si>
    <t>333,85</t>
  </si>
  <si>
    <t>332,59</t>
  </si>
  <si>
    <t>330,46</t>
  </si>
  <si>
    <t>378,76</t>
  </si>
  <si>
    <t>357,95</t>
  </si>
  <si>
    <t>349,14</t>
  </si>
  <si>
    <t>334,45</t>
  </si>
  <si>
    <t>351,16</t>
  </si>
  <si>
    <t>336,94</t>
  </si>
  <si>
    <t>330,88</t>
  </si>
  <si>
    <t>320,87</t>
  </si>
  <si>
    <t>329,16</t>
  </si>
  <si>
    <t>301,46</t>
  </si>
  <si>
    <t>295,89</t>
  </si>
  <si>
    <t>494,44</t>
  </si>
  <si>
    <t>704,12</t>
  </si>
  <si>
    <t>163,13</t>
  </si>
  <si>
    <t>221,78</t>
  </si>
  <si>
    <t>241,79</t>
  </si>
  <si>
    <t>266,06</t>
  </si>
  <si>
    <t>274,79</t>
  </si>
  <si>
    <t>284,09</t>
  </si>
  <si>
    <t>324,25</t>
  </si>
  <si>
    <t>215,01</t>
  </si>
  <si>
    <t>235,91</t>
  </si>
  <si>
    <t>255,12</t>
  </si>
  <si>
    <t>268,66</t>
  </si>
  <si>
    <t>279,91</t>
  </si>
  <si>
    <t>310,66</t>
  </si>
  <si>
    <t>329,97</t>
  </si>
  <si>
    <t>410,32</t>
  </si>
  <si>
    <t>477,03</t>
  </si>
  <si>
    <t>362,91</t>
  </si>
  <si>
    <t>368,69</t>
  </si>
  <si>
    <t>326,97</t>
  </si>
  <si>
    <t>389,59</t>
  </si>
  <si>
    <t>367,53</t>
  </si>
  <si>
    <t>414,63</t>
  </si>
  <si>
    <t>393,26</t>
  </si>
  <si>
    <t>379,92</t>
  </si>
  <si>
    <t>431,44</t>
  </si>
  <si>
    <t>348,58</t>
  </si>
  <si>
    <t>353,65</t>
  </si>
  <si>
    <t>383,56</t>
  </si>
  <si>
    <t>74,36</t>
  </si>
  <si>
    <t>87,90</t>
  </si>
  <si>
    <t>99,86</t>
  </si>
  <si>
    <t>59,99</t>
  </si>
  <si>
    <t>87,07</t>
  </si>
  <si>
    <t>114,78</t>
  </si>
  <si>
    <t>29,00</t>
  </si>
  <si>
    <t>291,18</t>
  </si>
  <si>
    <t>376,46</t>
  </si>
  <si>
    <t>14,15</t>
  </si>
  <si>
    <t>98,68</t>
  </si>
  <si>
    <t>25,56</t>
  </si>
  <si>
    <t>32,49</t>
  </si>
  <si>
    <t>25,09</t>
  </si>
  <si>
    <t>29,99</t>
  </si>
  <si>
    <t>51,44</t>
  </si>
  <si>
    <t>24,02</t>
  </si>
  <si>
    <t>23,56</t>
  </si>
  <si>
    <t>35,81</t>
  </si>
  <si>
    <t>27,47</t>
  </si>
  <si>
    <t>47,79</t>
  </si>
  <si>
    <t>97,25</t>
  </si>
  <si>
    <t>2.406,55</t>
  </si>
  <si>
    <t>1.377,14</t>
  </si>
  <si>
    <t>2.346,46</t>
  </si>
  <si>
    <t>1.647,88</t>
  </si>
  <si>
    <t>2.075,79</t>
  </si>
  <si>
    <t>1.614,75</t>
  </si>
  <si>
    <t>2.023,30</t>
  </si>
  <si>
    <t>1.944,79</t>
  </si>
  <si>
    <t>2.362,39</t>
  </si>
  <si>
    <t>2.052,15</t>
  </si>
  <si>
    <t>1.677,53</t>
  </si>
  <si>
    <t>970,95</t>
  </si>
  <si>
    <t>2.333,79</t>
  </si>
  <si>
    <t>3.123,11</t>
  </si>
  <si>
    <t>1.899,06</t>
  </si>
  <si>
    <t>1.292,34</t>
  </si>
  <si>
    <t>56,27</t>
  </si>
  <si>
    <t>77,65</t>
  </si>
  <si>
    <t>69,52</t>
  </si>
  <si>
    <t>65,42</t>
  </si>
  <si>
    <t>86,46</t>
  </si>
  <si>
    <t>79,92</t>
  </si>
  <si>
    <t>76,59</t>
  </si>
  <si>
    <t>96,46</t>
  </si>
  <si>
    <t>88,11</t>
  </si>
  <si>
    <t>397,80</t>
  </si>
  <si>
    <t>403,68</t>
  </si>
  <si>
    <t>409,56</t>
  </si>
  <si>
    <t>415,45</t>
  </si>
  <si>
    <t>427,23</t>
  </si>
  <si>
    <t>62,39</t>
  </si>
  <si>
    <t>94,56</t>
  </si>
  <si>
    <t>155,97</t>
  </si>
  <si>
    <t>29,86</t>
  </si>
  <si>
    <t>28,47</t>
  </si>
  <si>
    <t>47,86</t>
  </si>
  <si>
    <t>45,73</t>
  </si>
  <si>
    <t>70,11</t>
  </si>
  <si>
    <t>129,69</t>
  </si>
  <si>
    <t>124,14</t>
  </si>
  <si>
    <t>76,48</t>
  </si>
  <si>
    <t>53,41</t>
  </si>
  <si>
    <t>103,66</t>
  </si>
  <si>
    <t>142,27</t>
  </si>
  <si>
    <t>32,32</t>
  </si>
  <si>
    <t>52,40</t>
  </si>
  <si>
    <t>53,03</t>
  </si>
  <si>
    <t>62,69</t>
  </si>
  <si>
    <t>27,58</t>
  </si>
  <si>
    <t>34,11</t>
  </si>
  <si>
    <t>43,42</t>
  </si>
  <si>
    <t>12,33</t>
  </si>
  <si>
    <t>24,55</t>
  </si>
  <si>
    <t>34,39</t>
  </si>
  <si>
    <t>20,96</t>
  </si>
  <si>
    <t>36,71</t>
  </si>
  <si>
    <t>39,30</t>
  </si>
  <si>
    <t>52,56</t>
  </si>
  <si>
    <t>21,05</t>
  </si>
  <si>
    <t>14,77</t>
  </si>
  <si>
    <t>9,96</t>
  </si>
  <si>
    <t>12,41</t>
  </si>
  <si>
    <t>15,24</t>
  </si>
  <si>
    <t>34,30</t>
  </si>
  <si>
    <t>56,06</t>
  </si>
  <si>
    <t>13,17</t>
  </si>
  <si>
    <t>9,64</t>
  </si>
  <si>
    <t>70,26</t>
  </si>
  <si>
    <t>85,05</t>
  </si>
  <si>
    <t>85,83</t>
  </si>
  <si>
    <t>111,73</t>
  </si>
  <si>
    <t>112,39</t>
  </si>
  <si>
    <t>136,30</t>
  </si>
  <si>
    <t>139,94</t>
  </si>
  <si>
    <t>148,18</t>
  </si>
  <si>
    <t>26,75</t>
  </si>
  <si>
    <t>26,64</t>
  </si>
  <si>
    <t>25,27</t>
  </si>
  <si>
    <t>39,29</t>
  </si>
  <si>
    <t>18,08</t>
  </si>
  <si>
    <t>23,17</t>
  </si>
  <si>
    <t>13,51</t>
  </si>
  <si>
    <t>25,49</t>
  </si>
  <si>
    <t>26,29</t>
  </si>
  <si>
    <t>31,27</t>
  </si>
  <si>
    <t>122,30</t>
  </si>
  <si>
    <t>192,99</t>
  </si>
  <si>
    <t>371,41</t>
  </si>
  <si>
    <t>497,63</t>
  </si>
  <si>
    <t>564,83</t>
  </si>
  <si>
    <t>269,25</t>
  </si>
  <si>
    <t>367,34</t>
  </si>
  <si>
    <t>406,93</t>
  </si>
  <si>
    <t>98,94</t>
  </si>
  <si>
    <t>3.923,15</t>
  </si>
  <si>
    <t>236,47</t>
  </si>
  <si>
    <t>280,10</t>
  </si>
  <si>
    <t>436,50</t>
  </si>
  <si>
    <t>1.236,17</t>
  </si>
  <si>
    <t>52,82</t>
  </si>
  <si>
    <t>102,61</t>
  </si>
  <si>
    <t>287,71</t>
  </si>
  <si>
    <t>741,11</t>
  </si>
  <si>
    <t>1.012,18</t>
  </si>
  <si>
    <t>1.656,97</t>
  </si>
  <si>
    <t>448,83</t>
  </si>
  <si>
    <t>286,49</t>
  </si>
  <si>
    <t>334,08</t>
  </si>
  <si>
    <t>611,33</t>
  </si>
  <si>
    <t>526,04</t>
  </si>
  <si>
    <t>781,58</t>
  </si>
  <si>
    <t>213,30</t>
  </si>
  <si>
    <t>59,46</t>
  </si>
  <si>
    <t>18,80</t>
  </si>
  <si>
    <t>45,34</t>
  </si>
  <si>
    <t>49,23</t>
  </si>
  <si>
    <t>52,15</t>
  </si>
  <si>
    <t>56,65</t>
  </si>
  <si>
    <t>56,83</t>
  </si>
  <si>
    <t>59,43</t>
  </si>
  <si>
    <t>62,65</t>
  </si>
  <si>
    <t>68,02</t>
  </si>
  <si>
    <t>74,77</t>
  </si>
  <si>
    <t>52,02</t>
  </si>
  <si>
    <t>43,50</t>
  </si>
  <si>
    <t>31,20</t>
  </si>
  <si>
    <t>37,51</t>
  </si>
  <si>
    <t>42,45</t>
  </si>
  <si>
    <t>48,12</t>
  </si>
  <si>
    <t>54,43</t>
  </si>
  <si>
    <t>49,50</t>
  </si>
  <si>
    <t>38,31</t>
  </si>
  <si>
    <t>44,62</t>
  </si>
  <si>
    <t>53,01</t>
  </si>
  <si>
    <t>55,45</t>
  </si>
  <si>
    <t>65,45</t>
  </si>
  <si>
    <t>60,39</t>
  </si>
  <si>
    <t>70,39</t>
  </si>
  <si>
    <t>50,53</t>
  </si>
  <si>
    <t>60,53</t>
  </si>
  <si>
    <t>74,59</t>
  </si>
  <si>
    <t>84,59</t>
  </si>
  <si>
    <t>29,60</t>
  </si>
  <si>
    <t>76,92</t>
  </si>
  <si>
    <t>19,73</t>
  </si>
  <si>
    <t>28,58</t>
  </si>
  <si>
    <t>34,89</t>
  </si>
  <si>
    <t>23,00</t>
  </si>
  <si>
    <t>20,10</t>
  </si>
  <si>
    <t>17,25</t>
  </si>
  <si>
    <t>37,84</t>
  </si>
  <si>
    <t>40,61</t>
  </si>
  <si>
    <t>44,15</t>
  </si>
  <si>
    <t>28,60</t>
  </si>
  <si>
    <t>32,14</t>
  </si>
  <si>
    <t>38,45</t>
  </si>
  <si>
    <t>55,56</t>
  </si>
  <si>
    <t>41,71</t>
  </si>
  <si>
    <t>47,02</t>
  </si>
  <si>
    <t>48,02</t>
  </si>
  <si>
    <t>55,20</t>
  </si>
  <si>
    <t>81,63</t>
  </si>
  <si>
    <t>91,63</t>
  </si>
  <si>
    <t>42,27</t>
  </si>
  <si>
    <t>48,58</t>
  </si>
  <si>
    <t>35,22</t>
  </si>
  <si>
    <t>51,17</t>
  </si>
  <si>
    <t>57,48</t>
  </si>
  <si>
    <t>58,40</t>
  </si>
  <si>
    <t>47,20</t>
  </si>
  <si>
    <t>48,51</t>
  </si>
  <si>
    <t>133,23</t>
  </si>
  <si>
    <t>175,51</t>
  </si>
  <si>
    <t>20,44</t>
  </si>
  <si>
    <t>26,37</t>
  </si>
  <si>
    <t>69,91</t>
  </si>
  <si>
    <t>69,39</t>
  </si>
  <si>
    <t>57,81</t>
  </si>
  <si>
    <t>28,32</t>
  </si>
  <si>
    <t>72,45</t>
  </si>
  <si>
    <t>94,21</t>
  </si>
  <si>
    <t>46,86</t>
  </si>
  <si>
    <t>39,69</t>
  </si>
  <si>
    <t>35,56</t>
  </si>
  <si>
    <t>27,81</t>
  </si>
  <si>
    <t>35,21</t>
  </si>
  <si>
    <t>30,07</t>
  </si>
  <si>
    <t>33,70</t>
  </si>
  <si>
    <t>1.301,55</t>
  </si>
  <si>
    <t>173,35</t>
  </si>
  <si>
    <t>84,13</t>
  </si>
  <si>
    <t>9,85</t>
  </si>
  <si>
    <t>83,91</t>
  </si>
  <si>
    <t>140,08</t>
  </si>
  <si>
    <t>163,48</t>
  </si>
  <si>
    <t>1.110,03</t>
  </si>
  <si>
    <t>1.161,28</t>
  </si>
  <si>
    <t>1.162,74</t>
  </si>
  <si>
    <t>1.197,54</t>
  </si>
  <si>
    <t>1.208,38</t>
  </si>
  <si>
    <t>587,76</t>
  </si>
  <si>
    <t>101,89</t>
  </si>
  <si>
    <t>32,28</t>
  </si>
  <si>
    <t>42,44</t>
  </si>
  <si>
    <t>26,87</t>
  </si>
  <si>
    <t>47,35</t>
  </si>
  <si>
    <t>50,07</t>
  </si>
  <si>
    <t>130,52</t>
  </si>
  <si>
    <t>260,98</t>
  </si>
  <si>
    <t>29,25</t>
  </si>
  <si>
    <t>93,11</t>
  </si>
  <si>
    <t>46,75</t>
  </si>
  <si>
    <t>343,70</t>
  </si>
  <si>
    <t>104,01</t>
  </si>
  <si>
    <t>192,62</t>
  </si>
  <si>
    <t>204,85</t>
  </si>
  <si>
    <t>64,76</t>
  </si>
  <si>
    <t>72,55</t>
  </si>
  <si>
    <t>6.842,32</t>
  </si>
  <si>
    <t>8.455,61</t>
  </si>
  <si>
    <t>10.658,87</t>
  </si>
  <si>
    <t>14.926,48</t>
  </si>
  <si>
    <t>17.411,14</t>
  </si>
  <si>
    <t>28.336,88</t>
  </si>
  <si>
    <t>4.722,69</t>
  </si>
  <si>
    <t>5.289,28</t>
  </si>
  <si>
    <t>38.825,32</t>
  </si>
  <si>
    <t>54.304,52</t>
  </si>
  <si>
    <t>108,08</t>
  </si>
  <si>
    <t>127,04</t>
  </si>
  <si>
    <t>119,98</t>
  </si>
  <si>
    <t>150,82</t>
  </si>
  <si>
    <t>142,39</t>
  </si>
  <si>
    <t>127,76</t>
  </si>
  <si>
    <t>143,73</t>
  </si>
  <si>
    <t>129,53</t>
  </si>
  <si>
    <t>155,14</t>
  </si>
  <si>
    <t>153,65</t>
  </si>
  <si>
    <t>165,56</t>
  </si>
  <si>
    <t>188,00</t>
  </si>
  <si>
    <t>2.645,58</t>
  </si>
  <si>
    <t>25,62</t>
  </si>
  <si>
    <t>28,64</t>
  </si>
  <si>
    <t>26,80</t>
  </si>
  <si>
    <t>52,41</t>
  </si>
  <si>
    <t>66,85</t>
  </si>
  <si>
    <t>82,97</t>
  </si>
  <si>
    <t>95,01</t>
  </si>
  <si>
    <t>74,44</t>
  </si>
  <si>
    <t>219,96</t>
  </si>
  <si>
    <t>337,20</t>
  </si>
  <si>
    <t>621,36</t>
  </si>
  <si>
    <t>105,32</t>
  </si>
  <si>
    <t>216,80</t>
  </si>
  <si>
    <t>307,81</t>
  </si>
  <si>
    <t>463,03</t>
  </si>
  <si>
    <t>68,61</t>
  </si>
  <si>
    <t>76,06</t>
  </si>
  <si>
    <t>967,04</t>
  </si>
  <si>
    <t>271,20</t>
  </si>
  <si>
    <t>339,15</t>
  </si>
  <si>
    <t>137,89</t>
  </si>
  <si>
    <t>460,97</t>
  </si>
  <si>
    <t>145,10</t>
  </si>
  <si>
    <t>149,43</t>
  </si>
  <si>
    <t>1.726,43</t>
  </si>
  <si>
    <t>433,56</t>
  </si>
  <si>
    <t>168,18</t>
  </si>
  <si>
    <t>1.143,56</t>
  </si>
  <si>
    <t>173,57</t>
  </si>
  <si>
    <t>315,95</t>
  </si>
  <si>
    <t>1.021,12</t>
  </si>
  <si>
    <t>1,90</t>
  </si>
  <si>
    <t>292,87</t>
  </si>
  <si>
    <t>833,39</t>
  </si>
  <si>
    <t>208,02</t>
  </si>
  <si>
    <t>140,30</t>
  </si>
  <si>
    <t>90,79</t>
  </si>
  <si>
    <t>64,08</t>
  </si>
  <si>
    <t>277,08</t>
  </si>
  <si>
    <t>511,12</t>
  </si>
  <si>
    <t>232,14</t>
  </si>
  <si>
    <t>4,28</t>
  </si>
  <si>
    <t>21,75</t>
  </si>
  <si>
    <t>131,02</t>
  </si>
  <si>
    <t>33,30</t>
  </si>
  <si>
    <t>5.577,00</t>
  </si>
  <si>
    <t>124,29</t>
  </si>
  <si>
    <t>1.285,88</t>
  </si>
  <si>
    <t>2.809,60</t>
  </si>
  <si>
    <t>5.524,76</t>
  </si>
  <si>
    <t>1.776,43</t>
  </si>
  <si>
    <t>2.057,26</t>
  </si>
  <si>
    <t>1.356,16</t>
  </si>
  <si>
    <t>881,36</t>
  </si>
  <si>
    <t>5.052,73</t>
  </si>
  <si>
    <t>4.212,19</t>
  </si>
  <si>
    <t>469,39</t>
  </si>
  <si>
    <t>638,33</t>
  </si>
  <si>
    <t>1.015,45</t>
  </si>
  <si>
    <t>813,67</t>
  </si>
  <si>
    <t>13,91</t>
  </si>
  <si>
    <t>15,39</t>
  </si>
  <si>
    <t>20,79</t>
  </si>
  <si>
    <t>48,30</t>
  </si>
  <si>
    <t>61,43</t>
  </si>
  <si>
    <t>33,11</t>
  </si>
  <si>
    <t>40,11</t>
  </si>
  <si>
    <t>74,66</t>
  </si>
  <si>
    <t>117,75</t>
  </si>
  <si>
    <t>22,57</t>
  </si>
  <si>
    <t>32,67</t>
  </si>
  <si>
    <t>32,29</t>
  </si>
  <si>
    <t>32,52</t>
  </si>
  <si>
    <t>65,27</t>
  </si>
  <si>
    <t>43,92</t>
  </si>
  <si>
    <t>29,78</t>
  </si>
  <si>
    <t>50,34</t>
  </si>
  <si>
    <t>53,87</t>
  </si>
  <si>
    <t>31,57</t>
  </si>
  <si>
    <t>39,94</t>
  </si>
  <si>
    <t>77,09</t>
  </si>
  <si>
    <t>111,21</t>
  </si>
  <si>
    <t>155,91</t>
  </si>
  <si>
    <t>92,21</t>
  </si>
  <si>
    <t>103,01</t>
  </si>
  <si>
    <t>137,17</t>
  </si>
  <si>
    <t>168,01</t>
  </si>
  <si>
    <t>219,81</t>
  </si>
  <si>
    <t>35,13</t>
  </si>
  <si>
    <t>36,63</t>
  </si>
  <si>
    <t>108,67</t>
  </si>
  <si>
    <t>29,77</t>
  </si>
  <si>
    <t>48,60</t>
  </si>
  <si>
    <t>42,59</t>
  </si>
  <si>
    <t>109,16</t>
  </si>
  <si>
    <t>125,11</t>
  </si>
  <si>
    <t>54,42</t>
  </si>
  <si>
    <t>66,69</t>
  </si>
  <si>
    <t>87,33</t>
  </si>
  <si>
    <t>77,98</t>
  </si>
  <si>
    <t>114,10</t>
  </si>
  <si>
    <t>62,24</t>
  </si>
  <si>
    <t>74,56</t>
  </si>
  <si>
    <t>95,28</t>
  </si>
  <si>
    <t>60,36</t>
  </si>
  <si>
    <t>38,11</t>
  </si>
  <si>
    <t>52,26</t>
  </si>
  <si>
    <t>63,52</t>
  </si>
  <si>
    <t>98,95</t>
  </si>
  <si>
    <t>36,78</t>
  </si>
  <si>
    <t>88,44</t>
  </si>
  <si>
    <t>26,84</t>
  </si>
  <si>
    <t>39,20</t>
  </si>
  <si>
    <t>62,52</t>
  </si>
  <si>
    <t>72,44</t>
  </si>
  <si>
    <t>101,26</t>
  </si>
  <si>
    <t>125,54</t>
  </si>
  <si>
    <t>166,62</t>
  </si>
  <si>
    <t>225,98</t>
  </si>
  <si>
    <t>320,27</t>
  </si>
  <si>
    <t>7,46</t>
  </si>
  <si>
    <t>78,15</t>
  </si>
  <si>
    <t>137,09</t>
  </si>
  <si>
    <t>49,09</t>
  </si>
  <si>
    <t>21,77</t>
  </si>
  <si>
    <t>23,09</t>
  </si>
  <si>
    <t>13,64</t>
  </si>
  <si>
    <t>27,56</t>
  </si>
  <si>
    <t>22,41</t>
  </si>
  <si>
    <t>67,81</t>
  </si>
  <si>
    <t>117,35</t>
  </si>
  <si>
    <t>18,18</t>
  </si>
  <si>
    <t>66,48</t>
  </si>
  <si>
    <t>97,98</t>
  </si>
  <si>
    <t>134,38</t>
  </si>
  <si>
    <t>68,80</t>
  </si>
  <si>
    <t>111,98</t>
  </si>
  <si>
    <t>21,89</t>
  </si>
  <si>
    <t>49,08</t>
  </si>
  <si>
    <t>45,20</t>
  </si>
  <si>
    <t>57,36</t>
  </si>
  <si>
    <t>85,95</t>
  </si>
  <si>
    <t>103,29</t>
  </si>
  <si>
    <t>31,46</t>
  </si>
  <si>
    <t>61,18</t>
  </si>
  <si>
    <t>62,23</t>
  </si>
  <si>
    <t>79,54</t>
  </si>
  <si>
    <t>54,33</t>
  </si>
  <si>
    <t>74,95</t>
  </si>
  <si>
    <t>180,87</t>
  </si>
  <si>
    <t>234,29</t>
  </si>
  <si>
    <t>57,89</t>
  </si>
  <si>
    <t>44,69</t>
  </si>
  <si>
    <t>71,36</t>
  </si>
  <si>
    <t>97,13</t>
  </si>
  <si>
    <t>27,13</t>
  </si>
  <si>
    <t>38,90</t>
  </si>
  <si>
    <t>182,47</t>
  </si>
  <si>
    <t>256,02</t>
  </si>
  <si>
    <t>598,53</t>
  </si>
  <si>
    <t>256,28</t>
  </si>
  <si>
    <t>107,24</t>
  </si>
  <si>
    <t>187,18</t>
  </si>
  <si>
    <t>300,70</t>
  </si>
  <si>
    <t>146,43</t>
  </si>
  <si>
    <t>145,67</t>
  </si>
  <si>
    <t>150,04</t>
  </si>
  <si>
    <t>103,78</t>
  </si>
  <si>
    <t>209,28</t>
  </si>
  <si>
    <t>336,51</t>
  </si>
  <si>
    <t>228,97</t>
  </si>
  <si>
    <t>315,58</t>
  </si>
  <si>
    <t>684,96</t>
  </si>
  <si>
    <t>7,83</t>
  </si>
  <si>
    <t>11,09</t>
  </si>
  <si>
    <t>21,66</t>
  </si>
  <si>
    <t>8,33</t>
  </si>
  <si>
    <t>15,11</t>
  </si>
  <si>
    <t>7,47</t>
  </si>
  <si>
    <t>5,89</t>
  </si>
  <si>
    <t>2,94</t>
  </si>
  <si>
    <t>5,58</t>
  </si>
  <si>
    <t>8,87</t>
  </si>
  <si>
    <t>19,87</t>
  </si>
  <si>
    <t>8,58</t>
  </si>
  <si>
    <t>14,05</t>
  </si>
  <si>
    <t>23,48</t>
  </si>
  <si>
    <t>32,19</t>
  </si>
  <si>
    <t>71,09</t>
  </si>
  <si>
    <t>45,53</t>
  </si>
  <si>
    <t>83,70</t>
  </si>
  <si>
    <t>20,28</t>
  </si>
  <si>
    <t>63,45</t>
  </si>
  <si>
    <t>62,43</t>
  </si>
  <si>
    <t>48,22</t>
  </si>
  <si>
    <t>19,03</t>
  </si>
  <si>
    <t>7,86</t>
  </si>
  <si>
    <t>26,39</t>
  </si>
  <si>
    <t>43,78</t>
  </si>
  <si>
    <t>9,26</t>
  </si>
  <si>
    <t>49,93</t>
  </si>
  <si>
    <t>89,09</t>
  </si>
  <si>
    <t>23,01</t>
  </si>
  <si>
    <t>18,81</t>
  </si>
  <si>
    <t>37,67</t>
  </si>
  <si>
    <t>89,92</t>
  </si>
  <si>
    <t>73,53</t>
  </si>
  <si>
    <t>121,18</t>
  </si>
  <si>
    <t>34,56</t>
  </si>
  <si>
    <t>13,33</t>
  </si>
  <si>
    <t>57,45</t>
  </si>
  <si>
    <t>21,99</t>
  </si>
  <si>
    <t>112,64</t>
  </si>
  <si>
    <t>170,02</t>
  </si>
  <si>
    <t>28,37</t>
  </si>
  <si>
    <t>14,78</t>
  </si>
  <si>
    <t>19,98</t>
  </si>
  <si>
    <t>54,31</t>
  </si>
  <si>
    <t>47,24</t>
  </si>
  <si>
    <t>82,08</t>
  </si>
  <si>
    <t>67,60</t>
  </si>
  <si>
    <t>9,29</t>
  </si>
  <si>
    <t>9,58</t>
  </si>
  <si>
    <t>6,25</t>
  </si>
  <si>
    <t>42,87</t>
  </si>
  <si>
    <t>23,29</t>
  </si>
  <si>
    <t>45,01</t>
  </si>
  <si>
    <t>73,50</t>
  </si>
  <si>
    <t>11,69</t>
  </si>
  <si>
    <t>78,38</t>
  </si>
  <si>
    <t>49,41</t>
  </si>
  <si>
    <t>47,91</t>
  </si>
  <si>
    <t>153,46</t>
  </si>
  <si>
    <t>132,42</t>
  </si>
  <si>
    <t>104,73</t>
  </si>
  <si>
    <t>82,58</t>
  </si>
  <si>
    <t>28,63</t>
  </si>
  <si>
    <t>9,55</t>
  </si>
  <si>
    <t>13,29</t>
  </si>
  <si>
    <t>4,10</t>
  </si>
  <si>
    <t>31,74</t>
  </si>
  <si>
    <t>76,50</t>
  </si>
  <si>
    <t>8,98</t>
  </si>
  <si>
    <t>9,17</t>
  </si>
  <si>
    <t>14,44</t>
  </si>
  <si>
    <t>23,77</t>
  </si>
  <si>
    <t>35,76</t>
  </si>
  <si>
    <t>84,51</t>
  </si>
  <si>
    <t>86,42</t>
  </si>
  <si>
    <t>99,64</t>
  </si>
  <si>
    <t>25,48</t>
  </si>
  <si>
    <t>29,47</t>
  </si>
  <si>
    <t>13,30</t>
  </si>
  <si>
    <t>40,22</t>
  </si>
  <si>
    <t>75,66</t>
  </si>
  <si>
    <t>77,46</t>
  </si>
  <si>
    <t>92,33</t>
  </si>
  <si>
    <t>27,22</t>
  </si>
  <si>
    <t>69,12</t>
  </si>
  <si>
    <t>91,06</t>
  </si>
  <si>
    <t>133,19</t>
  </si>
  <si>
    <t>44,70</t>
  </si>
  <si>
    <t>97,72</t>
  </si>
  <si>
    <t>120,24</t>
  </si>
  <si>
    <t>17,67</t>
  </si>
  <si>
    <t>60,90</t>
  </si>
  <si>
    <t>20,85</t>
  </si>
  <si>
    <t>57,92</t>
  </si>
  <si>
    <t>29,10</t>
  </si>
  <si>
    <t>61,77</t>
  </si>
  <si>
    <t>128,79</t>
  </si>
  <si>
    <t>28,41</t>
  </si>
  <si>
    <t>103,27</t>
  </si>
  <si>
    <t>14,48</t>
  </si>
  <si>
    <t>40,33</t>
  </si>
  <si>
    <t>53,07</t>
  </si>
  <si>
    <t>245,64</t>
  </si>
  <si>
    <t>11,53</t>
  </si>
  <si>
    <t>29,26</t>
  </si>
  <si>
    <t>59,05</t>
  </si>
  <si>
    <t>67,72</t>
  </si>
  <si>
    <t>66,33</t>
  </si>
  <si>
    <t>100,60</t>
  </si>
  <si>
    <t>94,47</t>
  </si>
  <si>
    <t>132,21</t>
  </si>
  <si>
    <t>88,42</t>
  </si>
  <si>
    <t>129,05</t>
  </si>
  <si>
    <t>159,38</t>
  </si>
  <si>
    <t>35,46</t>
  </si>
  <si>
    <t>35,66</t>
  </si>
  <si>
    <t>45,46</t>
  </si>
  <si>
    <t>45,44</t>
  </si>
  <si>
    <t>60,29</t>
  </si>
  <si>
    <t>84,30</t>
  </si>
  <si>
    <t>89,88</t>
  </si>
  <si>
    <t>38,19</t>
  </si>
  <si>
    <t>36,69</t>
  </si>
  <si>
    <t>47,47</t>
  </si>
  <si>
    <t>44,49</t>
  </si>
  <si>
    <t>54,20</t>
  </si>
  <si>
    <t>96,38</t>
  </si>
  <si>
    <t>136,07</t>
  </si>
  <si>
    <t>124,25</t>
  </si>
  <si>
    <t>49,49</t>
  </si>
  <si>
    <t>59,70</t>
  </si>
  <si>
    <t>131,55</t>
  </si>
  <si>
    <t>164,53</t>
  </si>
  <si>
    <t>19,41</t>
  </si>
  <si>
    <t>23,35</t>
  </si>
  <si>
    <t>26,45</t>
  </si>
  <si>
    <t>35,09</t>
  </si>
  <si>
    <t>35,07</t>
  </si>
  <si>
    <t>47,87</t>
  </si>
  <si>
    <t>69,84</t>
  </si>
  <si>
    <t>75,42</t>
  </si>
  <si>
    <t>35,63</t>
  </si>
  <si>
    <t>38,65</t>
  </si>
  <si>
    <t>50,73</t>
  </si>
  <si>
    <t>43,86</t>
  </si>
  <si>
    <t>50,78</t>
  </si>
  <si>
    <t>106,77</t>
  </si>
  <si>
    <t>135,63</t>
  </si>
  <si>
    <t>24,95</t>
  </si>
  <si>
    <t>26,08</t>
  </si>
  <si>
    <t>37,79</t>
  </si>
  <si>
    <t>187,53</t>
  </si>
  <si>
    <t>38,47</t>
  </si>
  <si>
    <t>53,74</t>
  </si>
  <si>
    <t>63,91</t>
  </si>
  <si>
    <t>86,12</t>
  </si>
  <si>
    <t>130,22</t>
  </si>
  <si>
    <t>190,11</t>
  </si>
  <si>
    <t>54,90</t>
  </si>
  <si>
    <t>75,75</t>
  </si>
  <si>
    <t>175,65</t>
  </si>
  <si>
    <t>67,96</t>
  </si>
  <si>
    <t>89,80</t>
  </si>
  <si>
    <t>91,92</t>
  </si>
  <si>
    <t>26,27</t>
  </si>
  <si>
    <t>32,08</t>
  </si>
  <si>
    <t>47,81</t>
  </si>
  <si>
    <t>94,50</t>
  </si>
  <si>
    <t>19,32</t>
  </si>
  <si>
    <t>24,19</t>
  </si>
  <si>
    <t>37,44</t>
  </si>
  <si>
    <t>56,78</t>
  </si>
  <si>
    <t>80,04</t>
  </si>
  <si>
    <t>288,94</t>
  </si>
  <si>
    <t>317,79</t>
  </si>
  <si>
    <t>44,55</t>
  </si>
  <si>
    <t>364,02</t>
  </si>
  <si>
    <t>456,87</t>
  </si>
  <si>
    <t>41,69</t>
  </si>
  <si>
    <t>36,66</t>
  </si>
  <si>
    <t>632,99</t>
  </si>
  <si>
    <t>96,02</t>
  </si>
  <si>
    <t>834,96</t>
  </si>
  <si>
    <t>47,30</t>
  </si>
  <si>
    <t>250,16</t>
  </si>
  <si>
    <t>290,50</t>
  </si>
  <si>
    <t>27,35</t>
  </si>
  <si>
    <t>319,35</t>
  </si>
  <si>
    <t>46,11</t>
  </si>
  <si>
    <t>50,37</t>
  </si>
  <si>
    <t>13,46</t>
  </si>
  <si>
    <t>19,82</t>
  </si>
  <si>
    <t>291,89</t>
  </si>
  <si>
    <t>48,62</t>
  </si>
  <si>
    <t>321,86</t>
  </si>
  <si>
    <t>35,90</t>
  </si>
  <si>
    <t>53,16</t>
  </si>
  <si>
    <t>51,71</t>
  </si>
  <si>
    <t>74,88</t>
  </si>
  <si>
    <t>75,32</t>
  </si>
  <si>
    <t>51,32</t>
  </si>
  <si>
    <t>74,87</t>
  </si>
  <si>
    <t>102,45</t>
  </si>
  <si>
    <t>102,78</t>
  </si>
  <si>
    <t>135,37</t>
  </si>
  <si>
    <t>112,16</t>
  </si>
  <si>
    <t>164,77</t>
  </si>
  <si>
    <t>229,15</t>
  </si>
  <si>
    <t>80,96</t>
  </si>
  <si>
    <t>90,97</t>
  </si>
  <si>
    <t>212,54</t>
  </si>
  <si>
    <t>177,73</t>
  </si>
  <si>
    <t>209,45</t>
  </si>
  <si>
    <t>469,83</t>
  </si>
  <si>
    <t>117,55</t>
  </si>
  <si>
    <t>263,91</t>
  </si>
  <si>
    <t>397,58</t>
  </si>
  <si>
    <t>816,37</t>
  </si>
  <si>
    <t>24,87</t>
  </si>
  <si>
    <t>38,85</t>
  </si>
  <si>
    <t>50,18</t>
  </si>
  <si>
    <t>71,39</t>
  </si>
  <si>
    <t>7,52</t>
  </si>
  <si>
    <t>11,64</t>
  </si>
  <si>
    <t>39,33</t>
  </si>
  <si>
    <t>97,99</t>
  </si>
  <si>
    <t>76,72</t>
  </si>
  <si>
    <t>146,13</t>
  </si>
  <si>
    <t>10,54</t>
  </si>
  <si>
    <t>17,94</t>
  </si>
  <si>
    <t>40,02</t>
  </si>
  <si>
    <t>60,13</t>
  </si>
  <si>
    <t>53,06</t>
  </si>
  <si>
    <t>101,59</t>
  </si>
  <si>
    <t>87,11</t>
  </si>
  <si>
    <t>147,50</t>
  </si>
  <si>
    <t>18,07</t>
  </si>
  <si>
    <t>40,53</t>
  </si>
  <si>
    <t>133,25</t>
  </si>
  <si>
    <t>179,44</t>
  </si>
  <si>
    <t>246,41</t>
  </si>
  <si>
    <t>76,14</t>
  </si>
  <si>
    <t>38,54</t>
  </si>
  <si>
    <t>48,79</t>
  </si>
  <si>
    <t>98,06</t>
  </si>
  <si>
    <t>38,87</t>
  </si>
  <si>
    <t>164,21</t>
  </si>
  <si>
    <t>189,40</t>
  </si>
  <si>
    <t>263,95</t>
  </si>
  <si>
    <t>37,68</t>
  </si>
  <si>
    <t>48,82</t>
  </si>
  <si>
    <t>10,11</t>
  </si>
  <si>
    <t>32,89</t>
  </si>
  <si>
    <t>11,23</t>
  </si>
  <si>
    <t>33,85</t>
  </si>
  <si>
    <t>15,97</t>
  </si>
  <si>
    <t>51,82</t>
  </si>
  <si>
    <t>50,42</t>
  </si>
  <si>
    <t>116,39</t>
  </si>
  <si>
    <t>33,37</t>
  </si>
  <si>
    <t>82,51</t>
  </si>
  <si>
    <t>84,45</t>
  </si>
  <si>
    <t>132,55</t>
  </si>
  <si>
    <t>13,71</t>
  </si>
  <si>
    <t>51,76</t>
  </si>
  <si>
    <t>82,48</t>
  </si>
  <si>
    <t>55,68</t>
  </si>
  <si>
    <t>76,88</t>
  </si>
  <si>
    <t>116,36</t>
  </si>
  <si>
    <t>61,53</t>
  </si>
  <si>
    <t>83,17</t>
  </si>
  <si>
    <t>132,48</t>
  </si>
  <si>
    <t>174,54</t>
  </si>
  <si>
    <t>163,45</t>
  </si>
  <si>
    <t>181,51</t>
  </si>
  <si>
    <t>150,40</t>
  </si>
  <si>
    <t>26,91</t>
  </si>
  <si>
    <t>15,37</t>
  </si>
  <si>
    <t>19,83</t>
  </si>
  <si>
    <t>19,14</t>
  </si>
  <si>
    <t>15,10</t>
  </si>
  <si>
    <t>22,71</t>
  </si>
  <si>
    <t>33,44</t>
  </si>
  <si>
    <t>33,21</t>
  </si>
  <si>
    <t>49,87</t>
  </si>
  <si>
    <t>20,01</t>
  </si>
  <si>
    <t>53,19</t>
  </si>
  <si>
    <t>62,26</t>
  </si>
  <si>
    <t>73,71</t>
  </si>
  <si>
    <t>125,47</t>
  </si>
  <si>
    <t>133,78</t>
  </si>
  <si>
    <t>135,33</t>
  </si>
  <si>
    <t>136,90</t>
  </si>
  <si>
    <t>155,50</t>
  </si>
  <si>
    <t>163,93</t>
  </si>
  <si>
    <t>25,10</t>
  </si>
  <si>
    <t>28,20</t>
  </si>
  <si>
    <t>35,40</t>
  </si>
  <si>
    <t>42,02</t>
  </si>
  <si>
    <t>26,28</t>
  </si>
  <si>
    <t>67,00</t>
  </si>
  <si>
    <t>68,88</t>
  </si>
  <si>
    <t>76,64</t>
  </si>
  <si>
    <t>78,66</t>
  </si>
  <si>
    <t>85,89</t>
  </si>
  <si>
    <t>102,66</t>
  </si>
  <si>
    <t>113,58</t>
  </si>
  <si>
    <t>90,96</t>
  </si>
  <si>
    <t>153,48</t>
  </si>
  <si>
    <t>198,39</t>
  </si>
  <si>
    <t>127,79</t>
  </si>
  <si>
    <t>211,91</t>
  </si>
  <si>
    <t>223,57</t>
  </si>
  <si>
    <t>467,97</t>
  </si>
  <si>
    <t>415,69</t>
  </si>
  <si>
    <t>334,88</t>
  </si>
  <si>
    <t>508,60</t>
  </si>
  <si>
    <t>64,82</t>
  </si>
  <si>
    <t>77,59</t>
  </si>
  <si>
    <t>116,58</t>
  </si>
  <si>
    <t>154,82</t>
  </si>
  <si>
    <t>189,58</t>
  </si>
  <si>
    <t>78,59</t>
  </si>
  <si>
    <t>107,77</t>
  </si>
  <si>
    <t>195,31</t>
  </si>
  <si>
    <t>206,97</t>
  </si>
  <si>
    <t>454,74</t>
  </si>
  <si>
    <t>402,46</t>
  </si>
  <si>
    <t>87,51</t>
  </si>
  <si>
    <t>112,67</t>
  </si>
  <si>
    <t>172,93</t>
  </si>
  <si>
    <t>312,70</t>
  </si>
  <si>
    <t>490,99</t>
  </si>
  <si>
    <t>30,97</t>
  </si>
  <si>
    <t>37,47</t>
  </si>
  <si>
    <t>38,71</t>
  </si>
  <si>
    <t>46,78</t>
  </si>
  <si>
    <t>69,61</t>
  </si>
  <si>
    <t>105,11</t>
  </si>
  <si>
    <t>130,92</t>
  </si>
  <si>
    <t>139,74</t>
  </si>
  <si>
    <t>174,50</t>
  </si>
  <si>
    <t>36,08</t>
  </si>
  <si>
    <t>95,80</t>
  </si>
  <si>
    <t>103,09</t>
  </si>
  <si>
    <t>178,02</t>
  </si>
  <si>
    <t>189,68</t>
  </si>
  <si>
    <t>432,18</t>
  </si>
  <si>
    <t>379,90</t>
  </si>
  <si>
    <t>55,88</t>
  </si>
  <si>
    <t>79,90</t>
  </si>
  <si>
    <t>101,32</t>
  </si>
  <si>
    <t>156,97</t>
  </si>
  <si>
    <t>293,06</t>
  </si>
  <si>
    <t>460,89</t>
  </si>
  <si>
    <t>39,13</t>
  </si>
  <si>
    <t>24,12</t>
  </si>
  <si>
    <t>61,29</t>
  </si>
  <si>
    <t>51,05</t>
  </si>
  <si>
    <t>89,52</t>
  </si>
  <si>
    <t>187,56</t>
  </si>
  <si>
    <t>238,22</t>
  </si>
  <si>
    <t>685,50</t>
  </si>
  <si>
    <t>562,43</t>
  </si>
  <si>
    <t>133,43</t>
  </si>
  <si>
    <t>211,80</t>
  </si>
  <si>
    <t>416,81</t>
  </si>
  <si>
    <t>574,78</t>
  </si>
  <si>
    <t>671,29</t>
  </si>
  <si>
    <t>168,15</t>
  </si>
  <si>
    <t>313,20</t>
  </si>
  <si>
    <t>442,54</t>
  </si>
  <si>
    <t>514,84</t>
  </si>
  <si>
    <t>124,06</t>
  </si>
  <si>
    <t>281,56</t>
  </si>
  <si>
    <t>806,64</t>
  </si>
  <si>
    <t>200,92</t>
  </si>
  <si>
    <t>357,55</t>
  </si>
  <si>
    <t>130,86</t>
  </si>
  <si>
    <t>207,38</t>
  </si>
  <si>
    <t>406,91</t>
  </si>
  <si>
    <t>561,20</t>
  </si>
  <si>
    <t>653,73</t>
  </si>
  <si>
    <t>164,51</t>
  </si>
  <si>
    <t>306,96</t>
  </si>
  <si>
    <t>433,64</t>
  </si>
  <si>
    <t>502,81</t>
  </si>
  <si>
    <t>49,17</t>
  </si>
  <si>
    <t>55,19</t>
  </si>
  <si>
    <t>9,05</t>
  </si>
  <si>
    <t>432,72</t>
  </si>
  <si>
    <t>452,94</t>
  </si>
  <si>
    <t>568,92</t>
  </si>
  <si>
    <t>347,03</t>
  </si>
  <si>
    <t>246,72</t>
  </si>
  <si>
    <t>87,62</t>
  </si>
  <si>
    <t>8,12</t>
  </si>
  <si>
    <t>340,50</t>
  </si>
  <si>
    <t>305,76</t>
  </si>
  <si>
    <t>513,99</t>
  </si>
  <si>
    <t>210,24</t>
  </si>
  <si>
    <t>187,83</t>
  </si>
  <si>
    <t>265,94</t>
  </si>
  <si>
    <t>161,78</t>
  </si>
  <si>
    <t>106,76</t>
  </si>
  <si>
    <t>177,62</t>
  </si>
  <si>
    <t>41,49</t>
  </si>
  <si>
    <t>211,48</t>
  </si>
  <si>
    <t>79,22</t>
  </si>
  <si>
    <t>35,36</t>
  </si>
  <si>
    <t>69,51</t>
  </si>
  <si>
    <t>631,33</t>
  </si>
  <si>
    <t>598,57</t>
  </si>
  <si>
    <t>608,34</t>
  </si>
  <si>
    <t>488,94</t>
  </si>
  <si>
    <t>382,78</t>
  </si>
  <si>
    <t>392,55</t>
  </si>
  <si>
    <t>276,37</t>
  </si>
  <si>
    <t>286,14</t>
  </si>
  <si>
    <t>177,71</t>
  </si>
  <si>
    <t>187,48</t>
  </si>
  <si>
    <t>171,61</t>
  </si>
  <si>
    <t>181,38</t>
  </si>
  <si>
    <t>349,37</t>
  </si>
  <si>
    <t>364,61</t>
  </si>
  <si>
    <t>273,50</t>
  </si>
  <si>
    <t>267,40</t>
  </si>
  <si>
    <t>201,78</t>
  </si>
  <si>
    <t>281,28</t>
  </si>
  <si>
    <t>136,83</t>
  </si>
  <si>
    <t>216,33</t>
  </si>
  <si>
    <t>243,92</t>
  </si>
  <si>
    <t>583,47</t>
  </si>
  <si>
    <t>451,25</t>
  </si>
  <si>
    <t>165,28</t>
  </si>
  <si>
    <t>159,18</t>
  </si>
  <si>
    <t>708,11</t>
  </si>
  <si>
    <t>372,69</t>
  </si>
  <si>
    <t>549,44</t>
  </si>
  <si>
    <t>884,58</t>
  </si>
  <si>
    <t>158,61</t>
  </si>
  <si>
    <t>163,71</t>
  </si>
  <si>
    <t>593,30</t>
  </si>
  <si>
    <t>598,40</t>
  </si>
  <si>
    <t>38,08</t>
  </si>
  <si>
    <t>48,70</t>
  </si>
  <si>
    <t>47,57</t>
  </si>
  <si>
    <t>137,92</t>
  </si>
  <si>
    <t>1.038,31</t>
  </si>
  <si>
    <t>1.514,19</t>
  </si>
  <si>
    <t>2.203,78</t>
  </si>
  <si>
    <t>2.923,83</t>
  </si>
  <si>
    <t>3.375,35</t>
  </si>
  <si>
    <t>4.437,49</t>
  </si>
  <si>
    <t>3.503,47</t>
  </si>
  <si>
    <t>4.681,08</t>
  </si>
  <si>
    <t>6.620,12</t>
  </si>
  <si>
    <t>8.877,57</t>
  </si>
  <si>
    <t>10.172,56</t>
  </si>
  <si>
    <t>11.161,83</t>
  </si>
  <si>
    <t>2.934,51</t>
  </si>
  <si>
    <t>4.583,37</t>
  </si>
  <si>
    <t>7.111,63</t>
  </si>
  <si>
    <t>9.244,41</t>
  </si>
  <si>
    <t>10.649,54</t>
  </si>
  <si>
    <t>12.535,68</t>
  </si>
  <si>
    <t>2.972,71</t>
  </si>
  <si>
    <t>5.207,67</t>
  </si>
  <si>
    <t>6.697,16</t>
  </si>
  <si>
    <t>9.922,06</t>
  </si>
  <si>
    <t>2.675,93</t>
  </si>
  <si>
    <t>3.541,29</t>
  </si>
  <si>
    <t>4.980,02</t>
  </si>
  <si>
    <t>6.754,49</t>
  </si>
  <si>
    <t>7.640,67</t>
  </si>
  <si>
    <t>8.183,40</t>
  </si>
  <si>
    <t>2.284,92</t>
  </si>
  <si>
    <t>3.623,54</t>
  </si>
  <si>
    <t>5.704,64</t>
  </si>
  <si>
    <t>7.358,25</t>
  </si>
  <si>
    <t>8.666,60</t>
  </si>
  <si>
    <t>10.234,50</t>
  </si>
  <si>
    <t>1.881,18</t>
  </si>
  <si>
    <t>3.231,98</t>
  </si>
  <si>
    <t>4.230,22</t>
  </si>
  <si>
    <t>6.264,45</t>
  </si>
  <si>
    <t>582,34</t>
  </si>
  <si>
    <t>402,77</t>
  </si>
  <si>
    <t>403,02</t>
  </si>
  <si>
    <t>85,44</t>
  </si>
  <si>
    <t>106,08</t>
  </si>
  <si>
    <t>158,29</t>
  </si>
  <si>
    <t>204,34</t>
  </si>
  <si>
    <t>133,97</t>
  </si>
  <si>
    <t>105,28</t>
  </si>
  <si>
    <t>146,82</t>
  </si>
  <si>
    <t>89,53</t>
  </si>
  <si>
    <t>207,17</t>
  </si>
  <si>
    <t>Registro de pressão bruto, latão,  roscável, 3/4, fornecido e instalado em ramal de água. Af_12/2014</t>
  </si>
  <si>
    <t>31,05</t>
  </si>
  <si>
    <t>201,81</t>
  </si>
  <si>
    <t>39,49</t>
  </si>
  <si>
    <t>42,34</t>
  </si>
  <si>
    <t>324,05</t>
  </si>
  <si>
    <t>186,08</t>
  </si>
  <si>
    <t>67,27</t>
  </si>
  <si>
    <t>63,82</t>
  </si>
  <si>
    <t>70,72</t>
  </si>
  <si>
    <t>57,57</t>
  </si>
  <si>
    <t>104,78</t>
  </si>
  <si>
    <t>67,83</t>
  </si>
  <si>
    <t>82,70</t>
  </si>
  <si>
    <t>96,75</t>
  </si>
  <si>
    <t>124,56</t>
  </si>
  <si>
    <t>225,65</t>
  </si>
  <si>
    <t>268,02</t>
  </si>
  <si>
    <t>524,16</t>
  </si>
  <si>
    <t>102,86</t>
  </si>
  <si>
    <t>132,49</t>
  </si>
  <si>
    <t>137,24</t>
  </si>
  <si>
    <t>Torneira de boia, roscável, 1/2 , fornecida e instalada em reservação de água. Af_06/2016</t>
  </si>
  <si>
    <t>Torneira de boia, roscável, 3/4 , fornecida e instalada em reservação de água. Af_06/2016</t>
  </si>
  <si>
    <t>Torneira de boia, roscável, 1, fornecida e instalada em reservação de água. Af_06/2016</t>
  </si>
  <si>
    <t>Torneira de boia, roscável, 1 1/4 , fornecida e instalada em reservação de água. Af_06/2016</t>
  </si>
  <si>
    <t>66,70</t>
  </si>
  <si>
    <t>Torneira de boia, roscável, 1 1/2 , fornecida e instalada em reservação de água. Af_06/2016</t>
  </si>
  <si>
    <t>65,75</t>
  </si>
  <si>
    <t>Torneira de boia, roscável, 2, fornecida e instalada em reservação de água. Af_06/2016</t>
  </si>
  <si>
    <t>109,99</t>
  </si>
  <si>
    <t>83,66</t>
  </si>
  <si>
    <t>111,31</t>
  </si>
  <si>
    <t>183,05</t>
  </si>
  <si>
    <t>99619</t>
  </si>
  <si>
    <t>Válvula de retenção horizontal, de bronze, roscável, 3/4" - fornecimento e instalação. Af_01/2019</t>
  </si>
  <si>
    <t>68,91</t>
  </si>
  <si>
    <t>99620</t>
  </si>
  <si>
    <t>Válvula de retenção horizontal, de bronze, roscável, 1" - fornecimento e instalação. Af_01/2019</t>
  </si>
  <si>
    <t>112,07</t>
  </si>
  <si>
    <t>99621</t>
  </si>
  <si>
    <t>Válvula de retenção horizontal, de bronze, roscável, 1 1/4" - fornecimento e instalação. Af_01/2019</t>
  </si>
  <si>
    <t>154,21</t>
  </si>
  <si>
    <t>99622</t>
  </si>
  <si>
    <t>Válvula de retenção horizontal, de bronze, roscável, 1 1/2"  - fornecimento e instalação. Af_01/2019</t>
  </si>
  <si>
    <t>168,91</t>
  </si>
  <si>
    <t>99623</t>
  </si>
  <si>
    <t>Válvula de retenção horizontal, de bronze, roscável, 2"  - fornecimento e instalação. Af_01/2019</t>
  </si>
  <si>
    <t>99624</t>
  </si>
  <si>
    <t>Válvula de retenção horizontal, de bronze, roscável, 2 1/2" - fornecimento e instalação. Af_01/2019</t>
  </si>
  <si>
    <t>310,39</t>
  </si>
  <si>
    <t>99625</t>
  </si>
  <si>
    <t>Válvula de retenção horizontal, de bronze, roscável, 3" - fornecimento e instalação. Af_01/2019</t>
  </si>
  <si>
    <t>418,36</t>
  </si>
  <si>
    <t>99626</t>
  </si>
  <si>
    <t>Válvula de retenção horizontal, de bronze, roscável, 4" - fornecimento e instalação. Af_01/2019</t>
  </si>
  <si>
    <t>631,44</t>
  </si>
  <si>
    <t>99627</t>
  </si>
  <si>
    <t>Válvula de retenção vertical, de bronze, roscável, 1/2" - fornecimento e instalação. Af_01/2019</t>
  </si>
  <si>
    <t>66,09</t>
  </si>
  <si>
    <t>99628</t>
  </si>
  <si>
    <t>Válvula de retenção vertical, de bronze, roscável, 3/4" - fornecimento e instalação. Af_01/2019</t>
  </si>
  <si>
    <t>46,85</t>
  </si>
  <si>
    <t>99629</t>
  </si>
  <si>
    <t>Válvula de retenção vertical, de bronze, roscável, 1" - fornecimento e instalação. Af_01/2019</t>
  </si>
  <si>
    <t>99630</t>
  </si>
  <si>
    <t>Válvula de retenção vertical, de bronze, roscável, 1 1/4" - fornecimento e instalação. Af_01/2019</t>
  </si>
  <si>
    <t>93,74</t>
  </si>
  <si>
    <t>99631</t>
  </si>
  <si>
    <t>Válvula de retenção vertical, de bronze, roscável, 1 1/2" - fornecimento e instalação. Af_01/2019</t>
  </si>
  <si>
    <t>103,56</t>
  </si>
  <si>
    <t>99632</t>
  </si>
  <si>
    <t>Válvula de retenção vertical, de bronze, roscável, 2" - fornecimento e instalação. Af_01/2019</t>
  </si>
  <si>
    <t>138,82</t>
  </si>
  <si>
    <t>99633</t>
  </si>
  <si>
    <t>Válvula de retenção vertical, de bronze, roscável, 3" - fornecimento e instalação. Af_01/2019</t>
  </si>
  <si>
    <t>268,85</t>
  </si>
  <si>
    <t>99634</t>
  </si>
  <si>
    <t>Válvula de retenção vertical, de bronze, roscável, 4" - fornecimento e instalação. Af_01/2019</t>
  </si>
  <si>
    <t>443,33</t>
  </si>
  <si>
    <t>99635</t>
  </si>
  <si>
    <t>Válvula de descarga metálica, base 1 1/2 ", acabamento metalico cromado - fornecimento e instalação. Af_01/2019</t>
  </si>
  <si>
    <t>202,16</t>
  </si>
  <si>
    <t>104,62</t>
  </si>
  <si>
    <t>114,68</t>
  </si>
  <si>
    <t>392,09</t>
  </si>
  <si>
    <t>474,75</t>
  </si>
  <si>
    <t>596,67</t>
  </si>
  <si>
    <t>214,54</t>
  </si>
  <si>
    <t>317,37</t>
  </si>
  <si>
    <t>415,58</t>
  </si>
  <si>
    <t>154,83</t>
  </si>
  <si>
    <t>284,76</t>
  </si>
  <si>
    <t>424,32</t>
  </si>
  <si>
    <t>556,87</t>
  </si>
  <si>
    <t>103,18</t>
  </si>
  <si>
    <t>109,52</t>
  </si>
  <si>
    <t>133,77</t>
  </si>
  <si>
    <t>119,41</t>
  </si>
  <si>
    <t>45,81</t>
  </si>
  <si>
    <t>73,39</t>
  </si>
  <si>
    <t>22,80</t>
  </si>
  <si>
    <t>9,00</t>
  </si>
  <si>
    <t>33,40</t>
  </si>
  <si>
    <t>10,24</t>
  </si>
  <si>
    <t>9,63</t>
  </si>
  <si>
    <t>4,36</t>
  </si>
  <si>
    <t>32,46</t>
  </si>
  <si>
    <t>1.849,12</t>
  </si>
  <si>
    <t>1.316,44</t>
  </si>
  <si>
    <t>1.053,52</t>
  </si>
  <si>
    <t>893,59</t>
  </si>
  <si>
    <t>33,89</t>
  </si>
  <si>
    <t>1.802,30</t>
  </si>
  <si>
    <t>511,05</t>
  </si>
  <si>
    <t>664,36</t>
  </si>
  <si>
    <t>184,87</t>
  </si>
  <si>
    <t>295,80</t>
  </si>
  <si>
    <t>591,60</t>
  </si>
  <si>
    <t>887,40</t>
  </si>
  <si>
    <t>1.212,87</t>
  </si>
  <si>
    <t>1.649,51</t>
  </si>
  <si>
    <t>1.843,57</t>
  </si>
  <si>
    <t>485,15</t>
  </si>
  <si>
    <t>630,69</t>
  </si>
  <si>
    <t>970,30</t>
  </si>
  <si>
    <t>1.552,48</t>
  </si>
  <si>
    <t>369,75</t>
  </si>
  <si>
    <t>739,50</t>
  </si>
  <si>
    <t>405,80</t>
  </si>
  <si>
    <t>157,70</t>
  </si>
  <si>
    <t>81,10</t>
  </si>
  <si>
    <t>987,87</t>
  </si>
  <si>
    <t>76,39</t>
  </si>
  <si>
    <t>161,38</t>
  </si>
  <si>
    <t>58,97</t>
  </si>
  <si>
    <t>525,22</t>
  </si>
  <si>
    <t>762,39</t>
  </si>
  <si>
    <t>623,10</t>
  </si>
  <si>
    <t>484,89</t>
  </si>
  <si>
    <t>350,02</t>
  </si>
  <si>
    <t>500,19</t>
  </si>
  <si>
    <t>416,43</t>
  </si>
  <si>
    <t>332,20</t>
  </si>
  <si>
    <t>249,77</t>
  </si>
  <si>
    <t>10,78</t>
  </si>
  <si>
    <t>74,76</t>
  </si>
  <si>
    <t>112,77</t>
  </si>
  <si>
    <t>71,30</t>
  </si>
  <si>
    <t>138,54</t>
  </si>
  <si>
    <t>228,42</t>
  </si>
  <si>
    <t>93,39</t>
  </si>
  <si>
    <t>131,99</t>
  </si>
  <si>
    <t>11,29</t>
  </si>
  <si>
    <t>13,55</t>
  </si>
  <si>
    <t>150,50</t>
  </si>
  <si>
    <t>225,75</t>
  </si>
  <si>
    <t>66,67</t>
  </si>
  <si>
    <t>19,05</t>
  </si>
  <si>
    <t>17,65</t>
  </si>
  <si>
    <t>33,96</t>
  </si>
  <si>
    <t>71,21</t>
  </si>
  <si>
    <t>68,15</t>
  </si>
  <si>
    <t>64,27</t>
  </si>
  <si>
    <t>65,15</t>
  </si>
  <si>
    <t>63,87</t>
  </si>
  <si>
    <t>79,18</t>
  </si>
  <si>
    <t>68,24</t>
  </si>
  <si>
    <t>14,94</t>
  </si>
  <si>
    <t>12,65</t>
  </si>
  <si>
    <t>19,22</t>
  </si>
  <si>
    <t>36,09</t>
  </si>
  <si>
    <t>135,57</t>
  </si>
  <si>
    <t>201,82</t>
  </si>
  <si>
    <t>205,56</t>
  </si>
  <si>
    <t>182,63</t>
  </si>
  <si>
    <t>120,08</t>
  </si>
  <si>
    <t>186,33</t>
  </si>
  <si>
    <t>172,39</t>
  </si>
  <si>
    <t>117,79</t>
  </si>
  <si>
    <t>179,27</t>
  </si>
  <si>
    <t>82,62</t>
  </si>
  <si>
    <t>139,18</t>
  </si>
  <si>
    <t>88,29</t>
  </si>
  <si>
    <t>100,54</t>
  </si>
  <si>
    <t>79,62</t>
  </si>
  <si>
    <t>117,40</t>
  </si>
  <si>
    <t>60,65</t>
  </si>
  <si>
    <t>209,03</t>
  </si>
  <si>
    <t>62,81</t>
  </si>
  <si>
    <t>48,47</t>
  </si>
  <si>
    <t>44,05</t>
  </si>
  <si>
    <t>67,85</t>
  </si>
  <si>
    <t>68,78</t>
  </si>
  <si>
    <t>52,05</t>
  </si>
  <si>
    <t>61,40</t>
  </si>
  <si>
    <t>67,29</t>
  </si>
  <si>
    <t>64,96</t>
  </si>
  <si>
    <t>74,61</t>
  </si>
  <si>
    <t>114,51</t>
  </si>
  <si>
    <t>115,42</t>
  </si>
  <si>
    <t>54,47</t>
  </si>
  <si>
    <t>93,72</t>
  </si>
  <si>
    <t>94,63</t>
  </si>
  <si>
    <t>75,85</t>
  </si>
  <si>
    <t>73,01</t>
  </si>
  <si>
    <t>73,85</t>
  </si>
  <si>
    <t>85,81</t>
  </si>
  <si>
    <t>86,52</t>
  </si>
  <si>
    <t>133,06</t>
  </si>
  <si>
    <t>63,53</t>
  </si>
  <si>
    <t>59,89</t>
  </si>
  <si>
    <t>68,19</t>
  </si>
  <si>
    <t>104,96</t>
  </si>
  <si>
    <t>65,99</t>
  </si>
  <si>
    <t>111,83</t>
  </si>
  <si>
    <t>59,60</t>
  </si>
  <si>
    <t>606,10</t>
  </si>
  <si>
    <t>48,03</t>
  </si>
  <si>
    <t>49,83</t>
  </si>
  <si>
    <t>54,10</t>
  </si>
  <si>
    <t>46,19</t>
  </si>
  <si>
    <t>56,66</t>
  </si>
  <si>
    <t>58,65</t>
  </si>
  <si>
    <t>52,32</t>
  </si>
  <si>
    <t>62,48</t>
  </si>
  <si>
    <t>64,47</t>
  </si>
  <si>
    <t>55,67</t>
  </si>
  <si>
    <t>57,66</t>
  </si>
  <si>
    <t>60,33</t>
  </si>
  <si>
    <t>65,08</t>
  </si>
  <si>
    <t>67,63</t>
  </si>
  <si>
    <t>66,56</t>
  </si>
  <si>
    <t>62,22</t>
  </si>
  <si>
    <t>65,05</t>
  </si>
  <si>
    <t>75,38</t>
  </si>
  <si>
    <t>78,21</t>
  </si>
  <si>
    <t>70,29</t>
  </si>
  <si>
    <t>122,55</t>
  </si>
  <si>
    <t>44,42</t>
  </si>
  <si>
    <t>41,55</t>
  </si>
  <si>
    <t>63,99</t>
  </si>
  <si>
    <t>50,93</t>
  </si>
  <si>
    <t>63,65</t>
  </si>
  <si>
    <t>74,16</t>
  </si>
  <si>
    <t>56,49</t>
  </si>
  <si>
    <t>57,18</t>
  </si>
  <si>
    <t>67,71</t>
  </si>
  <si>
    <t>68,58</t>
  </si>
  <si>
    <t>57,46</t>
  </si>
  <si>
    <t>96,48</t>
  </si>
  <si>
    <t>96,62</t>
  </si>
  <si>
    <t>164,97</t>
  </si>
  <si>
    <t>48,92</t>
  </si>
  <si>
    <t>46,55</t>
  </si>
  <si>
    <t>59,83</t>
  </si>
  <si>
    <t>56,94</t>
  </si>
  <si>
    <t>52,43</t>
  </si>
  <si>
    <t>64,52</t>
  </si>
  <si>
    <t>59,82</t>
  </si>
  <si>
    <t>56,60</t>
  </si>
  <si>
    <t>73,97</t>
  </si>
  <si>
    <t>71,40</t>
  </si>
  <si>
    <t>60,46</t>
  </si>
  <si>
    <t>73,93</t>
  </si>
  <si>
    <t>71,18</t>
  </si>
  <si>
    <t>68,50</t>
  </si>
  <si>
    <t>67,58</t>
  </si>
  <si>
    <t>62,18</t>
  </si>
  <si>
    <t>79,42</t>
  </si>
  <si>
    <t>73,41</t>
  </si>
  <si>
    <t>66,44</t>
  </si>
  <si>
    <t>83,15</t>
  </si>
  <si>
    <t>75,81</t>
  </si>
  <si>
    <t>70,58</t>
  </si>
  <si>
    <t>93,66</t>
  </si>
  <si>
    <t>87,72</t>
  </si>
  <si>
    <t>48,99</t>
  </si>
  <si>
    <t>56,87</t>
  </si>
  <si>
    <t>476,33</t>
  </si>
  <si>
    <t>479,83</t>
  </si>
  <si>
    <t>29,17</t>
  </si>
  <si>
    <t>285,64</t>
  </si>
  <si>
    <t>610,43</t>
  </si>
  <si>
    <t>322,21</t>
  </si>
  <si>
    <t>68,74</t>
  </si>
  <si>
    <t>86,34</t>
  </si>
  <si>
    <t>99,58</t>
  </si>
  <si>
    <t>97,26</t>
  </si>
  <si>
    <t>107,58</t>
  </si>
  <si>
    <t>121,19</t>
  </si>
  <si>
    <t>111,22</t>
  </si>
  <si>
    <t>118,87</t>
  </si>
  <si>
    <t>142,80</t>
  </si>
  <si>
    <t>50,39</t>
  </si>
  <si>
    <t>64,97</t>
  </si>
  <si>
    <t>132,94</t>
  </si>
  <si>
    <t>39,23</t>
  </si>
  <si>
    <t>51,66</t>
  </si>
  <si>
    <t>63,74</t>
  </si>
  <si>
    <t>27,63</t>
  </si>
  <si>
    <t>45,65</t>
  </si>
  <si>
    <t>108,44</t>
  </si>
  <si>
    <t>140,40</t>
  </si>
  <si>
    <t>153,22</t>
  </si>
  <si>
    <t>97,81</t>
  </si>
  <si>
    <t>726,38</t>
  </si>
  <si>
    <t>557,87</t>
  </si>
  <si>
    <t>47,43</t>
  </si>
  <si>
    <t>42,71</t>
  </si>
  <si>
    <t>52,58</t>
  </si>
  <si>
    <t>51,21</t>
  </si>
  <si>
    <t>58,13</t>
  </si>
  <si>
    <t>35,33</t>
  </si>
  <si>
    <t>479,05</t>
  </si>
  <si>
    <t>411,78</t>
  </si>
  <si>
    <t>255,43</t>
  </si>
  <si>
    <t>214,49</t>
  </si>
  <si>
    <t>400,79</t>
  </si>
  <si>
    <t>906,86</t>
  </si>
  <si>
    <t>843,60</t>
  </si>
  <si>
    <t>873,18</t>
  </si>
  <si>
    <t>819,31</t>
  </si>
  <si>
    <t>852,36</t>
  </si>
  <si>
    <t>804,33</t>
  </si>
  <si>
    <t>839,40</t>
  </si>
  <si>
    <t>795,02</t>
  </si>
  <si>
    <t>830,19</t>
  </si>
  <si>
    <t>788,38</t>
  </si>
  <si>
    <t>102,47</t>
  </si>
  <si>
    <t>133,72</t>
  </si>
  <si>
    <t>147,29</t>
  </si>
  <si>
    <t>55,65</t>
  </si>
  <si>
    <t>18,89</t>
  </si>
  <si>
    <t>7,05</t>
  </si>
  <si>
    <t>21,96</t>
  </si>
  <si>
    <t>8,73</t>
  </si>
  <si>
    <t>42,42</t>
  </si>
  <si>
    <t>37,90</t>
  </si>
  <si>
    <t>59,49</t>
  </si>
  <si>
    <t>32,06</t>
  </si>
  <si>
    <t>19,92</t>
  </si>
  <si>
    <t>23,19</t>
  </si>
  <si>
    <t>22,68</t>
  </si>
  <si>
    <t>22,52</t>
  </si>
  <si>
    <t>9,72</t>
  </si>
  <si>
    <t>14,87</t>
  </si>
  <si>
    <t>24,47</t>
  </si>
  <si>
    <t>24,59</t>
  </si>
  <si>
    <t>24,98</t>
  </si>
  <si>
    <t>18,90</t>
  </si>
  <si>
    <t>15,83</t>
  </si>
  <si>
    <t>16,39</t>
  </si>
  <si>
    <t>73,16</t>
  </si>
  <si>
    <t>53,39</t>
  </si>
  <si>
    <t>201,71</t>
  </si>
  <si>
    <t>100,58</t>
  </si>
  <si>
    <t>79,59</t>
  </si>
  <si>
    <t>39,84</t>
  </si>
  <si>
    <t>33,97</t>
  </si>
  <si>
    <t>69,55</t>
  </si>
  <si>
    <t>58,72</t>
  </si>
  <si>
    <t>92,04</t>
  </si>
  <si>
    <t>81,81</t>
  </si>
  <si>
    <t>75,58</t>
  </si>
  <si>
    <t>104,83</t>
  </si>
  <si>
    <t>85,88</t>
  </si>
  <si>
    <t>36,72</t>
  </si>
  <si>
    <t>30,91</t>
  </si>
  <si>
    <t>201,43</t>
  </si>
  <si>
    <t>142,07</t>
  </si>
  <si>
    <t>134,85</t>
  </si>
  <si>
    <t>405,62</t>
  </si>
  <si>
    <t>139,69</t>
  </si>
  <si>
    <t>23,63</t>
  </si>
  <si>
    <t>32,40</t>
  </si>
  <si>
    <t>179,90</t>
  </si>
  <si>
    <t>73,43</t>
  </si>
  <si>
    <t>77,87</t>
  </si>
  <si>
    <t>92,06</t>
  </si>
  <si>
    <t>47,73</t>
  </si>
  <si>
    <t>61,27</t>
  </si>
  <si>
    <t>72,79</t>
  </si>
  <si>
    <t>48,05</t>
  </si>
  <si>
    <t>70,47</t>
  </si>
  <si>
    <t>503,28</t>
  </si>
  <si>
    <t>409,83</t>
  </si>
  <si>
    <t>57,33</t>
  </si>
  <si>
    <t>74,90</t>
  </si>
  <si>
    <t>84,58</t>
  </si>
  <si>
    <t>73,37</t>
  </si>
  <si>
    <t>24,37</t>
  </si>
  <si>
    <t>55,74</t>
  </si>
  <si>
    <t>60,30</t>
  </si>
  <si>
    <t>74,02</t>
  </si>
  <si>
    <t>80,36</t>
  </si>
  <si>
    <t>88,89</t>
  </si>
  <si>
    <t>26,23</t>
  </si>
  <si>
    <t>29,74</t>
  </si>
  <si>
    <t>83,38</t>
  </si>
  <si>
    <t>91,18</t>
  </si>
  <si>
    <t>96,01</t>
  </si>
  <si>
    <t>37,34</t>
  </si>
  <si>
    <t>104,24</t>
  </si>
  <si>
    <t>113,96</t>
  </si>
  <si>
    <t>64,39</t>
  </si>
  <si>
    <t>36,20</t>
  </si>
  <si>
    <t>82,68</t>
  </si>
  <si>
    <t>89,02</t>
  </si>
  <si>
    <t>80,24</t>
  </si>
  <si>
    <t>86,58</t>
  </si>
  <si>
    <t>41,48</t>
  </si>
  <si>
    <t>95,12</t>
  </si>
  <si>
    <t>102,92</t>
  </si>
  <si>
    <t>55,61</t>
  </si>
  <si>
    <t>59,63</t>
  </si>
  <si>
    <t>121,06</t>
  </si>
  <si>
    <t>129,99</t>
  </si>
  <si>
    <t>130,07</t>
  </si>
  <si>
    <t>64,67</t>
  </si>
  <si>
    <t>69,70</t>
  </si>
  <si>
    <t>146,62</t>
  </si>
  <si>
    <t>157,80</t>
  </si>
  <si>
    <t>54,15</t>
  </si>
  <si>
    <t>115,58</t>
  </si>
  <si>
    <t>124,51</t>
  </si>
  <si>
    <t>57,71</t>
  </si>
  <si>
    <t>64,22</t>
  </si>
  <si>
    <t>141,14</t>
  </si>
  <si>
    <t>152,32</t>
  </si>
  <si>
    <t>30,26</t>
  </si>
  <si>
    <t>33,63</t>
  </si>
  <si>
    <t>32,93</t>
  </si>
  <si>
    <t>15,95</t>
  </si>
  <si>
    <t>41,50</t>
  </si>
  <si>
    <t>38,34</t>
  </si>
  <si>
    <t>44,85</t>
  </si>
  <si>
    <t>31,23</t>
  </si>
  <si>
    <t>27,64</t>
  </si>
  <si>
    <t>23,10</t>
  </si>
  <si>
    <t>26,06</t>
  </si>
  <si>
    <t>28,22</t>
  </si>
  <si>
    <t>29,48</t>
  </si>
  <si>
    <t>29,06</t>
  </si>
  <si>
    <t>50,68</t>
  </si>
  <si>
    <t>48,13</t>
  </si>
  <si>
    <t>47,21</t>
  </si>
  <si>
    <t>20,21</t>
  </si>
  <si>
    <t>28,81</t>
  </si>
  <si>
    <t>28,11</t>
  </si>
  <si>
    <t>43,59</t>
  </si>
  <si>
    <t>57,00</t>
  </si>
  <si>
    <t>48,37</t>
  </si>
  <si>
    <t>51,20</t>
  </si>
  <si>
    <t>55,25</t>
  </si>
  <si>
    <t>84,54</t>
  </si>
  <si>
    <t>75,30</t>
  </si>
  <si>
    <t>100,84</t>
  </si>
  <si>
    <t>36,34</t>
  </si>
  <si>
    <t>54,30</t>
  </si>
  <si>
    <t>40,32</t>
  </si>
  <si>
    <t>43,64</t>
  </si>
  <si>
    <t>50,20</t>
  </si>
  <si>
    <t>73,54</t>
  </si>
  <si>
    <t>81,03</t>
  </si>
  <si>
    <t>73,86</t>
  </si>
  <si>
    <t>94,10</t>
  </si>
  <si>
    <t>80,12</t>
  </si>
  <si>
    <t>83,44</t>
  </si>
  <si>
    <t>107,15</t>
  </si>
  <si>
    <t>142,44</t>
  </si>
  <si>
    <t>71,35</t>
  </si>
  <si>
    <t>60,38</t>
  </si>
  <si>
    <t>63,62</t>
  </si>
  <si>
    <t>86,66</t>
  </si>
  <si>
    <t>138,94</t>
  </si>
  <si>
    <t>95,79</t>
  </si>
  <si>
    <t>132,52</t>
  </si>
  <si>
    <t>90,16</t>
  </si>
  <si>
    <t>145,16</t>
  </si>
  <si>
    <t>100,31</t>
  </si>
  <si>
    <t>137,36</t>
  </si>
  <si>
    <t>145,82</t>
  </si>
  <si>
    <t>108,17</t>
  </si>
  <si>
    <t>134,36</t>
  </si>
  <si>
    <t>97,52</t>
  </si>
  <si>
    <t>150,77</t>
  </si>
  <si>
    <t>143,30</t>
  </si>
  <si>
    <t>100,95</t>
  </si>
  <si>
    <t>157,02</t>
  </si>
  <si>
    <t>148,13</t>
  </si>
  <si>
    <t>104,05</t>
  </si>
  <si>
    <t>157,66</t>
  </si>
  <si>
    <t>145,15</t>
  </si>
  <si>
    <t>108,29</t>
  </si>
  <si>
    <t>103,90</t>
  </si>
  <si>
    <t>120,52</t>
  </si>
  <si>
    <t>27,15</t>
  </si>
  <si>
    <t>14,83</t>
  </si>
  <si>
    <t>37,66</t>
  </si>
  <si>
    <t>146,52</t>
  </si>
  <si>
    <t>133,29</t>
  </si>
  <si>
    <t>171,63</t>
  </si>
  <si>
    <t>50,70</t>
  </si>
  <si>
    <t>61,57</t>
  </si>
  <si>
    <t>65,35</t>
  </si>
  <si>
    <t>162,49</t>
  </si>
  <si>
    <t>148,62</t>
  </si>
  <si>
    <t>159,05</t>
  </si>
  <si>
    <t>189,16</t>
  </si>
  <si>
    <t>57,25</t>
  </si>
  <si>
    <t>44,43</t>
  </si>
  <si>
    <t>37,83</t>
  </si>
  <si>
    <t>43,32</t>
  </si>
  <si>
    <t>52,29</t>
  </si>
  <si>
    <t>49,32</t>
  </si>
  <si>
    <t>93,62</t>
  </si>
  <si>
    <t>106,12</t>
  </si>
  <si>
    <t>31,65</t>
  </si>
  <si>
    <t>28,45</t>
  </si>
  <si>
    <t>42,52</t>
  </si>
  <si>
    <t>90,39</t>
  </si>
  <si>
    <t>189,88</t>
  </si>
  <si>
    <t>175,58</t>
  </si>
  <si>
    <t>433,02</t>
  </si>
  <si>
    <t>416,40</t>
  </si>
  <si>
    <t>253,59</t>
  </si>
  <si>
    <t>244,43</t>
  </si>
  <si>
    <t>275,47</t>
  </si>
  <si>
    <t>248,83</t>
  </si>
  <si>
    <t>273,07</t>
  </si>
  <si>
    <t>345,94</t>
  </si>
  <si>
    <t>348,23</t>
  </si>
  <si>
    <t>338,32</t>
  </si>
  <si>
    <t>370,88</t>
  </si>
  <si>
    <t>346,75</t>
  </si>
  <si>
    <t>368,14</t>
  </si>
  <si>
    <t>341,12</t>
  </si>
  <si>
    <t>378,36</t>
  </si>
  <si>
    <t>357,99</t>
  </si>
  <si>
    <t>337,32</t>
  </si>
  <si>
    <t>320,20</t>
  </si>
  <si>
    <t>315,39</t>
  </si>
  <si>
    <t>291,96</t>
  </si>
  <si>
    <t>276,91</t>
  </si>
  <si>
    <t>267,14</t>
  </si>
  <si>
    <t>256,03</t>
  </si>
  <si>
    <t>313,46</t>
  </si>
  <si>
    <t>291,52</t>
  </si>
  <si>
    <t>275,23</t>
  </si>
  <si>
    <t>1.646,59</t>
  </si>
  <si>
    <t>1.641,78</t>
  </si>
  <si>
    <t>1.696,46</t>
  </si>
  <si>
    <t>1.680,43</t>
  </si>
  <si>
    <t>1.669,81</t>
  </si>
  <si>
    <t>1.657,83</t>
  </si>
  <si>
    <t>231,87</t>
  </si>
  <si>
    <t>299,81</t>
  </si>
  <si>
    <t>252,18</t>
  </si>
  <si>
    <t>376,56</t>
  </si>
  <si>
    <t>329,51</t>
  </si>
  <si>
    <t>356,47</t>
  </si>
  <si>
    <t>321,20</t>
  </si>
  <si>
    <t>368,40</t>
  </si>
  <si>
    <t>348,87</t>
  </si>
  <si>
    <t>339,66</t>
  </si>
  <si>
    <t>472,16</t>
  </si>
  <si>
    <t>369,07</t>
  </si>
  <si>
    <t>347,43</t>
  </si>
  <si>
    <t>404,67</t>
  </si>
  <si>
    <t>338,62</t>
  </si>
  <si>
    <t>308,66</t>
  </si>
  <si>
    <t>350,15</t>
  </si>
  <si>
    <t>304,46</t>
  </si>
  <si>
    <t>286,93</t>
  </si>
  <si>
    <t>324,98</t>
  </si>
  <si>
    <t>263,93</t>
  </si>
  <si>
    <t>303,64</t>
  </si>
  <si>
    <t>259,22</t>
  </si>
  <si>
    <t>380,61</t>
  </si>
  <si>
    <t>321,08</t>
  </si>
  <si>
    <t>291,46</t>
  </si>
  <si>
    <t>330,60</t>
  </si>
  <si>
    <t>282,23</t>
  </si>
  <si>
    <t>268,95</t>
  </si>
  <si>
    <t>1.631,69</t>
  </si>
  <si>
    <t>1.605,19</t>
  </si>
  <si>
    <t>1.699,79</t>
  </si>
  <si>
    <t>1.661,05</t>
  </si>
  <si>
    <t>1.650,84</t>
  </si>
  <si>
    <t>1.671,54</t>
  </si>
  <si>
    <t>1.624,75</t>
  </si>
  <si>
    <t>319,64</t>
  </si>
  <si>
    <t>332,82</t>
  </si>
  <si>
    <t>414,89</t>
  </si>
  <si>
    <t>419,25</t>
  </si>
  <si>
    <t>438,15</t>
  </si>
  <si>
    <t>420,21</t>
  </si>
  <si>
    <t>421,37</t>
  </si>
  <si>
    <t>442,63</t>
  </si>
  <si>
    <t>403,55</t>
  </si>
  <si>
    <t>377,23</t>
  </si>
  <si>
    <t>354,25</t>
  </si>
  <si>
    <t>343,55</t>
  </si>
  <si>
    <t>387,32</t>
  </si>
  <si>
    <t>361,03</t>
  </si>
  <si>
    <t>1.708,40</t>
  </si>
  <si>
    <t>1.752,86</t>
  </si>
  <si>
    <t>1.727,01</t>
  </si>
  <si>
    <t>1.006,62</t>
  </si>
  <si>
    <t>997,49</t>
  </si>
  <si>
    <t>986,29</t>
  </si>
  <si>
    <t>1.426,47</t>
  </si>
  <si>
    <t>1.415,63</t>
  </si>
  <si>
    <t>1.407,09</t>
  </si>
  <si>
    <t>3.327,97</t>
  </si>
  <si>
    <t>3.337,15</t>
  </si>
  <si>
    <t>3.339,65</t>
  </si>
  <si>
    <t>4.809,19</t>
  </si>
  <si>
    <t>4.860,32</t>
  </si>
  <si>
    <t>4.875,15</t>
  </si>
  <si>
    <t>3.778,73</t>
  </si>
  <si>
    <t>3.816,08</t>
  </si>
  <si>
    <t>3.820,92</t>
  </si>
  <si>
    <t>1.131,38</t>
  </si>
  <si>
    <t>1.562,69</t>
  </si>
  <si>
    <t>5.018,84</t>
  </si>
  <si>
    <t>3.981,44</t>
  </si>
  <si>
    <t>3.446,63</t>
  </si>
  <si>
    <t>3.444,72</t>
  </si>
  <si>
    <t>1.015,32</t>
  </si>
  <si>
    <t>999,13</t>
  </si>
  <si>
    <t>670,32</t>
  </si>
  <si>
    <t>361,06</t>
  </si>
  <si>
    <t>256,85</t>
  </si>
  <si>
    <t>317,40</t>
  </si>
  <si>
    <t>348,80</t>
  </si>
  <si>
    <t>469,35</t>
  </si>
  <si>
    <t>375,15</t>
  </si>
  <si>
    <t>26,10</t>
  </si>
  <si>
    <t>62,74</t>
  </si>
  <si>
    <t>9,39</t>
  </si>
  <si>
    <t>21,02</t>
  </si>
  <si>
    <t>63,96</t>
  </si>
  <si>
    <t>83,97</t>
  </si>
  <si>
    <t>128,77</t>
  </si>
  <si>
    <t>173,58</t>
  </si>
  <si>
    <t>237,97</t>
  </si>
  <si>
    <t>39,16</t>
  </si>
  <si>
    <t>11,32</t>
  </si>
  <si>
    <t>292,78</t>
  </si>
  <si>
    <t>336,98</t>
  </si>
  <si>
    <t>1.319,31</t>
  </si>
  <si>
    <t>50,59</t>
  </si>
  <si>
    <t>38,97</t>
  </si>
  <si>
    <t>33,16</t>
  </si>
  <si>
    <t>37,27</t>
  </si>
  <si>
    <t>71,01</t>
  </si>
  <si>
    <t>43,90</t>
  </si>
  <si>
    <t>73,52</t>
  </si>
  <si>
    <t>156,69</t>
  </si>
  <si>
    <t>72,58</t>
  </si>
  <si>
    <t>51,72</t>
  </si>
  <si>
    <t>63,00</t>
  </si>
  <si>
    <t>81,62</t>
  </si>
  <si>
    <t>39,77</t>
  </si>
  <si>
    <t>121,86</t>
  </si>
  <si>
    <t>412,61</t>
  </si>
  <si>
    <t>183,23</t>
  </si>
  <si>
    <t>196,60</t>
  </si>
  <si>
    <t>17,78</t>
  </si>
  <si>
    <t>57,31</t>
  </si>
  <si>
    <t>129,95</t>
  </si>
  <si>
    <t>96,44</t>
  </si>
  <si>
    <t>116,32</t>
  </si>
  <si>
    <t>149,47</t>
  </si>
  <si>
    <t>296,26</t>
  </si>
  <si>
    <t>132,70</t>
  </si>
  <si>
    <t>174,86</t>
  </si>
  <si>
    <t>839,76</t>
  </si>
  <si>
    <t>419,88</t>
  </si>
  <si>
    <t>31,95</t>
  </si>
  <si>
    <t>209,94</t>
  </si>
  <si>
    <t>167,95</t>
  </si>
  <si>
    <t>104,97</t>
  </si>
  <si>
    <t>199,43</t>
  </si>
  <si>
    <t>241,42</t>
  </si>
  <si>
    <t>62,98</t>
  </si>
  <si>
    <t>188,94</t>
  </si>
  <si>
    <t>105,81</t>
  </si>
  <si>
    <t>70,42</t>
  </si>
  <si>
    <t>53,18</t>
  </si>
  <si>
    <t>50,46</t>
  </si>
  <si>
    <t>187,39</t>
  </si>
  <si>
    <t>114,97</t>
  </si>
  <si>
    <t>110,23</t>
  </si>
  <si>
    <t>97,42</t>
  </si>
  <si>
    <t>245,44</t>
  </si>
  <si>
    <t>48,00</t>
  </si>
  <si>
    <t>59,88</t>
  </si>
  <si>
    <t>128,93</t>
  </si>
  <si>
    <t>188,54</t>
  </si>
  <si>
    <t>220,09</t>
  </si>
  <si>
    <t>71,43</t>
  </si>
  <si>
    <t>199,64</t>
  </si>
  <si>
    <t>506,75</t>
  </si>
  <si>
    <t>810,16</t>
  </si>
  <si>
    <t>28,91</t>
  </si>
  <si>
    <t>23,72</t>
  </si>
  <si>
    <t>20,66</t>
  </si>
  <si>
    <t>19,08</t>
  </si>
  <si>
    <t>20,11</t>
  </si>
  <si>
    <t>25,41</t>
  </si>
  <si>
    <t>29,58</t>
  </si>
  <si>
    <t>23,08</t>
  </si>
  <si>
    <t>30,01</t>
  </si>
  <si>
    <t>23,27</t>
  </si>
  <si>
    <t>36,99</t>
  </si>
  <si>
    <t>29,28</t>
  </si>
  <si>
    <t>23,93</t>
  </si>
  <si>
    <t>28,67</t>
  </si>
  <si>
    <t>19,96</t>
  </si>
  <si>
    <t>116,69</t>
  </si>
  <si>
    <t>84,86</t>
  </si>
  <si>
    <t>131,79</t>
  </si>
  <si>
    <t>37,02</t>
  </si>
  <si>
    <t>90,21</t>
  </si>
  <si>
    <t>151,26</t>
  </si>
  <si>
    <t>4.513,69</t>
  </si>
  <si>
    <t>4.798,28</t>
  </si>
  <si>
    <t>3.028,95</t>
  </si>
  <si>
    <t>3.721,13</t>
  </si>
  <si>
    <t>3.502,84</t>
  </si>
  <si>
    <t>4.815,45</t>
  </si>
  <si>
    <t>5.037,75</t>
  </si>
  <si>
    <t>14.901,51</t>
  </si>
  <si>
    <t>3.706,65</t>
  </si>
  <si>
    <t>16.949,81</t>
  </si>
  <si>
    <t>23.140,23</t>
  </si>
  <si>
    <t>10.961,87</t>
  </si>
  <si>
    <t>15.536,41</t>
  </si>
  <si>
    <t>20.514,47</t>
  </si>
  <si>
    <t>4.891,16</t>
  </si>
  <si>
    <t>6.499,10</t>
  </si>
  <si>
    <t>5.365,90</t>
  </si>
  <si>
    <t>56,14</t>
  </si>
  <si>
    <t>133,65</t>
  </si>
  <si>
    <t>207,94</t>
  </si>
  <si>
    <t>55,21</t>
  </si>
  <si>
    <t>78,42</t>
  </si>
  <si>
    <t>103,68</t>
  </si>
  <si>
    <t>54,26</t>
  </si>
  <si>
    <t>82,36</t>
  </si>
  <si>
    <t>23,86</t>
  </si>
  <si>
    <t xml:space="preserve">        PRECOS DE INSUMOS</t>
  </si>
  <si>
    <t>MES DE COLETA: 01/2019</t>
  </si>
  <si>
    <t xml:space="preserve">  PRECO MEDIANO R$</t>
  </si>
  <si>
    <t>!em processo de desativacao! Ar-condicionado frio split piso-teto 30000 btu/h</t>
  </si>
  <si>
    <t>4.464,22</t>
  </si>
  <si>
    <t>!em processo de desativacao! Divisoria colmeia cega com montante e rodape de aluminio anodizado simples (sem colocacao)</t>
  </si>
  <si>
    <t>81,15</t>
  </si>
  <si>
    <t>!em processo de desativacao! Escavadeira draga de arraste, cap. 3/4 Jc 140hp (incl manutencao/operacao)</t>
  </si>
  <si>
    <t>!em processo de desativacao! Escavadeira hidraulica sobre esteiras de 99 hp, peso operacional de *16* t e capacidade de 0,85 a 1,00 m3 (locacao com operador, combustivel e manutencao)</t>
  </si>
  <si>
    <t>!em processo de desativacao! Haste de aterramento em aco com 3,00 m de comprimento e dn = 3/4", revestida com baixa camada de cobre, sem conector</t>
  </si>
  <si>
    <t>51,42</t>
  </si>
  <si>
    <t>!em processo de desativacao! Haste de aterramento em aco com 3,00 m de comprimento e dn = 5/8", revestida com baixa camada de cobre, com conector tipo grampo</t>
  </si>
  <si>
    <t>!em processo de desativacao! Haste de aterramento em aco com 3,00 m de comprimento e dn = 5/8", revestida com baixa camada de cobre, sem conector</t>
  </si>
  <si>
    <t>!em processo de desativacao! Luminaria fechada p/ iluminacao publica, tipo abl 50/f ou equiv, p/ lampada a vapor de mercurio 400w</t>
  </si>
  <si>
    <t>178,85</t>
  </si>
  <si>
    <t>!em processo de desativacao! Telha ceramica tipo plan, comprimento de *47* cm, rendimento de *26* telhas/m2</t>
  </si>
  <si>
    <t>!em processo de desativacao! Terminal de porcelana (mufla) unipolar, uso externo, tensao 3,6/6 kv, para cabo de 10/16 mm2, com isolamento epr</t>
  </si>
  <si>
    <t>!em processo de desativacao! Veiculo de passeio com motor 1.0 Flex, potencia 72/85 cv, 5 portas, cor solida, basico</t>
  </si>
  <si>
    <t>42.311,40</t>
  </si>
  <si>
    <t>!em processo de desativacao# ar-condicionado frio split hi-wall (parede) 7000 btu/h</t>
  </si>
  <si>
    <t>1.146,00</t>
  </si>
  <si>
    <t>!em processo desativacao! Eletroduto em aco galvanizado eletrolitico, leve, diametro 1", parede de 0,90 mm</t>
  </si>
  <si>
    <t>!em processo desativacao! Eletroduto em aco galvanizado eletrolitico, leve, diametro 3/4", parede de 0,90 mm</t>
  </si>
  <si>
    <t>!em processo desativacao! Eletroduto em aco galvanizado eletrolitico, semi-pesado, diametro 1 1/2", parede de 1,20 mm</t>
  </si>
  <si>
    <t>!em processo desativacao! Eletroduto em aco galvanizado eletrolitico, semi-pesado, diametro 1 1/4", parede de 1,20 mm</t>
  </si>
  <si>
    <t>Abertura para encaixe de cuba ou lavatorio em bancada de marmore/ granito ou outro tipo de pedra natural</t>
  </si>
  <si>
    <t>108,93</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</si>
  <si>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</si>
  <si>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</si>
  <si>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</si>
  <si>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</si>
  <si>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</si>
  <si>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</si>
  <si>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</si>
  <si>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</si>
  <si>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</si>
  <si>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</si>
  <si>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1/2" e cunha de fixacao</t>
  </si>
  <si>
    <t>Abracadeira em aco para amarracao de eletrodutos, tipo d, com 1/2" e parafuso de fixacao</t>
  </si>
  <si>
    <t>Abracadeira em aco para amarracao de eletrodutos, tipo d, com 1" e cunha de fixacao</t>
  </si>
  <si>
    <t>Abracadeira em aco para amarracao de eletrodutos, tipo d, com 1"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</si>
  <si>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</si>
  <si>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</si>
  <si>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</si>
  <si>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</si>
  <si>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</si>
  <si>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</si>
  <si>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</si>
  <si>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</si>
  <si>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3" e cunha de fixacao</t>
  </si>
  <si>
    <t>Abracadeira em aco para amarracao de eletrodutos, tipo d, com 3"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</si>
  <si>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</si>
  <si>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</si>
  <si>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</si>
  <si>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</si>
  <si>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</si>
  <si>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1/2"</t>
  </si>
  <si>
    <t>Abracadeira em aco para amarracao de eletrodutos, tipo u simples, com 1"</t>
  </si>
  <si>
    <t>Abracadeira em aco para amarracao de eletrodutos, tipo u simples, com 2 1/2"</t>
  </si>
  <si>
    <t>Abracadeira em aco para amarracao de eletrodutos, tipo u simples, com 2"</t>
  </si>
  <si>
    <t>Abracadeira em aco para amarracao de eletrodutos, tipo u simples, com 3/4"</t>
  </si>
  <si>
    <t>Abracadeira em aco para amarracao de eletrodutos, tipo u simples, com 3/8"</t>
  </si>
  <si>
    <t>Abracadeira em aco para amarracao de eletrodutos, tipo u simples, com 3"</t>
  </si>
  <si>
    <t>Abracadeira em aco para amarracao de eletrodutos, tipo u simples, com 4"</t>
  </si>
  <si>
    <t>Abracadeira pvc, para calha pluvial, diametro entre 80 e 100 mm, para drenagem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</si>
  <si>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</si>
  <si>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</si>
  <si>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</si>
  <si>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cromado para registro pequeno, 1/2 " ou 3/4 "</t>
  </si>
  <si>
    <t>Acabamento simples/convencional para forro pvc, tipo "u" ou "c", cor branca, comprimento 6 m</t>
  </si>
  <si>
    <t>Acessorio de ligacao nao eletrico para cargas explosivas, tubo de 6 m</t>
  </si>
  <si>
    <t>Acessorio iniciador nao eletrico, tubo de 6 m, tempo de retardo de *160* ms</t>
  </si>
  <si>
    <t>Acetileno (recarga para cilindro de conjunto oxicorte grande)</t>
  </si>
  <si>
    <t>Acido muriatico, diluicao 10% a 12% para uso em limpeza</t>
  </si>
  <si>
    <t>Aco ca-25, 10,0 mm, vergalhao</t>
  </si>
  <si>
    <t>Aco ca-25, 12,5 mm, vergalhao</t>
  </si>
  <si>
    <t>4,74</t>
  </si>
  <si>
    <t>Aco ca-25, 16,0 mm, vergalhao</t>
  </si>
  <si>
    <t>Aco ca-25, 20,0 mm, vergalhao</t>
  </si>
  <si>
    <t>Aco ca-25, 25,0 mm, vergalhao</t>
  </si>
  <si>
    <t>Aco ca-25, 32,0 mm, barra de transferencia (coletado caixa)</t>
  </si>
  <si>
    <t>Aco ca-25, 32,0 mm, vergalhao</t>
  </si>
  <si>
    <t>Aco ca-25, 6,3 mm, vergalhao</t>
  </si>
  <si>
    <t>Aco ca-25, 8,0 mm, vergalhao</t>
  </si>
  <si>
    <t>Aco ca-50, 10,0 mm, dobrado e cortado</t>
  </si>
  <si>
    <t>Aco ca-50, 10,0 mm, vergalhao</t>
  </si>
  <si>
    <t>Aco ca-50, 12,5 mm, dobrado e cortado</t>
  </si>
  <si>
    <t>Aco ca-50, 12,5 mm, vergalhao</t>
  </si>
  <si>
    <t>Aco ca-50, 16 mm, dobrado e cortado</t>
  </si>
  <si>
    <t>Aco ca-50, 16,0 mm, vergalhao</t>
  </si>
  <si>
    <t>Aco ca-50, 20 mm, dobrado e cortado</t>
  </si>
  <si>
    <t>Aco ca-50, 20,0 mm, vergalhao</t>
  </si>
  <si>
    <t>Aco ca-50, 25,0 mm, vergalhao</t>
  </si>
  <si>
    <t>Aco ca-50, 6,3 mm, dobrado e cortado</t>
  </si>
  <si>
    <t>Aco ca-50, 6,3 mm, vergalhao</t>
  </si>
  <si>
    <t>Aco ca-50, 8,0 mm, vergalhao</t>
  </si>
  <si>
    <t>Aco ca-60, vergalhao, 9,5 mm</t>
  </si>
  <si>
    <t>Aco ca-60, 4,2 mm, dobrado e cortado</t>
  </si>
  <si>
    <t>Aco ca-60, 4,2 mm, vergalhao</t>
  </si>
  <si>
    <t>Aco ca-60, 5,0 mm, dobrado e cortado</t>
  </si>
  <si>
    <t>Aco ca-60, 5,0 mm, vergalhao</t>
  </si>
  <si>
    <t>Aco ca-60, 6,0 mm, dobrado e cortado</t>
  </si>
  <si>
    <t>Aco ca-60, 6,0 mm, vergalhao</t>
  </si>
  <si>
    <t>Aco ca-60, 7,0 mm, dobrado e cortado</t>
  </si>
  <si>
    <t>Aco ca-60, 7,0 mm, vergalhao</t>
  </si>
  <si>
    <t>Aco ca-60, 8,0 mm, vergalhao</t>
  </si>
  <si>
    <t>Aco-fio para protensao, cp-150 rb l, 8 mm</t>
  </si>
  <si>
    <t>Acoplamento de condutor pluvial, em pvc, diametro entre 80 e 100 mm, para drenagem predial</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</si>
  <si>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</si>
  <si>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</si>
  <si>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</si>
  <si>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de cobre para tubulacao pex, dn 16 x 15 mm</t>
  </si>
  <si>
    <t>Adaptador de cobre para tubulacao pex, dn 20 x 22 mm</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</si>
  <si>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</si>
  <si>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</si>
  <si>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</si>
  <si>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pvc para sifao metalico, soldavel, com anel borracha (je), 40 mm x 1 1/2"</t>
  </si>
  <si>
    <t>Adaptador pvc para sifao, roscavel, 40 mm x 1 1/4"</t>
  </si>
  <si>
    <t>Adaptador pvc roscavel, com flanges e anel de vedacao, 1/2", para caixa d' agua</t>
  </si>
  <si>
    <t>Adaptador pvc roscavel, com flanges e anel de vedacao, 1", para caixa d' agua</t>
  </si>
  <si>
    <t>Adaptador pvc roscavel, com flanges e anel de vedacao, 3/4", para caixa d' agua</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</si>
  <si>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</si>
  <si>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</si>
  <si>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</si>
  <si>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</si>
  <si>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</si>
  <si>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</si>
  <si>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</si>
  <si>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</si>
  <si>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</si>
  <si>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</si>
  <si>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</si>
  <si>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</si>
  <si>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</si>
  <si>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</si>
  <si>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</si>
  <si>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</si>
  <si>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soldavel, com flanges e anel de vedacao, 60 mm x 2", para caixa d' agua</t>
  </si>
  <si>
    <t>Adaptador pvc soldavel, com flanges livres, 110 mm x 4", para caixa d' agua</t>
  </si>
  <si>
    <t>229,76</t>
  </si>
  <si>
    <t>Adaptador pvc soldavel, com flanges livres, 25 mm x 3/4", para caixa d' agua</t>
  </si>
  <si>
    <t>Adaptador pvc soldavel, com flanges livres, 32 mm x 1", para caixa d' agua</t>
  </si>
  <si>
    <t>Adaptador pvc soldavel, com flanges livres, 40 mm x 1  1/4", para caixa d' agua</t>
  </si>
  <si>
    <t>Adaptador pvc soldavel, com flanges livres, 50 mm x 1  1/2", para caixa d' agua</t>
  </si>
  <si>
    <t>Adaptador pvc soldavel, com flanges livres, 60 mm x 2", para caixa d' agua</t>
  </si>
  <si>
    <t>Adaptador pvc soldavel, com flanges livres, 75 mm x 2  1/2", para caixa d' agua</t>
  </si>
  <si>
    <t>116,60</t>
  </si>
  <si>
    <t>Adaptador pvc soldavel, com flanges livres, 85 mm x 3", para caixa d' agua</t>
  </si>
  <si>
    <t>162,79</t>
  </si>
  <si>
    <t>Adaptador pvc soldavel, longo, com flange livre,  110 mm x 4", para caixa d' agua</t>
  </si>
  <si>
    <t>247,30</t>
  </si>
  <si>
    <t>Adaptador pvc soldavel, longo, com flange livre,  25 mm x 3/4", para caixa d' agua</t>
  </si>
  <si>
    <t>Adaptador pvc soldavel, longo, com flange livre,  32 mm x 1", para caixa d' agua</t>
  </si>
  <si>
    <t>Adaptador pvc soldavel, longo, com flange livre,  40 mm x 1 1/4", para caixa d' agua</t>
  </si>
  <si>
    <t>Adaptador pvc soldavel, longo, com flange livre,  50 mm x 1 1/2", para caixa d' agua</t>
  </si>
  <si>
    <t>22,22</t>
  </si>
  <si>
    <t>Adaptador pvc soldavel, longo, com flange livre,  60 mm x 2", para caixa d' agua</t>
  </si>
  <si>
    <t>38,01</t>
  </si>
  <si>
    <t>Adaptador pvc soldavel, longo, com flange livre,  75 mm x 2 1/2", para caixa d' agua</t>
  </si>
  <si>
    <t>147,56</t>
  </si>
  <si>
    <t>Adaptador pvc soldavel, longo, com flange livre,  85 mm x 3", para caixa d' agua</t>
  </si>
  <si>
    <t>172,75</t>
  </si>
  <si>
    <t>Adaptador pvc, com registro, para pead, 20 mm x 3/4", para ligacao predial de agua</t>
  </si>
  <si>
    <t>Adaptador pvc, roscavel, com flanges e anel de vedacao, 1 1/2", para caixa d'agua</t>
  </si>
  <si>
    <t>23,23</t>
  </si>
  <si>
    <t>Adaptador pvc, roscavel, com flanges e anel de vedacao, 1 1/4", para caixa d' agua</t>
  </si>
  <si>
    <t>Adaptador pvc, roscavel, com flanges e anel de vedacao, 2", para caixa d' agua</t>
  </si>
  <si>
    <t>Adaptador pvc, roscavel, para valvula pia ou lavatorio, 40 mm</t>
  </si>
  <si>
    <t>Adaptador, cpvc, soldavel, 15 mm, para agua quente</t>
  </si>
  <si>
    <t>Adaptador, cpvc, soldavel, 22 mm, para agua quente</t>
  </si>
  <si>
    <t>Adaptador, em latao, engate rapido 2 1/2" x rosca interna 5 fios 2 1/2",  para instalacao predial de combate a incendio</t>
  </si>
  <si>
    <t>Adaptador, em latao, engate rapido1 1/2" x rosca interna 5 fios 2 1/2",  para instalacao predial de combate a incendio</t>
  </si>
  <si>
    <t>Adaptador, pvc pba,  bolsa/rosca, je, dn 75 / de  85 mm</t>
  </si>
  <si>
    <t>33,82</t>
  </si>
  <si>
    <t>Adaptador, pvc pba, a bolsa defofo, je, dn 100 / de 110 mm</t>
  </si>
  <si>
    <t>Adaptador, pvc pba, a bolsa defofo, je, dn 50 / de 60 mm</t>
  </si>
  <si>
    <t>Adaptador, pvc pba, a bolsa defofo, je, dn 75 / de  85 mm</t>
  </si>
  <si>
    <t>48,71</t>
  </si>
  <si>
    <t>Adaptador, pvc pba, bolsa/rosca, je, dn 100 / de 110 mm</t>
  </si>
  <si>
    <t>Adaptador, pvc pba, bolsa/rosca, je, dn 50 / de 60 mm</t>
  </si>
  <si>
    <t>Adaptador, pvc pba, ponta/rosca, je, dn 50 / de  60 mm</t>
  </si>
  <si>
    <t>Adaptador, pvc pba, ponta/rosca, je, dn 75 / de  85 mm</t>
  </si>
  <si>
    <t>Adesivo acrilico/cola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</si>
  <si>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</si>
  <si>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</si>
  <si>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</si>
  <si>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liquido a base de resinas para colagem de espuma de isolamento termico flexivel</t>
  </si>
  <si>
    <t>Adesivo para tubos cpvc, *75* g</t>
  </si>
  <si>
    <t>Adesivo plastico para pvc, bisnaga com 75 gr</t>
  </si>
  <si>
    <t>Adesivo plastico para pvc, frasco com 175 gr</t>
  </si>
  <si>
    <t>15,77</t>
  </si>
  <si>
    <t>Adesivo plastico para pvc, frasco com 850 gr</t>
  </si>
  <si>
    <t>Adesivo/cola para eps (isopor) e outros materiais</t>
  </si>
  <si>
    <t>Aditivo acelerador de pega e endurecimento para argamassas e concretos</t>
  </si>
  <si>
    <t>Aditivo adesivo liquido para argamassas de revestimentos cimenticios</t>
  </si>
  <si>
    <t>7,60</t>
  </si>
  <si>
    <t>Aditivo impermeabilizante de pega normal para argamassas e  concretos sem armacao</t>
  </si>
  <si>
    <t>Aditivo impermeabilizante de pega normal para argamassas e concretos sem armacao</t>
  </si>
  <si>
    <t>Aditivo impermeabilizante de pega ultrarrapida</t>
  </si>
  <si>
    <t>Aditivo liquido incorporador de ar para concreto e argamassa</t>
  </si>
  <si>
    <t>Aditivo plastificante e estabilizador para argamassas de assentamento e reboco</t>
  </si>
  <si>
    <t>Aditivo plastificante retardador de pega e redutor de agua para concreto</t>
  </si>
  <si>
    <t>Aditivo superplastificante de pega normal para concreto (tambor 200 kg)</t>
  </si>
  <si>
    <t>Aduela/galeria de concreto armado, secao retangular 1.50 X 1.50 M (l x a), c = 1.00 M, e = 20 cm</t>
  </si>
  <si>
    <t>Aduela/galeria de concreto armado, secao retangular 2.00 X 2.00 M (l x a), c = 1.00 M, e = 20 cm</t>
  </si>
  <si>
    <t>Aduela/galeria de concreto armado, secao retangular 2.50 X 2.50 M (l x a), c = 1.00 M, e = 20 cm</t>
  </si>
  <si>
    <t>Aduela/galeria de concreto armado, secao retangular 3.00 X 3.00 M (l x a), c = 1.00 M, e = 20 cm</t>
  </si>
  <si>
    <t>Afastador para telha de fibrocimento canalete 90 ou kalhetao</t>
  </si>
  <si>
    <t>Agente de cura, protetor da evaporacao da agua de hidratacao do concreto (coletado caixa)</t>
  </si>
  <si>
    <t>Agregado reciclado, tipo rachao reciclado cinza, classe a</t>
  </si>
  <si>
    <t>Agua sanitaria</t>
  </si>
  <si>
    <t>Ajudante de armador</t>
  </si>
  <si>
    <t>Ajudante de armador (mensalista)</t>
  </si>
  <si>
    <t>Ajudante de eletricista</t>
  </si>
  <si>
    <t>Ajudante de eletricista (mensalista)</t>
  </si>
  <si>
    <t>Ajudante de estruturas metalicas</t>
  </si>
  <si>
    <t>Ajudante de estruturas metalicas (mensalista)</t>
  </si>
  <si>
    <t>2.429,87</t>
  </si>
  <si>
    <t>Ajudante de operacao em geral</t>
  </si>
  <si>
    <t>Ajudante de operacao em geral (mensalista)</t>
  </si>
  <si>
    <t>Ajudante de pintor</t>
  </si>
  <si>
    <t>Ajudante de pintor (mensalista)</t>
  </si>
  <si>
    <t>Ajudante de serralheiro</t>
  </si>
  <si>
    <t>Ajudante de serralheiro (mensalista)</t>
  </si>
  <si>
    <t>Ajudante especializado</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</si>
  <si>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</si>
  <si>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</si>
  <si>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</si>
  <si>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</si>
  <si>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</si>
  <si>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</si>
  <si>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</si>
  <si>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de corte diagonal 6 " com isolamento</t>
  </si>
  <si>
    <t>Alicate de crimpar rj11, rj12 e rj45</t>
  </si>
  <si>
    <t>103,86</t>
  </si>
  <si>
    <t>Alicate de pressao para solda de chapa 18 "</t>
  </si>
  <si>
    <t>111,67</t>
  </si>
  <si>
    <t>Alicate de pressao 11 " para solda, tipo c</t>
  </si>
  <si>
    <t>62,83</t>
  </si>
  <si>
    <t>Alicate de pressao 11 " para solda, tipo u</t>
  </si>
  <si>
    <t>69,14</t>
  </si>
  <si>
    <t>Alicate para aneis de pistao, capacidade 50 a 100 mm</t>
  </si>
  <si>
    <t>89,79</t>
  </si>
  <si>
    <t>Alimentacao - horista (coletado caixa)</t>
  </si>
  <si>
    <t>Alimentacao - mensalista (coletado caixa)</t>
  </si>
  <si>
    <t>Alisadora de concreto com motor a gasolina de 5,5 hp, peso com motor de 78 kg, 4 pas</t>
  </si>
  <si>
    <t>Almoxarife</t>
  </si>
  <si>
    <t>Almoxarife (mensalista)</t>
  </si>
  <si>
    <t>4.140,23</t>
  </si>
  <si>
    <t>Alongador com tres alturas, em tubo de aco carbono, pintura no processo eletrostatico - equipamento de ginastica para academia ao ar livre / academia da terceira idade - ati</t>
  </si>
  <si>
    <t>1.974,50</t>
  </si>
  <si>
    <t>Aluminio anodizado</t>
  </si>
  <si>
    <t>Anel borracha dn 100 mm, para tubo serie reforcada esgoto predial</t>
  </si>
  <si>
    <t>Anel borracha dn 75 mm, para tubo serie reforcada esgoto predial</t>
  </si>
  <si>
    <t>Anel borracha para tubo esgoto predial dn 40 mm (nbr 5688)</t>
  </si>
  <si>
    <t>Anel borracha para tubo esgoto predial dn 50 mm (nbr 5688)</t>
  </si>
  <si>
    <t>1,23</t>
  </si>
  <si>
    <t>Anel borracha para tubo esgoto predial dn 75 mm (nbr 5688)</t>
  </si>
  <si>
    <t>Anel borracha para tubo esgoto predial, dn 100 mm (nbr 5688)</t>
  </si>
  <si>
    <t>Anel borracha, dn 150 mm, para tubo serie reforcada esgoto predial</t>
  </si>
  <si>
    <t>Anel borracha, dn 40 mm, para tubo serie reforcada esgoto predial</t>
  </si>
  <si>
    <t>Anel borracha, dn 50 mm, para tubo serie reforcada esgoto predial</t>
  </si>
  <si>
    <t>Anel borracha, para tubo pvc defofo, dn 100 mm (nbr 7665)</t>
  </si>
  <si>
    <t>Anel borracha, para tubo pvc defofo, dn 150 mm (nbr 7665)</t>
  </si>
  <si>
    <t>Anel borracha, para tubo pvc defofo, dn 200 mm (nbr 7665)</t>
  </si>
  <si>
    <t>23,45</t>
  </si>
  <si>
    <t>Anel borracha, para tubo pvc defofo, dn 250 mm (nbr 7665)</t>
  </si>
  <si>
    <t>74,54</t>
  </si>
  <si>
    <t>Anel borracha, para tubo pvc defofo, dn 300 mm (nbr 7665)</t>
  </si>
  <si>
    <t>Anel borracha, para tubo pvc, rede coletor esgoto, dn 100 mm (nbr 7362)</t>
  </si>
  <si>
    <t>Anel borracha, para tubo pvc, rede coletor esgoto, dn 125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</si>
  <si>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</si>
  <si>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</si>
  <si>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</si>
  <si>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</si>
  <si>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</si>
  <si>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</si>
  <si>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</si>
  <si>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</si>
  <si>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</si>
  <si>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7,28</t>
  </si>
  <si>
    <t>Anel borracha, para tubo, pvc rede coletor esgoto, dn 300 mm (nbr 7362)</t>
  </si>
  <si>
    <t>Anel de borracha para vedacao de duto pead corrugado para eletrica, dn 1 1/2"</t>
  </si>
  <si>
    <t>1,49</t>
  </si>
  <si>
    <t>Anel de borracha para vedacao de duto pead corrugado para eletrica, dn 1 1/4"</t>
  </si>
  <si>
    <t>Anel de borracha para vedacao de duto pead corrugado para eletrica, dn 2"</t>
  </si>
  <si>
    <t>Anel de borracha para vedacao de duto pead corrugado para eletrica, dn 3"</t>
  </si>
  <si>
    <t>Anel de borracha para vedacao de duto pead corrugado para eletrica, dn 4"</t>
  </si>
  <si>
    <t>Anel de concreto armado, d = *1,10* m, h = 0,30 m</t>
  </si>
  <si>
    <t>Anel de concreto armado, d = 0,60 m, h = 0,10 m</t>
  </si>
  <si>
    <t>Anel de concreto armado, d = 0,60 m, h = 0,15 m</t>
  </si>
  <si>
    <t>Anel de concreto armado, d = 0,60 m, h = 0,30 m</t>
  </si>
  <si>
    <t>Anel de concreto armado, d = 0,60 m, h = 0,40 m</t>
  </si>
  <si>
    <t>Anel de concreto armado, d = 0,60 m, h = 0,50 m</t>
  </si>
  <si>
    <t>Anel de concreto armado, d = 0,80 m, h = 0,30 m</t>
  </si>
  <si>
    <t>Anel de concreto armado, d = 0,80 m, h = 0,50 m</t>
  </si>
  <si>
    <t>Anel de concreto armado, d = 1,00 m, h = 0,40 m</t>
  </si>
  <si>
    <t>Anel de concreto armado, d = 1,00 m, h = 0,50 m</t>
  </si>
  <si>
    <t>Anel de concreto armado, d = 1,20 m, h = 0,50 m</t>
  </si>
  <si>
    <t>Anel de concreto armado, d = 1,50 m, h = 0,50 m</t>
  </si>
  <si>
    <t>Anel de concreto armado, d = 2,00 m, h = 0,50 m</t>
  </si>
  <si>
    <t>Anel de concreto armado, d = 2,50 m, h = 0,50 m</t>
  </si>
  <si>
    <t>Anel de concreto armado, d = 3,00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</si>
  <si>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</si>
  <si>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</si>
  <si>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</si>
  <si>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vedacao/junta elastica, h = *16* mm, para tubo de concreto dn 300 mm</t>
  </si>
  <si>
    <t>57,73</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</si>
  <si>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</si>
  <si>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</si>
  <si>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</si>
  <si>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</si>
  <si>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</si>
  <si>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140,35</t>
  </si>
  <si>
    <t>Anel de vedacao/junta elastica, h = *19* mm, para tubo de concreto dn 900 mm</t>
  </si>
  <si>
    <t>132,03</t>
  </si>
  <si>
    <t>Anel de vedacao/junta elastica, h = *21* mm, para tubo de concreto dn 1000 mm</t>
  </si>
  <si>
    <t>163,25</t>
  </si>
  <si>
    <t>Anel deslizante / tradicional, metalico, para tubo pex, dn 16 mm</t>
  </si>
  <si>
    <t>Anel deslizante / tradicional, metalico, para tubo pex, dn 20 mm</t>
  </si>
  <si>
    <t>Anel deslizante / tradicional, metalico, para tubo pex, dn 25 mm</t>
  </si>
  <si>
    <t>Anel deslizante / tradicional, metalico, para tubo pex, dn 32 mm</t>
  </si>
  <si>
    <t>Aparelho corte oxi-acetileno para solda e corte contendo macarico solda, bico de corte, cilindros, reguladores, mangueiras e carrinho</t>
  </si>
  <si>
    <t>2.780,00</t>
  </si>
  <si>
    <t>Aparelho de apoio de neoprene fretado, 60 x 45 x 7,6 cm, com fretagem de aco de 4 mm intercaladas com elastomero de 11 mm e revestimento final com elastomero de 6 mm</t>
  </si>
  <si>
    <t>Aparelho de apoio de neoprene simples/ nao fretado, 100 x 100 cm, espessura 6,3 mm</t>
  </si>
  <si>
    <t>60,52</t>
  </si>
  <si>
    <t>Aparelho sinalizador luminoso com led, para saida garagem, com 2 lentes em policarbonato, bivolt (inclui suporte de fixacao)</t>
  </si>
  <si>
    <t>114,81</t>
  </si>
  <si>
    <t>Apoio do porta dente para fresadora de asfalto</t>
  </si>
  <si>
    <t>1.448,78</t>
  </si>
  <si>
    <t>Apontador ou apropriador</t>
  </si>
  <si>
    <t>24,52</t>
  </si>
  <si>
    <t>Apontador ou apropriador de mao de obra (mensalista)</t>
  </si>
  <si>
    <t>4.319,22</t>
  </si>
  <si>
    <t>Aquecedor de agua a gas glp/gn com capacidade de armazenamento de 50 a 80 l</t>
  </si>
  <si>
    <t>2.005,55</t>
  </si>
  <si>
    <t>Aquecedor de agua eletrico  reservatorio de 100 l cilindrico em cobre, reforcado com aco carbono, monofasico, tensao nominal 220 v</t>
  </si>
  <si>
    <t>2.138,50</t>
  </si>
  <si>
    <t>Aquecedor de agua eletrico  reservatorio de 500 l cilindrico em cobre, reforcado com aco carbono, monofasico, tensao nominal 220 v</t>
  </si>
  <si>
    <t>4.654,97</t>
  </si>
  <si>
    <t>Aquecedor de agua eletrico  reservatorio de 500 l cilindrico em cobre, reforcado com aco carbono, trifasico, tensao nominal 220/380/400 v, potencia 24 kw</t>
  </si>
  <si>
    <t>5.844,95</t>
  </si>
  <si>
    <t>Aquecedor de agua eletrico  reservatorio de 700 l cilindrico em cobre, reforcado com aco carbono, monofasico, tensao nominal 220 v</t>
  </si>
  <si>
    <t>7.571,49</t>
  </si>
  <si>
    <t>Aquecedor de agua eletrico horizontal, reservatorio de 200 l cilindrico em cobre, reforcado com aco carbono, monofasico, tensao nominal 220 v</t>
  </si>
  <si>
    <t>2.895,05</t>
  </si>
  <si>
    <t>Aquecedor de oleo bpf (fluido) termico, capacidade de 300.000 Kcal/h</t>
  </si>
  <si>
    <t>202.992,51</t>
  </si>
  <si>
    <t>Aquecedor solar  capacidade do reservatorio 800 l, inclui 8 placas coletoras de 1,42 m2</t>
  </si>
  <si>
    <t>4.258,02</t>
  </si>
  <si>
    <t>Aquecedor solar capacidade do reservatorio 1000 l, inclui 10 placas coletoras de 1,42 m2</t>
  </si>
  <si>
    <t>6.586,63</t>
  </si>
  <si>
    <t>Aquecedor solar capacidade do reservatorio 200 l, inclui 2 placas coletoras de 1,42 m2</t>
  </si>
  <si>
    <t>2.026,50</t>
  </si>
  <si>
    <t>Aquecedor solar capacidade do reservatorio 400l, inclui 4 placas coletoras de 1,42 m2</t>
  </si>
  <si>
    <t>3.435,20</t>
  </si>
  <si>
    <t>Aquecedor solar capacidade do reservatorio 600 l, inclui 6 placas coletoras de 1,42 m2</t>
  </si>
  <si>
    <t>4.559,18</t>
  </si>
  <si>
    <t>Ar-condicionado frio split hi-wall (parede) 12000 btu/h</t>
  </si>
  <si>
    <t>1.341,65</t>
  </si>
  <si>
    <t>Ar-condicionado frio split hi-wall (parede) 18000 btu/h</t>
  </si>
  <si>
    <t>1.980,00</t>
  </si>
  <si>
    <t>Ar-condicionado frio split hi-wall (parede) 9000 btu/h</t>
  </si>
  <si>
    <t>1.209,74</t>
  </si>
  <si>
    <t>Ar-condicionado frio split piso-teto 18000 btu/h</t>
  </si>
  <si>
    <t>3.352,98</t>
  </si>
  <si>
    <t>Ar-condicionado frio split piso-teto 24000 btu/h</t>
  </si>
  <si>
    <t>3.503,11</t>
  </si>
  <si>
    <t>Ar-condicionado frio split piso-teto 36000 btu/h</t>
  </si>
  <si>
    <t>4.746,89</t>
  </si>
  <si>
    <t>Ar-condicionado frio split piso-teto 48000 btu/h</t>
  </si>
  <si>
    <t>6.030,33</t>
  </si>
  <si>
    <t>Ar-condicionado frio split piso-teto 60000 btu/h</t>
  </si>
  <si>
    <t>6.656,81</t>
  </si>
  <si>
    <t>Ar-condicionado frio splitao inverter 30 tr</t>
  </si>
  <si>
    <t>57.558,17</t>
  </si>
  <si>
    <t>Ar-condicionado frio splitao modular 10 tr</t>
  </si>
  <si>
    <t>24.771,79</t>
  </si>
  <si>
    <t>Ar-condicionado frio splitao modular 15 tr</t>
  </si>
  <si>
    <t>29.951,58</t>
  </si>
  <si>
    <t>Ar-condicionado frio splitao modular 20 tr</t>
  </si>
  <si>
    <t>37.231,72</t>
  </si>
  <si>
    <t>Ar-condicionado quente/frio split cassete (teto)  4 vias 24000 btu/h</t>
  </si>
  <si>
    <t>5.346,19</t>
  </si>
  <si>
    <t>Ar-condicionado quente/frio split cassete (teto)  4 vias 30000 btu/h</t>
  </si>
  <si>
    <t>5.380,91</t>
  </si>
  <si>
    <t>Ar-condicionado quente/frio split cassete (teto)  4 vias 36000 btu/h</t>
  </si>
  <si>
    <t>5.583,94</t>
  </si>
  <si>
    <t>Ar-condicionado quente/frio split cassete (teto)  4 vias 48000 btu/h</t>
  </si>
  <si>
    <t>6.421,26</t>
  </si>
  <si>
    <t>Ar-condicionado quente/frio split cassete (teto)  4 vias 60000 btu/h</t>
  </si>
  <si>
    <t>7.457,42</t>
  </si>
  <si>
    <t>Ar-condicionado quente/frio split cassete (teto) 4 vias 18000 btu/h</t>
  </si>
  <si>
    <t>4.924,74</t>
  </si>
  <si>
    <t>Ar-condicionado quente/frio split hi-wall (parede) 12000 btu/h</t>
  </si>
  <si>
    <t>1.544,18</t>
  </si>
  <si>
    <t>Ar-condicionado quente/frio split hi-wall (parede) 18000 btu/h</t>
  </si>
  <si>
    <t>2.233,56</t>
  </si>
  <si>
    <t>Ar-condicionado quente/frio split hi-wall (parede) 24000 btu/h</t>
  </si>
  <si>
    <t>2.772,39</t>
  </si>
  <si>
    <t>Ar-condicionado quente/frio split hi-wall (parede) 7000 btu/h</t>
  </si>
  <si>
    <t>1.081,17</t>
  </si>
  <si>
    <t>Ar-condicionado quente/frio split hi-wall (parede) 9000 btu/h</t>
  </si>
  <si>
    <t>1.353,90</t>
  </si>
  <si>
    <t>Ar-condicionado quente/frio split piso-teto 24000 btu/h</t>
  </si>
  <si>
    <t>3.663,84</t>
  </si>
  <si>
    <t>Arado reversivel com 3 discos de 26" x 6mm rebocavel</t>
  </si>
  <si>
    <t>11.169,22</t>
  </si>
  <si>
    <t>Arame de aco ovalado 15 x 17 ( 45,7 kg, 700 kgf), rolo 1000 m</t>
  </si>
  <si>
    <t>Arame de amarracao para gabiao galvanizado, diametro 2,2 mm</t>
  </si>
  <si>
    <t>Arame farpado galvanizado 14 bwg, classe 250</t>
  </si>
  <si>
    <t>Arame farpado galvanizado, 16 bwg (1,65 mm), classe 250</t>
  </si>
  <si>
    <t>Arame farpado 16 bwg (0,047 kg/m)</t>
  </si>
  <si>
    <t>Arame galvanizado  8 bwg, d = 4,19mm (0,101 kg/m)</t>
  </si>
  <si>
    <t>Arame galvanizado 10 bwg, 3,40 mm (0,0713 kg/m)</t>
  </si>
  <si>
    <t>Arame galvanizado 12 bwg, 2,76 mm (0,048 kg/m)</t>
  </si>
  <si>
    <t>Arame galvanizado 14 bwg, d = 2,11 mm (0,026 kg/m)</t>
  </si>
  <si>
    <t>Arame galvanizado 14 bwg, 2,10mm (0,0272 kg/m)</t>
  </si>
  <si>
    <t>Arame galvanizado 16 bwg, 1,65mm (0,0166 kg/m)</t>
  </si>
  <si>
    <t>Arame galvanizado 18 bwg, 1,24mm (0,009 kg/m)</t>
  </si>
  <si>
    <t>Arame galvanizado 6 bwg, 5,16 mm (0,157 kg/m)</t>
  </si>
  <si>
    <t>Arame protegido com pvc para gabiao, diametro 2,2 mm</t>
  </si>
  <si>
    <t>27,18</t>
  </si>
  <si>
    <t>Arame recozido 16 bwg, 1,60 mm (0,016 kg/m)</t>
  </si>
  <si>
    <t>Arame recozido 18 bwg, 1,25 mm (0,01 kg/m)</t>
  </si>
  <si>
    <t>Areia amarela, areia barrada ou arenoso (retirada no areal, sem transporte)</t>
  </si>
  <si>
    <t>63,08</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</si>
  <si>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</si>
  <si>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</si>
  <si>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</si>
  <si>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</si>
  <si>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45,00</t>
  </si>
  <si>
    <t>Areia para leito filtrante (0,42 a 1,68 mm) - posto jazida/fornecedor (retirado na jazida, sem transporte)</t>
  </si>
  <si>
    <t>982,50</t>
  </si>
  <si>
    <t>Areia preta para emboco - posto jazida/fornecedor (retirado na jazida, sem transporte)</t>
  </si>
  <si>
    <t>75,00</t>
  </si>
  <si>
    <t>Argamassa colante ac i para ceramicas</t>
  </si>
  <si>
    <t>Argamassa colante ac-ii</t>
  </si>
  <si>
    <t>Argamassa colante tipo aciii</t>
  </si>
  <si>
    <t>Argamassa colante tipo aciii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</si>
  <si>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</si>
  <si>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</si>
  <si>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</si>
  <si>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 cores claras</t>
  </si>
  <si>
    <t>Argamassa piso sobre piso</t>
  </si>
  <si>
    <t>Argamassa polimerica de reparo estrutural, bicomponente</t>
  </si>
  <si>
    <t>Argamassa polimerica impermeabilizante semiflexivel, bicomponente (membrana impermeabilizante acrilica)</t>
  </si>
  <si>
    <t>Argamassa pronta para contrapiso</t>
  </si>
  <si>
    <t>Argamassa pronta para revestimento interno em paredes</t>
  </si>
  <si>
    <t>Argamassa usinada autoadensavel e autonivelante para contrapiso, inclui bombeamento</t>
  </si>
  <si>
    <t>330,99</t>
  </si>
  <si>
    <t>Argila expandida, granulometria 2215</t>
  </si>
  <si>
    <t>189,26</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</si>
  <si>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</si>
  <si>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</si>
  <si>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</si>
  <si>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</si>
  <si>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</si>
  <si>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</si>
  <si>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</si>
  <si>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</si>
  <si>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</si>
  <si>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</si>
  <si>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</si>
  <si>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t>
  </si>
  <si>
    <t>Armador (mensalista)</t>
  </si>
  <si>
    <t>Arquiteto junior</t>
  </si>
  <si>
    <t>61,50</t>
  </si>
  <si>
    <t>Arquiteto junior (mensalista)</t>
  </si>
  <si>
    <t>10.825,76</t>
  </si>
  <si>
    <t>Arquiteto paisagista</t>
  </si>
  <si>
    <t>Arquiteto paisagista (mensalista)</t>
  </si>
  <si>
    <t>11.297,14</t>
  </si>
  <si>
    <t>Arquiteto pleno</t>
  </si>
  <si>
    <t>87,36</t>
  </si>
  <si>
    <t>Arquiteto pleno (mensalista)</t>
  </si>
  <si>
    <t>15.377,09</t>
  </si>
  <si>
    <t>Arquiteto senior</t>
  </si>
  <si>
    <t>115,50</t>
  </si>
  <si>
    <t>Arquiteto senior (mensalista)</t>
  </si>
  <si>
    <t>20.329,89</t>
  </si>
  <si>
    <t>Arruela  em aco galvanizado, diametro externo = 35mm, espessura = 3mm, diametro do furo= 18mm</t>
  </si>
  <si>
    <t>Arruela em aluminio, com rosca, de  1 1/4", para eletroduto</t>
  </si>
  <si>
    <t>Arruela em aluminio, com rosca, de 1 1/2", para eletroduto</t>
  </si>
  <si>
    <t>Arruela em aluminio, com rosca, de 1/2", para eletroduto</t>
  </si>
  <si>
    <t>Arruela em aluminio, com rosca, de 1", para eletroduto</t>
  </si>
  <si>
    <t>Arruela em aluminio, com rosca, de 2 1/2", para eletroduto</t>
  </si>
  <si>
    <t>Arruela em aluminio, com rosca, de 2", para eletroduto</t>
  </si>
  <si>
    <t>Arruela em aluminio, com rosca, de 3/4", para eletroduto</t>
  </si>
  <si>
    <t>Arruela em aluminio, com rosca, de 3/8", para eletroduto</t>
  </si>
  <si>
    <t>Arruela em aluminio, com rosca, de 3", para eletroduto</t>
  </si>
  <si>
    <t>Arruela em aluminio, com rosca, de 4", para eletroduto</t>
  </si>
  <si>
    <t>Arruela quadrada em aco galvanizado, dimensao = 38 mm, espessura = 3mm, diametro do furo= 18 mm</t>
  </si>
  <si>
    <t>Arruela redonda de latao, diametro externo = 34 mm, espessura = 2,5 mm, diametro do furo = 17 mm</t>
  </si>
  <si>
    <t>Asfalto diluido de petroleo cm-30 (coletado caixa na anp acrescido de icms)</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</si>
  <si>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</si>
  <si>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</si>
  <si>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</si>
  <si>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t>
  </si>
  <si>
    <t>Assentador de manilhas (mensalista)</t>
  </si>
  <si>
    <t>3.633,46</t>
  </si>
  <si>
    <t>Assento  vaso sanitario infantil em plastico branco</t>
  </si>
  <si>
    <t>Assento sanitario de plastico, tipo convencional</t>
  </si>
  <si>
    <t>Automatico de boia superior / inferior, *15* a / 250 v</t>
  </si>
  <si>
    <t>Auxiliar  de almoxarife</t>
  </si>
  <si>
    <t>18,00</t>
  </si>
  <si>
    <t>Auxiliar de almoxarife (mensalista)</t>
  </si>
  <si>
    <t>3.172,45</t>
  </si>
  <si>
    <t>Auxiliar de azulejista</t>
  </si>
  <si>
    <t>Auxiliar de azulejista (mensalista)</t>
  </si>
  <si>
    <t>Auxiliar de encanador ou bombeiro hidraulico</t>
  </si>
  <si>
    <t>Auxiliar de encanador ou bombeiro hidraulico (mensalista)</t>
  </si>
  <si>
    <t>1.976,71</t>
  </si>
  <si>
    <t>Auxiliar de escritorio</t>
  </si>
  <si>
    <t>Auxiliar de escritorio (mensalista)</t>
  </si>
  <si>
    <t>3.042,39</t>
  </si>
  <si>
    <t>Auxiliar de laboratorista de solos e concreto</t>
  </si>
  <si>
    <t>24,08</t>
  </si>
  <si>
    <t>Auxiliar de laboratorista de solos e de concreto (mensalista)</t>
  </si>
  <si>
    <t>4.239,98</t>
  </si>
  <si>
    <t>Auxiliar de mecanico</t>
  </si>
  <si>
    <t>Auxiliar de mecanico (mensalista)</t>
  </si>
  <si>
    <t>2.494,12</t>
  </si>
  <si>
    <t>Auxiliar de pedreiro</t>
  </si>
  <si>
    <t>Auxiliar de pedreiro (mensalista)</t>
  </si>
  <si>
    <t>Auxiliar de servicos gerais</t>
  </si>
  <si>
    <t>Auxiliar de servicos gerais (mensalista)</t>
  </si>
  <si>
    <t>Auxiliar de topografo</t>
  </si>
  <si>
    <t>Auxiliar de topografo (mensalista)</t>
  </si>
  <si>
    <t>1.911,58</t>
  </si>
  <si>
    <t>Auxiliar tecnico / assistente de engenharia</t>
  </si>
  <si>
    <t>Auxiliar tecnico / assistente de engenharia (mensalista)</t>
  </si>
  <si>
    <t>5.580,88</t>
  </si>
  <si>
    <t>Avental de seguranca de raspa de couro 1,00 x 0,60 m</t>
  </si>
  <si>
    <t>Azulejista ou ladrilheiro (mensalista)</t>
  </si>
  <si>
    <t>Azulejista ou ladrilhista</t>
  </si>
  <si>
    <t>Bacia sanitaria (vaso) com caixa acoplada, de louca branca</t>
  </si>
  <si>
    <t>291,05</t>
  </si>
  <si>
    <t>Bacia sanitaria (vaso) convencional de louca branca</t>
  </si>
  <si>
    <t>Bacia sanitaria (vaso) convencional de louca cor</t>
  </si>
  <si>
    <t>146,09</t>
  </si>
  <si>
    <t>Bacia sanitaria (vaso) convencional para pcd sem furo frontal, de louca branca, sem assento</t>
  </si>
  <si>
    <t>543,85</t>
  </si>
  <si>
    <t>Bacia sanitaria turca de louca branca</t>
  </si>
  <si>
    <t>408,46</t>
  </si>
  <si>
    <t>Balde plastico capacidade *10*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</si>
  <si>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</si>
  <si>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</si>
  <si>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</si>
  <si>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</si>
  <si>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</si>
  <si>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224,31</t>
  </si>
  <si>
    <t>Bancada/ banca em marmore, polido, branco comum, e=  *3* cm</t>
  </si>
  <si>
    <t>Bancada/banca/pia de aco inoxidavel (aisi 430) com 1 cuba central, com valvula, escorredor duplo, de *0,55 x 1,20* m</t>
  </si>
  <si>
    <t>194,45</t>
  </si>
  <si>
    <t>Bancada/banca/pia de aco inoxidavel (aisi 430) com 1 cuba central, com valvula, escorredor duplo, de *0,55 x 1,40* m</t>
  </si>
  <si>
    <t>258,57</t>
  </si>
  <si>
    <t>Bancada/banca/pia de aco inoxidavel (aisi 430) com 1 cuba central, com valvula, escorredor duplo, de *0,55 x 1,80* m</t>
  </si>
  <si>
    <t>374,62</t>
  </si>
  <si>
    <t>Bancada/banca/pia de aco inoxidavel (aisi 430) com 1 cuba central, com valvula, lisa (sem escorredor), de *0,55 x 1,20* m</t>
  </si>
  <si>
    <t>190,07</t>
  </si>
  <si>
    <t>Bancada/banca/pia de aco inoxidavel (aisi 430) com 1 cuba central, sem valvula, escorredor duplo, de *0,55 x 1,60* m</t>
  </si>
  <si>
    <t>226,02</t>
  </si>
  <si>
    <t>Bancada/banca/pia de aco inoxidavel (aisi 430) com 2 cubas, com valvulas, escorredor duplo, de *0,55 x 2,00* m</t>
  </si>
  <si>
    <t>528,18</t>
  </si>
  <si>
    <t>Bancada/tampo aco inox (aisi 304), largura 60 cm, com rodabanca (nao inclui pes de apoio)</t>
  </si>
  <si>
    <t>841,56</t>
  </si>
  <si>
    <t>Bancada/tampo aco inox (aisi 304), largura 70 cm, com rodabanca (nao inclui pes de apoio)</t>
  </si>
  <si>
    <t>1.054,42</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</si>
  <si>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</si>
  <si>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</si>
  <si>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</si>
  <si>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1.050,15</t>
  </si>
  <si>
    <t>Bandeja de pintura para rolo 23 cm</t>
  </si>
  <si>
    <t>Barra antipanico dupla, cega lado oposto, cor cinza</t>
  </si>
  <si>
    <t>1.122,25</t>
  </si>
  <si>
    <t>Barra antipanico dupla, para porta de vidro, cor cinza</t>
  </si>
  <si>
    <t>1.135,65</t>
  </si>
  <si>
    <t>Barra antipanico simples, cega lado oposto, cor cinza</t>
  </si>
  <si>
    <t>391,52</t>
  </si>
  <si>
    <t>Barra antipanico simples, com fechadura lado oposto, cor cinza</t>
  </si>
  <si>
    <t>Barra antipanico simples, para porta de vidro, cor cinza</t>
  </si>
  <si>
    <t>579,58</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</si>
  <si>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</si>
  <si>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</si>
  <si>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</si>
  <si>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</si>
  <si>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</si>
  <si>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</si>
  <si>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</si>
  <si>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</si>
  <si>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100,35</t>
  </si>
  <si>
    <t>Barra de apoio reta, em aluminio, comprimento 70cm, diametro minimo 3 cm</t>
  </si>
  <si>
    <t>115,07</t>
  </si>
  <si>
    <t>Barra de apoio reta, em aluminio, comprimento 80 cm, diametro minimo 3 cm</t>
  </si>
  <si>
    <t>124,47</t>
  </si>
  <si>
    <t>Barra de apoio reta, em aluminio, comprimento 90 cm, diametro minimo 3 cm</t>
  </si>
  <si>
    <t>Barra de ferro retangular, barra chata (qualquer dimensao)</t>
  </si>
  <si>
    <t>Barra de ferro retangular, barra chata, 1 1/2"  x 1/2" (l x e), 3,79 kg/m</t>
  </si>
  <si>
    <t>23,76</t>
  </si>
  <si>
    <t>Barra de ferro retangular, barra chata, 1 1/2" x 1/4" (l x e), 1,89 kg/m</t>
  </si>
  <si>
    <t>Barra de ferro retangular, barra chata, 1" x 1/4" (l x e), 1,2265 kg/m</t>
  </si>
  <si>
    <t>Barra de ferro retangular, barra chata, 1" x 3/16" (l x e), 1,73 kg/m</t>
  </si>
  <si>
    <t>Barra de ferro retangular, barra chata, 2" x 1/2" (l x e), 5,06 kg/m</t>
  </si>
  <si>
    <t>31,32</t>
  </si>
  <si>
    <t>Barra de ferro retangular, barra chata, 2" x 1/4" (l x e), 2,53 kg/m</t>
  </si>
  <si>
    <t>Barra de ferro retangular, barra chata, 2" x 1" (l x e), 10,12 kg/m</t>
  </si>
  <si>
    <t>Barra de ferro retangular, barra chata, 2" x 3/8" (l x e), 3,79kg/m</t>
  </si>
  <si>
    <t>Barra de ferro retangular, barra chata, 2" x 5/16" (l x e), 3,162 kg/m</t>
  </si>
  <si>
    <t>Barra de ferro retangular, barra chata, 3/4" x 1/8" (l x e), 0,47 kg/m</t>
  </si>
  <si>
    <t>Barra de ferro retangular, barra chata, 3/8" x 1 1/2" (l x e), 2,84 kg/m</t>
  </si>
  <si>
    <t>Base de misturador monocomando para chuveiro</t>
  </si>
  <si>
    <t>307,69</t>
  </si>
  <si>
    <t>Base para mastro de para-raios diametro nominal 1 1/2"</t>
  </si>
  <si>
    <t>Base para mastro de para-raios diametro nominal 2"</t>
  </si>
  <si>
    <t>Base para rele com suporte metalico</t>
  </si>
  <si>
    <t>Base unipolar para fusivel nh1, corrente nominal de 250 a, sem capa</t>
  </si>
  <si>
    <t>Bate-estacas por gravidade, potencia160 hp, peso do martelo ate 3 toneladas</t>
  </si>
  <si>
    <t>306.878,90</t>
  </si>
  <si>
    <t>Batente/ portal/ aduela/ marco macico, e= *3 cm, l= *13 cm, *60 cm a 120* cm x *210 cm,  em cedrinho/ angelim comercial/ eucalipto/ curupixa/ peroba/ cumaru ou equivalente da regiao (nao inclui alizares)</t>
  </si>
  <si>
    <t>Batente/ portal/ aduela/ marco macico, e= *3* cm, l= *13* cm, *60 cm a 120* cm x *210* cm, em pinus/ tauari/ virola ou equivalente da regiao (nao inclui alizares)</t>
  </si>
  <si>
    <t>Batente/ portal/ aduela/ marco macico, e= *3* cm, l= *7* cm, *60 cm a 120* cm x *210* cm,  em cedrinho/ angelim comercial/ eucalipto/ curupixa/ peroba/ cumaru ou equivalente da regiao (nao inclui alizares)</t>
  </si>
  <si>
    <t>Batente/ portal/ aduela/ marco macico, e= *3* cm, l= *7* cm, *60 cm a 120* cm x *210* cm, em pinus/ tauari/ virola ou equivalente da regiao (nao inclui alizares)</t>
  </si>
  <si>
    <t>Batente/ portal/ aduela/marco macico, e= *3* cm, l= *15* cm, *60 cm a 120* cm  x *210* cm, em pinus/ tauari/ virola ou equivalente da regiao</t>
  </si>
  <si>
    <t>Batente/ portal/aduela/ marco macico, e= *3* cm, l= *15* cm, *60 cm a 120* cm  x *210* cm,  em cedrinho/ angelim comercial/  eucalipto/ curupixa/ peroba/ cumaru ou equivalente da regiao (nao inclui alizares)</t>
  </si>
  <si>
    <t>Batente/portal/aduela/marco, em mdf/pvc wood/poliestireno ou madeira laminada, l = *9,0* cm com guarnicao regulavel 2 faces = *35* mm, primer</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</si>
  <si>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</si>
  <si>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</si>
  <si>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</si>
  <si>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440 l, motor a gasolina potencia 10 hp, com carregador</t>
  </si>
  <si>
    <t>Betoneira, capacidade nominal 400 l, capacidade de mistura 310l, motor eletrico trifasico 220/380v potencia 2 cv, sem carregador</t>
  </si>
  <si>
    <t>Betoneira, capacidade nominal 600 l, capacidade de mistura  360l, motor eletrico trifasico 220/380v, potencia 4cv, excluso carregador</t>
  </si>
  <si>
    <t>Betoneira, capacidade nominal 600 l, capacidade de mistura 440 l, motor a diesel potencia 10 cv, com carregador</t>
  </si>
  <si>
    <t>Blaster, dinamitador ou cabo de fogo</t>
  </si>
  <si>
    <t>Blaster, dinamitador ou cabo de fogo (mensalista)</t>
  </si>
  <si>
    <t>3.307,00</t>
  </si>
  <si>
    <t>Bloco ceramico (alvenaria de vedacao), de 9 x 19 x 19 cm</t>
  </si>
  <si>
    <t>Bloco ceramico (alvenaria de vedacao), 4 furos, de 9 x 9 x 19 cm</t>
  </si>
  <si>
    <t>Bloco ceramico (alvenaria de vedacao), 6 furos, de 9 x 9 x 19 cm</t>
  </si>
  <si>
    <t>Bloco ceramico (alvenaria de vedacao), 8 furos, de 9 x 19 x 19 cm</t>
  </si>
  <si>
    <t>Bloco ceramico (alvenaria de vedacao), 8 furos, de 9 x 19 x 29 cm</t>
  </si>
  <si>
    <t>Bloco ceramico (alvenaria vedacao), 6 furos, de 9 x 14 x 19 cm</t>
  </si>
  <si>
    <t>Bloco ceramico de vedacao com furos na horizontal, 11,5 x 19 x 19 cm - 4,5 mpa (nbr 15270)</t>
  </si>
  <si>
    <t>Bloco ceramico de vedacao com furos na vertical, 14 x 19 x 39 cm - 4,5 mpa (nbr 15270)</t>
  </si>
  <si>
    <t>Bloco ceramico de vedacao com furos na vertical, 19 x 19 x 39 cm - 4,5 mpa (nbr 15270)</t>
  </si>
  <si>
    <t>Bloco ceramico de vedacao com furos na vertical, 9 x 19 x 39 cm - 4,5 mpa (nbr 15270)</t>
  </si>
  <si>
    <t>Bloco concreto estrutural 14 x 19 x 29 cm, fbk 10 mpa (nbr 6136)</t>
  </si>
  <si>
    <t>Bloco concreto estrutural 14 x 19 x 29 cm, fbk 12 mpa  (nbr 6136)</t>
  </si>
  <si>
    <t>Bloco concreto estrutural 14 x 19 x 29 cm, fbk 14 mpa (nbr 6136)</t>
  </si>
  <si>
    <t>Bloco concreto estrutural 14 x 19 x 29 cm, fbk 16 mpa (nbr 6136)</t>
  </si>
  <si>
    <t>Bloco concreto estrutural 14 x 19 x 29 cm, fbk 4,5 mpa (nbr 6136)</t>
  </si>
  <si>
    <t>Bloco concreto estrutural 14 x 19 x 29 cm, fbk 6 mpa (nbr 6136)</t>
  </si>
  <si>
    <t>Bloco concreto estrutural 14 x 19 x 29 cm, fbk 8 mpa (nbr 6136)</t>
  </si>
  <si>
    <t>Bloco concreto estrutural 14 x 19 x 34 cm, fbk 4,5 mpa (nbr 6136)</t>
  </si>
  <si>
    <t>Bloco concreto estrutural 14 x 19 x 39 cm, fbk 10 mpa (nbr 6136)</t>
  </si>
  <si>
    <t>Bloco concreto estrutural 14 x 19 x 39 cm, fbk 12 mpa (nbr 6136)</t>
  </si>
  <si>
    <t>Bloco concreto estrutural 14 x 19 x 39 cm, fbk 14 mpa (nbr 6136)</t>
  </si>
  <si>
    <t>Bloco concreto estrutural 14 x 19 x 39 cm, fbk 4,5 mpa (nbr 6136)</t>
  </si>
  <si>
    <t>Bloco concreto estrutural 14 x 19 x 39 cm, fbk 6 mpa (nbr 6136)</t>
  </si>
  <si>
    <t>Bloco concreto estrutural 14 x 19 x 39 cm, fbk 8 mpa (nbr 6136)</t>
  </si>
  <si>
    <t>Bloco concreto estrutural 14 x 19 x 39, fck 16 mpa - nbr 6136/2007</t>
  </si>
  <si>
    <t>Bloco concreto estrutural 19 x 19 x 39 cm, fbk 10 mpa (nbr 6136)</t>
  </si>
  <si>
    <t>Bloco concreto estrutural 19 x 19 x 39 cm, fbk 12 mpa (nbr 6136)</t>
  </si>
  <si>
    <t>Bloco concreto estrutural 19 x 19 x 39 cm, fbk 14 mpa (nbr 6136)</t>
  </si>
  <si>
    <t>Bloco concreto estrutural 19 x 19 x 39 cm, fbk 16 mpa (nbr 6136)</t>
  </si>
  <si>
    <t>Bloco concreto estrutural 19 x 19 x 39 cm, fbk 4,5 mpa (nbr 6136)</t>
  </si>
  <si>
    <t>Bloco concreto estrutural 19 x 19 x 39 cm, fbk 8 mpa (nbr 6136)</t>
  </si>
  <si>
    <t>Bloco concreto estrutural 9 x 19 x 39 cm, fbk 4,5 mpa (nbr 6136)</t>
  </si>
  <si>
    <t>Bloco de espuma multiuso *23 x 13 x 8* cm</t>
  </si>
  <si>
    <t>Bloco de gesso compacto, branco, e = 10 cm, *67 x 50* cm</t>
  </si>
  <si>
    <t>Bloco de gesso vazado branco, e = *7* cm, *67 x 50* cm</t>
  </si>
  <si>
    <t>Bloco de polietileno alta densidade, *27* x *30* x *100* cm, acompanhados placas  terminais  e longarinas, para fundo de filtro</t>
  </si>
  <si>
    <t>501,42</t>
  </si>
  <si>
    <t>Bloco de vidro incolor xadrez, de *20 x 20 x 10* cm</t>
  </si>
  <si>
    <t>Bloco de vidro incolor, canelado, de *19 x 19 x 8* cm</t>
  </si>
  <si>
    <t>Bloco de vidro/elemento vazado incolor, veneziana, de *20 x 20 x 6* cm</t>
  </si>
  <si>
    <t>Bloco de vidro/elemento vazado, incolor, veneziana, *20 x 10 x 8* cm</t>
  </si>
  <si>
    <t>13,18</t>
  </si>
  <si>
    <t>Bloco estrutural ceramico - 14 x 19 x 29 cm - 4,0 mpa -  nbr 15270</t>
  </si>
  <si>
    <t>1,32</t>
  </si>
  <si>
    <t>Bloco estrutural ceramico 14 x 19 x 29 cm, 3,0 mpa (nbr 15270)</t>
  </si>
  <si>
    <t>Bloco estrutural ceramico 14 x 19 x 29 cm, 6,0 mpa (nbr 15270)</t>
  </si>
  <si>
    <t>Bloco estrutural ceramico 14 x 19 x 34 cm, 6,0 mpa (nbr 15270)</t>
  </si>
  <si>
    <t>Bloco estrutural ceramico 14 x 19 x 39 cm, 6,0 mpa (nbr 15270)</t>
  </si>
  <si>
    <t>Bloco estrutural ceramico 19 x 19 x 29 cm, 6,0 mpa (nbr 15270)</t>
  </si>
  <si>
    <t>Bloco estrutural ceramico 19 x 19 x 39 cm, 6,0 mpa (nbr 15270)</t>
  </si>
  <si>
    <t>Bloco vedacao concreto aparente 14 x 19 x 39 cm (classe c - nbr 6136)</t>
  </si>
  <si>
    <t>Bloco vedacao concreto aparente 19 x 19 x 39 cm  (classe c - nbr 6136)</t>
  </si>
  <si>
    <t>Bloco vedacao concreto aparente 9 x 19 x 39 cm (classe c - nbr 6136)</t>
  </si>
  <si>
    <t>Bloco vedacao concreto celular autoclavado 10 x 30 x 60 cm (e x a x c)</t>
  </si>
  <si>
    <t>Bloco vedacao concreto celular autoclavado 15 x 30 x 60 cm (e x a x c)</t>
  </si>
  <si>
    <t>Bloco vedacao concreto celular autoclavado 20 x 30 x 60 cm</t>
  </si>
  <si>
    <t>109,83</t>
  </si>
  <si>
    <t>Bloco vedacao concreto 14 x 19 x 29 cm (classe c - nbr 6136)</t>
  </si>
  <si>
    <t>Bloco vedacao concreto 14 x 19 x 39 cm (classe c - nbr 6136)</t>
  </si>
  <si>
    <t>Bloco vedacao concreto 19 x 19 x 39 cm (classe c - nbr 6136)</t>
  </si>
  <si>
    <t>Bloco vedacao concreto 9 x 19 x 39 cm (classe c - nbr 6136)</t>
  </si>
  <si>
    <t>Bloquete/piso de concreto - modelo bloco pisograma/concregrama 2 furos, *35  cm x 15* cm, e =  *6* cm, cor natural</t>
  </si>
  <si>
    <t>Bloquete/piso de concreto - modelo bloco pisograma/concregrama 2 furos, *35  cm x 15* cm, e =  *8* cm, cor natural</t>
  </si>
  <si>
    <t>Bloquete/piso de concreto - modelo pisograma/concregrama/pavi-grade/grameiro, *60  cm x 45* cm, e =  *7* cm, cor natural</t>
  </si>
  <si>
    <t>Bloquete/piso de concreto - modelo pisograma/concregrama/pavi-grade/grameiro, *60  cm x 45* cm, e =  *9* cm, cor natural</t>
  </si>
  <si>
    <t>Bloquete/piso intertravado de concreto - modelo onda/16 faces/unistein/pavis, *22 cm x *11 cm, e = 10 cm, resistencia de 35 mpa (nbr 9781), cor natural</t>
  </si>
  <si>
    <t>Bloquete/piso intertravado de concreto - modelo onda/16 faces/unistein/pavis, *22 cm x *11 cm, e = 10 cm, resistencia de 50 mpa (nbr 9781), cor natural</t>
  </si>
  <si>
    <t>Bloquete/piso intertravado de concreto - modelo raquete, *22 cm x 13,5* cm, e = 6 cm, resistencia de 35 mpa (nbr 9781), cor natural</t>
  </si>
  <si>
    <t>Bloquete/piso intertravado de concreto - modelo retangular/tijolinho/paver/holandes/paralelepipedo, 20 cm x 10 cm, e = 10 cm, resistencia de 35 mpa (nbr 9781), cor natural</t>
  </si>
  <si>
    <t>Bloquete/piso intertravado de concreto - modelo retangular/tijolinho/paver/holandes/paralelepipedo, 20 cm x 10 cm, e = 6 cm, resistencia de 35 mpa (nbr 9781), colorido</t>
  </si>
  <si>
    <t>Bloquete/piso intertravado de concreto - modelo retangular/tijolinho/paver/holandes/paralelepipedo, 20 cm x 10 cm, e = 6 cm, resistencia de 35 mpa (nbr 9781), cor natural</t>
  </si>
  <si>
    <t>Bloquete/piso intertravado de concreto - modelo retangular/tijolinho/paver/holandes/paralelepipedo, 20 cm x 10 cm, e = 8 cm, resistencia de 35 mpa (nbr 9781), colorido</t>
  </si>
  <si>
    <t>Bloquete/piso intertravado de concreto - modelo retangular/tijolinho/paver/holandes/paralelepipedo, 20 cm x 10 cm, e = 8 cm, resistencia de 35 mpa (nbr 9781), cor natural</t>
  </si>
  <si>
    <t>Bloquete/piso intertravado de concreto - modelo sextavado, 25 cm x 25 cm, e = 10 cm, resistencia de 35 mpa (nbr 9781), cor natural</t>
  </si>
  <si>
    <t>Bloquete/piso intertravado de concreto - modelo sextavado, 25 cm x 25 cm, e = 6 cm, resistencia de 35 mpa (nbr 9781), cor natural</t>
  </si>
  <si>
    <t>Bloquete/piso intertravado de concreto - modelo sextavado, 25 cm x 25 cm, e = 8 cm, resistencia de 35 mpa (nbr 9781), cor natural</t>
  </si>
  <si>
    <t>Bloquete/piso intertravado de concreto - onda/16 faces/unistein/pavis, *22 cm x 11* cm, e = 6 cm, resistencia de 35 mpa (nbr 9781), colorido</t>
  </si>
  <si>
    <t>Bloquete/piso intertravado de concreto - onda/16 faces/unistein/pavis, *22 cm x 11* cm, e = 6 cm, resistencia de 35 mpa (nbr 9781), cor natural</t>
  </si>
  <si>
    <t>Bloquete/piso intertravado de concreto - onda/16 faces/unistein/pavis, *22 cm x 11* cm, e = 8 cm, resistencia de 35 mpa (nbr 9781), colorido</t>
  </si>
  <si>
    <t>Bloquete/piso intertravado de concreto - onda/16 faces/unistein/pavis, *22 cm x 11* cm, e = 8 cm, resistencia de 35 mpa (nbr 9781), cor natural</t>
  </si>
  <si>
    <t>Bocal pvc, para calha pluvial, diametro da saida entre 80 e 100 mm, para drenagem predial</t>
  </si>
  <si>
    <t>18,40</t>
  </si>
  <si>
    <t>Bolsa de ligacao em pvc flexivel para vaso sanitario 1.1/2 " (40 Mm)</t>
  </si>
  <si>
    <t>Bolsa de lona para ferramentas *50 x 35 x 25* cm</t>
  </si>
  <si>
    <t>154,40</t>
  </si>
  <si>
    <t>Bomba centrifuga  motor eletrico trifasico 1,48hp  diametro de succao x elevacao 1" x 1", 4 estagios, diametro dos rotores 3 x 107 mm + 1 x 100 mm, hm/q: 10 m / 5,3 m3/h a 70 m / 1,8 m3/h</t>
  </si>
  <si>
    <t>1.764,22</t>
  </si>
  <si>
    <t>Bomba centrifuga  motor eletrico trifasico 2,96hp, diametro de succao x elevacao 1 1/2" x 1 1/4", diametro do rotor 148 mm, hm/q: 34 m / 14,80 m3/h a 40 m / 8,60 m3/h</t>
  </si>
  <si>
    <t>1.483,39</t>
  </si>
  <si>
    <t>Bomba centrifuga com motor eletrico monofasico, potencia 0,33 hp,  bocais 1" x 3/4", diametro do rotor 99 mm, hm/q = 4 mca / 8,5 m3/h a 18 mca / 0,90 m3/h</t>
  </si>
  <si>
    <t>604,50</t>
  </si>
  <si>
    <t>Bomba centrifuga monoestagio com motor eletrico monofasico, potencia 15 hp,  diametro do rotor *173* mm, hm/q = *30* mca / *90* m3/h a *45* mca / *55* m3/h</t>
  </si>
  <si>
    <t>8.734,97</t>
  </si>
  <si>
    <t>Bomba centrifuga motor eletrico monofasico 0,49 hp  bocais 1" x 3/4", diametro do rotor 110 mm, hm/q: 6 m / 8,3 m3/h a 20 m / 1,2 m3/h</t>
  </si>
  <si>
    <t>588,32</t>
  </si>
  <si>
    <t>Bomba centrifuga motor eletrico monofasico 0,50 cv diametro de succao x elevacao 3/4" x 3/4", monoestagio, diametro dos rotores 114 mm, hm/q: 2 m / 2,99 m3/h a 24 m / 0,71 m3/h</t>
  </si>
  <si>
    <t>918,13</t>
  </si>
  <si>
    <t>Bomba centrifuga motor eletrico monofasico 0,74hp  diametro de succao x elevacao 1 1/4" x 1", diametro do rotor 120 mm, hm/q: 8 m / 7,70 m3/h a 24 m / 2,80 m3/h</t>
  </si>
  <si>
    <t>1.005,24</t>
  </si>
  <si>
    <t>Bomba centrifuga motor eletrico trifasico 0,99hp  diametro de succao x elevacao 1" x 1", diametro do rotor 145 mm, hm/q: 14 m / 8,4 m3/h a 40 m / 0,60 m3/h</t>
  </si>
  <si>
    <t>991,72</t>
  </si>
  <si>
    <t>Bomba centrifuga motor eletrico trifasico 14,8 hp, diametro de succao x elevacao 2 1/2" x 2", diametro do rotor 195 mm, hm/q: 62 m / 55,5 m3/h a 80 m / 31,50 m3/h</t>
  </si>
  <si>
    <t>5.561,30</t>
  </si>
  <si>
    <t>Bomba centrifuga motor eletrico trifasico 5hp, diametro de succao x elevacao 2" x 1 1/2", diametro do rotor 155 mm, hm/q: 40 m / 20,40 m3/h a 46 m / 9,20 m3/h</t>
  </si>
  <si>
    <t>2.578,73</t>
  </si>
  <si>
    <t>Bomba centrifuga motor eletrico trifasico 9,86 diametro de succao x elevacao 1" x 1", 4 estagios, diametro dos rotores 4 x 146 mm, hm/q: 85 m / 14,9 m3/h a 140 m / 4,2 m3/h</t>
  </si>
  <si>
    <t>5.231,72</t>
  </si>
  <si>
    <t>Bomba centrifuga,  motor eletrico trifasico 1,48hp  diametro de succao x elevacao 1 1/2" x 1", diametro do rotor 117 mm, hm/q: 10 m / 21,9 m3/h a 24 m / 6,1 m3/h</t>
  </si>
  <si>
    <t>1.063,12</t>
  </si>
  <si>
    <t>Bomba de projecao de concreto seco, potencia 10 cv, vazao 3 m3/h</t>
  </si>
  <si>
    <t>Bomba de projecao de concreto seco, potencia 10 cv, vazao 6 m3/h</t>
  </si>
  <si>
    <t>Bomba submersa para pocos tubulares profundos diametro de 4 polegadas, eletrica, monofasica, potencia 0,49 hp, 13 estagios, bocal de descarga diametro de uma polegada e meia, hm/q = 18 m / 1,90 m3/h a 85 m / 0,60 m3/h</t>
  </si>
  <si>
    <t>2.011,29</t>
  </si>
  <si>
    <t>Bomba submersa para pocos tubulares profundos diametro de 4 polegadas, eletrica, trifasica, potencia 1,97 hp, 20 estagios, bocal de descarga diametro de uma polegada e meia, hm/q = 18 m / 5,40 m3/h a 164 m / 0,80 m3/h</t>
  </si>
  <si>
    <t>2.891,84</t>
  </si>
  <si>
    <t>Bomba submersa para pocos tubulares profundos diametro de 4 polegadas, eletrica, trifasica, potencia 5,42 hp, 15 estagios, bocal de descarga diametro de 2 polegadas, hm/q = 18 m / 18,10 m3/h a 121 m / 2,90 m3/h</t>
  </si>
  <si>
    <t>4.901,91</t>
  </si>
  <si>
    <t>Bomba submersa para pocos tubulares profundos diametro de 4 polegadas, eletrica, trifasica, potencia 5,42 hp, 29 estagios, bocal de descarga de uma polegada e meia, hm/q = 18 m / 8,10 m3/h a 201 m / 3,2 m3/h</t>
  </si>
  <si>
    <t>4.653,98</t>
  </si>
  <si>
    <t>Bomba submersa para pocos tubulares profundos diametro de 6 polegadas, eletrica, trifasica, potencia 27,12 hp, 7 estagios, bocal de descarga diametro de 4 polegadas, hm/q = 13,9 m / 90 m3/h a 44,0 m / 25,0 m3/h</t>
  </si>
  <si>
    <t>19.097,67</t>
  </si>
  <si>
    <t>Bomba submersa para pocos tubulares profundos diametro de 6 polegadas, eletrica, trifasica, potencia 3,45 hp, 5 estagios, bocal de descarga diametro de 2 polegadas, hm/q = 68,5 m / 6,12 m3/h a 39,5 m / 14,04 m3/h</t>
  </si>
  <si>
    <t>7.023,77</t>
  </si>
  <si>
    <t>Bomba submersa para pocos tubulares profundos diametro de 6 polegadas, eletrica, trifasica, potencia 32 hp, 9 estagios, bocal de descarga diametro de 4 polegadas, hm/q = 114,0 m / 13,9 m3/h a 57,0 m / 25,0 m3/h</t>
  </si>
  <si>
    <t>20.828,56</t>
  </si>
  <si>
    <t>Bomba submersivel,  eletrica, trifasica, potencia 6 hp, diametro do rotor 127 mm, bocal de saida diametro de 3 polegadas, hm/q = 7 m / 66,90 m3/h a 26 m / 2,88 m3/h</t>
  </si>
  <si>
    <t>9.457,50</t>
  </si>
  <si>
    <t>Bomba submersivel, eletrica, trifasica, potencia 0,98 hp, diametro do rotor 142 mm semiaberto, bocal de saida diametro de 2 polegadas, hm/q = 2 m / 32 m3/h a 8 m / 16 m3/h</t>
  </si>
  <si>
    <t>2.087,97</t>
  </si>
  <si>
    <t>Bomba submersivel, eletrica, trifasica, potencia 0,99 hp, diametro rotor 98 mm semiaberto, bocal de saida diametro 2 polegadas, hm/q = 2 m / 28,90 m3/h a 14 m / 7 m3/h</t>
  </si>
  <si>
    <t>2.522,00</t>
  </si>
  <si>
    <t>Bomba submersivel, eletrica, trifasica, potencia 1,97 hp, diametro do rotor 144 mm semiaberto, bocal de saida diametro de 2 polegadas, hm/q = 2 m / 26,8 m3/h a 28 m / 4,6 m3/h</t>
  </si>
  <si>
    <t>3.388,14</t>
  </si>
  <si>
    <t>Bomba submersivel, eletrica, trifasica, potencia 13 hp, diametro do rotor 170 mm, bocal de saida diametro de 3 polegadas, hm/q = 11 m / 68,40 m3/h a 72 m / 3,6 m3/h</t>
  </si>
  <si>
    <t>18.915,00</t>
  </si>
  <si>
    <t>Bomba submersivel, eletrica, trifasica, potencia 2,96 hp, diametro do rotor 144 mm semiaberto, bocal de saida diametro de duas polegadas, hm/q = 2 m / 38,8 m3/h a 28 m / 5 m3/h</t>
  </si>
  <si>
    <t>2.979,11</t>
  </si>
  <si>
    <t>Bomba submersivel, eletrica, trifasica, potencia 3,75 hp, diametro do rotor 90 mm semiaberto, bocal de saida diametro de 2 polegadas, hm/q = 5 m / 61,2 m3/h a 25,5 m / 3,6 m3/h</t>
  </si>
  <si>
    <t>4.728,75</t>
  </si>
  <si>
    <t>Bomba triplex com motor a diesel, nacional, diametro de succao de 2 1/2''</t>
  </si>
  <si>
    <t>150.278,43</t>
  </si>
  <si>
    <t>Bomba triplex, para injecao de calda de cimento, vazao maxima de *100* litros/minuto, pressao maxima de *70* bar, potencia de 15 cv</t>
  </si>
  <si>
    <t>Borboleta em latao fundido cromado, para travar janela tipo guilhotina</t>
  </si>
  <si>
    <t>18,04</t>
  </si>
  <si>
    <t>Borboleta em zamac cromado, para travar janela tipo guilhotina</t>
  </si>
  <si>
    <t>Bota de pvc preta, cano medio, sem forro</t>
  </si>
  <si>
    <t>27,36</t>
  </si>
  <si>
    <t>Bota de seguranca com biqueira de aco e colarinho acolchoado</t>
  </si>
  <si>
    <t>45,60</t>
  </si>
  <si>
    <t>Braco / cano para chuveiro eletrico, em aluminio, 30 cm x 1/2 "</t>
  </si>
  <si>
    <t>Braco ou haste com canopla plastica, 1/2 ", para chuveiro eletrico</t>
  </si>
  <si>
    <t>Braco ou haste com canopla plastica, 1/2 ", para chuveiro simples</t>
  </si>
  <si>
    <t>Braco p/ luminaria publica 1 x 1,50m romagnole ou equiv</t>
  </si>
  <si>
    <t>17,88</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</si>
  <si>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</si>
  <si>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</si>
  <si>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</si>
  <si>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</si>
  <si>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</si>
  <si>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</si>
  <si>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</si>
  <si>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</si>
  <si>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</si>
  <si>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</si>
  <si>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de cobre (ref 600-2) sem anel de solda, ponta x bolsa, 22 x 15 mm</t>
  </si>
  <si>
    <t>Bucha de reducao de cobre (ref 600-2) sem anel de solda, ponta x bolsa, 28 x 22 mm</t>
  </si>
  <si>
    <t>Bucha de reducao de cobre (ref 600-2) sem anel de solda, ponta x bolsa, 35 x 28 mm</t>
  </si>
  <si>
    <t>Bucha de reducao de cobre (ref 600-2) sem anel de solda, ponta x bolsa, 42 x 35 mm</t>
  </si>
  <si>
    <t>Bucha de reducao de cobre (ref 600-2) sem anel de solda, ponta x bolsa, 54 x 42 mm</t>
  </si>
  <si>
    <t>Bucha de reducao de cobre (ref 600-2) sem anel de solda, ponta x bolsa, 66 x 54 mm</t>
  </si>
  <si>
    <t>84,52</t>
  </si>
  <si>
    <t>Bucha de reducao de ferro galvanizado, com rosca bsp, de 1 1/2" x 1 1/4"</t>
  </si>
  <si>
    <t>Bucha de reducao de ferro galvanizado, com rosca bsp, de 1 1/2" x 1/2"</t>
  </si>
  <si>
    <t>Bucha de reducao de ferro galvanizado, com rosca bsp, de 1 1/2" x 1"</t>
  </si>
  <si>
    <t>Bucha de reducao de ferro galvanizado, com rosca bsp, de 1 1/2" x 3/4"</t>
  </si>
  <si>
    <t>Bucha de reducao de ferro galvanizado, com rosca bsp, de 1 1/4" x 1/2"</t>
  </si>
  <si>
    <t>Bucha de reducao de ferro galvanizado, com rosca bsp, de 1 1/4" x 1"</t>
  </si>
  <si>
    <t>Bucha de reducao de ferro galvanizado, com rosca bsp, de 1 1/4" x 3/4"</t>
  </si>
  <si>
    <t>Bucha de reducao de ferro galvanizado, com rosca bsp, de 1/2" x 1/4"</t>
  </si>
  <si>
    <t>Bucha de reducao de ferro galvanizado, com rosca bsp, de 1/2" x 3/8"</t>
  </si>
  <si>
    <t>Bucha de reducao de ferro galvanizado, com rosca bsp, de 1" x 1/2"</t>
  </si>
  <si>
    <t>Bucha de reducao de ferro galvanizado, com rosca bsp, de 1" x 3/4"</t>
  </si>
  <si>
    <t>Bucha de reducao de ferro galvanizado, com rosca bsp, de 2 1/2" x 1 1/2"</t>
  </si>
  <si>
    <t>27,25</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</si>
  <si>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</si>
  <si>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</si>
  <si>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</si>
  <si>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</si>
  <si>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</si>
  <si>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</si>
  <si>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3/4" x 1/2"</t>
  </si>
  <si>
    <t>Bucha de reducao de ferro galvanizado, com rosca bsp, de 3" x 1 1/2"</t>
  </si>
  <si>
    <t>Bucha de reducao de ferro galvanizado, com rosca bsp, de 3" x 1 1/4"</t>
  </si>
  <si>
    <t>39,05</t>
  </si>
  <si>
    <t>Bucha de reducao de ferro galvanizado, com rosca bsp, de 3" x 2 1/2"</t>
  </si>
  <si>
    <t>Bucha de reducao de ferro galvanizado, com rosca bsp, de 3" x 2"</t>
  </si>
  <si>
    <t>Bucha de reducao de ferro galvanizado, com rosca bsp, de 4" x 2 1/2"</t>
  </si>
  <si>
    <t>74,21</t>
  </si>
  <si>
    <t>Bucha de reducao de ferro galvanizado, com rosca bsp, de 4" x 2"</t>
  </si>
  <si>
    <t>Bucha de reducao de ferro galvanizado, com rosca bsp, de 4" x 3"</t>
  </si>
  <si>
    <t>Bucha de reducao de ferro galvanizado, com rosca bsp, de 5" x 4"</t>
  </si>
  <si>
    <t>203,12</t>
  </si>
  <si>
    <t>Bucha de reducao de ferro galvanizado, com rosca bsp, de 6" x 4"</t>
  </si>
  <si>
    <t>214,61</t>
  </si>
  <si>
    <t>Bucha de reducao de ferro galvanizado, com rosca bsp, de 6" x 5"</t>
  </si>
  <si>
    <t>230,23</t>
  </si>
  <si>
    <t>Bucha de reducao de pvc, soldavel, curta, com 110 x 85 mm, para agua fria predial</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</si>
  <si>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</si>
  <si>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</si>
  <si>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</si>
  <si>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</si>
  <si>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</si>
  <si>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curta, com 75 x 60 mm, para agua fria predial</t>
  </si>
  <si>
    <t>Bucha de reducao de pvc, soldavel, curta, com 85 x 75 mm, para agua fria predial</t>
  </si>
  <si>
    <t>Bucha de reducao de pvc, soldavel, longa, com 110 x 60 mm, para agua fria predial</t>
  </si>
  <si>
    <t>27,95</t>
  </si>
  <si>
    <t>Bucha de reducao de pvc, soldavel, longa, com 110 x 75 mm, para agua fria predial</t>
  </si>
  <si>
    <t>Bucha de reducao de pvc, soldavel, longa, com 32 x 20 mm, para agua fria predial</t>
  </si>
  <si>
    <t>Bucha de reducao de pvc, soldavel, longa, com 40 x 20 mm, para agua fria predial</t>
  </si>
  <si>
    <t>Bucha de reducao de pvc, soldavel, longa, com 40 x 25 mm, para agua fria predial</t>
  </si>
  <si>
    <t>Bucha de reducao de pvc, soldavel, longa, com 50 x 20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</si>
  <si>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</si>
  <si>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</si>
  <si>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</si>
  <si>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</si>
  <si>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40 mm, para agua fria predial</t>
  </si>
  <si>
    <t>Bucha de reducao de pvc, soldavel, longa, com 60 x 50 mm, para agua fria predial</t>
  </si>
  <si>
    <t>Bucha de reducao de pvc, soldavel, longa, com 75 x 50 mm, para agua fria predial</t>
  </si>
  <si>
    <t>Bucha de reducao de pvc, soldavel, longa, com 85 x 60 mm, para agua fria predial</t>
  </si>
  <si>
    <t>Bucha de reducao de pvc, soldavel, longa, 50 x 40 mm, para esgoto predial</t>
  </si>
  <si>
    <t>Bucha de reducao em aluminio, com rosca, de 1 1/2" x 1 1/4", para eletroduto</t>
  </si>
  <si>
    <t>Bucha de reducao em aluminio, com rosca, de 1 1/2" x 1", para eletroduto</t>
  </si>
  <si>
    <t>Bucha de reducao em aluminio, com rosca, de 1 1/2" x 3/4", para eletroduto</t>
  </si>
  <si>
    <t>13,22</t>
  </si>
  <si>
    <t>Bucha de reducao em aluminio, com rosca, de 1 1/4" x 1/2", para eletroduto</t>
  </si>
  <si>
    <t>Bucha de reducao em aluminio, com rosca, de 1 1/4" x 1",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</si>
  <si>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</si>
  <si>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</si>
  <si>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</si>
  <si>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</si>
  <si>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</si>
  <si>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</si>
  <si>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</si>
  <si>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</si>
  <si>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</si>
  <si>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</si>
  <si>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</si>
  <si>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3/4" x 1/2",  para eletroduto</t>
  </si>
  <si>
    <t>Bucha de reducao em aluminio, com rosca, de 3" x 1 1/2", para eletroduto</t>
  </si>
  <si>
    <t>46,91</t>
  </si>
  <si>
    <t>Bucha de reducao em aluminio, com rosca, de 3" x 1 1/4", para eletroduto</t>
  </si>
  <si>
    <t>Bucha de reducao em aluminio, com rosca, de 3" x 2 1/2", para eletroduto</t>
  </si>
  <si>
    <t>Bucha de reducao em aluminio, com rosca, de 3" x 2", para eletroduto</t>
  </si>
  <si>
    <t>Bucha de reducao em aluminio, com rosca, de 4" x 2 1/2", para eletroduto</t>
  </si>
  <si>
    <t>Bucha de reducao em aluminio, com rosca, de 4" x 2", para eletroduto</t>
  </si>
  <si>
    <t>Bucha de reducao em aluminio, com rosca, de 4" x 3", para eletroduto</t>
  </si>
  <si>
    <t>72,71</t>
  </si>
  <si>
    <t>Bucha de reducao pvc roscavel 1 1/2" x 1"</t>
  </si>
  <si>
    <t>5,20</t>
  </si>
  <si>
    <t>Bucha de reducao pvc roscavel 3/4" x 1/2"</t>
  </si>
  <si>
    <t>Bucha de reducao pvc roscavel, 1 1/2" x 3/4"</t>
  </si>
  <si>
    <t>Bucha de reducao pvc roscavel, 1" x 1/2"</t>
  </si>
  <si>
    <t>Bucha de reducao pvc roscavel, 1" x 3/4"</t>
  </si>
  <si>
    <t>Bucha de reducao pvc, roscavel,  2"  x 1 1/2 "</t>
  </si>
  <si>
    <t>Bucha de reducao pvc, roscavel, 1 1/2"  x1 1/4 "</t>
  </si>
  <si>
    <t>Bucha de reducao pvc, roscavel, 1 1/4"  x 3/4 "</t>
  </si>
  <si>
    <t>Bucha de reducao pvc, roscavel, 1 1/4" x 1 "</t>
  </si>
  <si>
    <t>Bucha de reducao pvc, roscavel, 2"  x 1 "</t>
  </si>
  <si>
    <t>Bucha de reducao pvc, roscavel, 2"  x 1 1/4 "</t>
  </si>
  <si>
    <t>Bucha de reducao, cpvc, soldavel, 22 x 15 mm, para agua quente</t>
  </si>
  <si>
    <t>Bucha de reducao, cpvc, soldavel, 28 x 22 mm, para agua quente</t>
  </si>
  <si>
    <t>Bucha de reducao, cpvc, soldavel, 35 x 28 mm, para agua quente</t>
  </si>
  <si>
    <t>11,57</t>
  </si>
  <si>
    <t>Bucha de reducao, cpvc, soldavel, 42 x 22 mm, para agua quente</t>
  </si>
  <si>
    <t>Bucha de reducao, ppr, dn 25 x 20 mm, para agua quente predial</t>
  </si>
  <si>
    <t>Bucha de reducao, ppr, dn 32 x 25 mm, para agua quente e fria predial</t>
  </si>
  <si>
    <t>Bucha de reducao, ppr, dn 40 x 25 mm, para agua quente e fria predial</t>
  </si>
  <si>
    <t>Bucha de reducao, pvc, longa, serie r, dn 50 x 40 mm, para esgoto predial</t>
  </si>
  <si>
    <t>Bucha em aluminio, com rosca, de  1 1/2", para eletroduto</t>
  </si>
  <si>
    <t>Bucha em aluminio, com rosca, de 1 1/4", para eletroduto</t>
  </si>
  <si>
    <t>Bucha em aluminio, com rosca, de 1/2", para eletroduto</t>
  </si>
  <si>
    <t>Bucha em aluminio, com rosca, de 1", para eletroduto</t>
  </si>
  <si>
    <t>Bucha em aluminio, com rosca, de 2 1/2", para eletroduto</t>
  </si>
  <si>
    <t>Bucha em aluminio, com rosca, de 2", para eletroduto</t>
  </si>
  <si>
    <t>Bucha em aluminio, com rosca, de 3/4", para eletroduto</t>
  </si>
  <si>
    <t>Bucha em aluminio, com rosca, de 3/8", para eletroduto</t>
  </si>
  <si>
    <t>Bucha em aluminio, com rosca, de 3", para eletroduto</t>
  </si>
  <si>
    <t>Bucha em aluminio, com rosca, de 4", para eletroduto</t>
  </si>
  <si>
    <t>Cabeceira direita ou esquerda, pvc, para calha pluvial, diametro entre 119 e 170 mm, para drenagem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</si>
  <si>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</si>
  <si>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</si>
  <si>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</si>
  <si>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</si>
  <si>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</si>
  <si>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</si>
  <si>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</si>
  <si>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36,44</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</si>
  <si>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</si>
  <si>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</si>
  <si>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4"</t>
  </si>
  <si>
    <t>39,63</t>
  </si>
  <si>
    <t>Cabide/gancho de banheiro simples em metal cromado</t>
  </si>
  <si>
    <t>Cabo de aco galvanizado, diametro 9,53 mm (3/8"), com alma de fibra 6 x 25 f  (coletado caixa)</t>
  </si>
  <si>
    <t>Cabo de aluminio nu com alma de aco, bitola 1/0 awg</t>
  </si>
  <si>
    <t>Cabo de aluminio nu com alma de aco, bitola 2 awg</t>
  </si>
  <si>
    <t>Cabo de aluminio nu com alma de aco, bitola 2/0 awg</t>
  </si>
  <si>
    <t>18,88</t>
  </si>
  <si>
    <t>Cabo de aluminio nu com alma de aco, bitola 4 awg</t>
  </si>
  <si>
    <t>Cabo de aluminio nu sem alma de aco, bitola 1/0 awg</t>
  </si>
  <si>
    <t>21,38</t>
  </si>
  <si>
    <t>Cabo de aluminio nu sem alma de aco, bitola 2 awg</t>
  </si>
  <si>
    <t>Cabo de aluminio nu sem alma de aco, bitola 2/0 awg</t>
  </si>
  <si>
    <t>Cabo de aluminio nu sem alma de aco, bitola 4 awg</t>
  </si>
  <si>
    <t>Cabo de cobre nu 10 mm2 meio-duro</t>
  </si>
  <si>
    <t>Cabo de cobre nu 120 mm2 meio-duro</t>
  </si>
  <si>
    <t>Cabo de cobre nu 150 mm2 meio-duro</t>
  </si>
  <si>
    <t>76,62</t>
  </si>
  <si>
    <t>Cabo de cobre nu 16 mm2 meio-duro</t>
  </si>
  <si>
    <t>Cabo de cobre nu 185 mm2 meio-duro</t>
  </si>
  <si>
    <t>92,13</t>
  </si>
  <si>
    <t>Cabo de cobre nu 25 mm2 meio-duro</t>
  </si>
  <si>
    <t>Cabo de cobre nu 300 mm2 meio-duro</t>
  </si>
  <si>
    <t>158,76</t>
  </si>
  <si>
    <t>Cabo de cobre nu 35 mm2 meio-duro</t>
  </si>
  <si>
    <t>Cabo de cobre nu 50 mm2 meio-duro</t>
  </si>
  <si>
    <t>Cabo de cobre nu 500 mm2 meio-duro</t>
  </si>
  <si>
    <t>Cabo de cobre nu 70 mm2 meio-duro</t>
  </si>
  <si>
    <t>Cabo de cobre nu 95 mm2 meio-duro</t>
  </si>
  <si>
    <t>Cabo de cobre rigido, classe 2, isolacao em pvc, anti-chama bwf-b, 1 condutor, 450/750 v, diametro 120 mm2</t>
  </si>
  <si>
    <t>Cabo de cobre unipolar 10 mm2, blindado, isolacao 3,6/6 kv epr, cobertura em pvc</t>
  </si>
  <si>
    <t>Cabo de cobre unipolar 16 mm2, blindado, isolacao 3,6/6 kv epr, cobertura em pvc</t>
  </si>
  <si>
    <t>Cabo de cobre unipolar 16 mm2, blindado, isolacao 6/10 kv epr, cobertura em pvc</t>
  </si>
  <si>
    <t>Cabo de cobre unipolar 25 mm2, blindado, isolacao 3,6/6 kv epr, cobertura em pvc</t>
  </si>
  <si>
    <t>Cabo de cobre unipolar 25mm2, blindado, isolacao 6/10 kv epr, cobertura em pvc</t>
  </si>
  <si>
    <t>Cabo de cobre unipolar 35 mm2, blindado, isolacao 12/20 kv epr, cobertura em pvc</t>
  </si>
  <si>
    <t>Cabo de cobre unipolar 35 mm2, blindado, isolacao 3,6/6 kv epr, cobertura em pvc</t>
  </si>
  <si>
    <t>Cabo de cobre unipolar 35 mm2, blindado, isolacao 6/10 kv epr, cobertura em pvc</t>
  </si>
  <si>
    <t>Cabo de cobre unipolar 50 mm2, blindado, isolacao 12/20 kv epr, cobertura em pvc</t>
  </si>
  <si>
    <t>Cabo de cobre unipolar 50 mm2, blindado, isolacao 3,6/6 kv epr, cobertura em pvc</t>
  </si>
  <si>
    <t>Cabo de cobre unipolar 50 mm2, blindado, isolacao 6/10 kv epr, cobertura em pvc</t>
  </si>
  <si>
    <t>Cabo de cobre unipolar 70 mm2, blindado, isolacao 12/20 kv epr, cobertura em pvc</t>
  </si>
  <si>
    <t>Cabo de cobre unipolar 70 mm2, blindado, isolacao 3,6/6 kv epr, cobertura em pvc</t>
  </si>
  <si>
    <t>Cabo de cobre unipolar 70 mm2, blindado, isolacao 6/10 kv epr, cobertura em pvc</t>
  </si>
  <si>
    <t>Cabo de cobre unipolar 95 mm2, blindado, isolacao 12/20 kv epr, cobertura em pvc</t>
  </si>
  <si>
    <t>Cabo de cobre unipolar 95 mm2, blindado, isolacao 3,6/6 kv epr, cobertura em pvc</t>
  </si>
  <si>
    <t>Cabo de cobre unipolar 95 mm2, blindado, isolacao 6/10 kv epr, cobertura em pvc</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</si>
  <si>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</si>
  <si>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</si>
  <si>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</si>
  <si>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</si>
  <si>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</si>
  <si>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</si>
  <si>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</si>
  <si>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</si>
  <si>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</si>
  <si>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</si>
  <si>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</si>
  <si>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</si>
  <si>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</si>
  <si>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</si>
  <si>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</si>
  <si>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</si>
  <si>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</si>
  <si>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</si>
  <si>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</si>
  <si>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</si>
  <si>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</si>
  <si>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</si>
  <si>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</si>
  <si>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</si>
  <si>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</si>
  <si>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</si>
  <si>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</si>
  <si>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</si>
  <si>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</si>
  <si>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</si>
  <si>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</si>
  <si>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</si>
  <si>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</si>
  <si>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</si>
  <si>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</si>
  <si>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</si>
  <si>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rigido, classe 2, compactado, blindado, isolacao em epr ou xlpe, cobertura antichama em pvc, pead ou hffr, 1 condutor, 20/35 kv, secao nominal 120 mm2</t>
  </si>
  <si>
    <t>Cabo de cobre, rigido, classe 2, compactado, blindado, isolacao em epr ou xlpe, cobertura antichama em pvc, pead ou hffr, 1 condutor, 20/35 kv, secao nominal 150 mm2</t>
  </si>
  <si>
    <t>Cabo de cobre, rigido, classe 2, compactado, blindado, isolacao em epr ou xlpe, cobertura antichama em pvc, pead ou hffr, 1 condutor, 20/35 kv, secao nominal 185 mm2</t>
  </si>
  <si>
    <t>Cabo de cobre, rigido, classe 2, compactado, blindado, isolacao em epr ou xlpe, cobertura antichama em pvc, pead ou hffr, 1 condutor, 20/35 kv, secao nominal 240 mm2</t>
  </si>
  <si>
    <t>Cabo de cobre, rigido, classe 2, compactado, blindado, isolacao em epr ou xlpe, cobertura antichama em pvc, pead ou hffr, 1 condutor, 20/35 kv, secao nominal 300 mm2</t>
  </si>
  <si>
    <t>Cabo de cobre, rigido, classe 2, compactado, blindado, isolacao em epr ou xlpe, cobertura antichama em pvc, pead ou hffr, 1 condutor, 20/35 kv, secao nominal 400 mm2</t>
  </si>
  <si>
    <t>Cabo de cobre, rigido, classe 2, compactado, blindado, isolacao em epr ou xlpe, cobertura antichama em pvc, pead ou hffr, 1 condutor, 20/35 kv, secao nominal 50 mm2</t>
  </si>
  <si>
    <t>Cabo de cobre, rigido, classe 2, compactado, blindado, isolacao em epr ou xlpe, cobertura antichama em pvc, pead ou hffr, 1 condutor, 20/35 kv, secao nominal 500 mm2</t>
  </si>
  <si>
    <t>Cabo de cobre, rigido, classe 2, compactado, blindado, isolacao em epr ou xlpe, cobertura antichama em pvc, pead ou hffr, 1 condutor, 20/35 kv, secao nominal 70 mm2</t>
  </si>
  <si>
    <t>Cabo de cobre, rigido, classe 2, compactado, blindado, isolacao em epr ou xlpe, cobertura antichama em pvc, pead ou hffr, 1 condutor, 20/35 kv, secao nominal 95 mm2</t>
  </si>
  <si>
    <t>Cabo de cobre, rigido, classe 2, isolacao em pvc/a, antichama bwf-b, 1 condutor, 450/750 v, secao nominal 1,5 mm2</t>
  </si>
  <si>
    <t>Cabo de cobre, rigido, classe 2, isolacao em pvc/a, antichama bwf-b, 1 condutor, 450/750 v, secao nominal 10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</si>
  <si>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</si>
  <si>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</si>
  <si>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</si>
  <si>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</si>
  <si>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</si>
  <si>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</si>
  <si>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300 mm2</t>
  </si>
  <si>
    <t>Cabo de cobre, rigido, classe 2, isolacao em pvc/a, antichama bwf-b, 1 condutor, 450/750 v, secao nominal 35 mm2</t>
  </si>
  <si>
    <t>Cabo de cobre, rigido, classe 2, isolacao em pvc/a, antichama bwf-b, 1 condutor, 450/750 v, secao nominal 4 mm2</t>
  </si>
  <si>
    <t>Cabo de cobre, rigido, classe 2, isolacao em pvc/a, antichama bwf-b, 1 condutor, 450/750 v, secao nominal 400 mm2</t>
  </si>
  <si>
    <t>Cabo de cobre, rigido, classe 2, isolacao em pvc/a, antichama bwf-b, 1 condutor, 450/750 v, secao nominal 50 mm2</t>
  </si>
  <si>
    <t>Cabo de cobre, rigido, classe 2, isolacao em pvc/a, antichama bwf-b, 1 condutor, 450/750 v, secao nominal 500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</si>
  <si>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</si>
  <si>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</si>
  <si>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</si>
  <si>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par trancado utp, 4 pares, categoria 5e</t>
  </si>
  <si>
    <t>Cabo de par trancado utp, 4 pares, categoria 6</t>
  </si>
  <si>
    <t>Cabo flexivel pvc 750 v, 2 condutores de 1,5 mm2</t>
  </si>
  <si>
    <t>Cabo flexivel pvc 750 v, 2 condutores de 10,0 mm2</t>
  </si>
  <si>
    <t>Cabo flexivel pvc 750 v, 2 condutores de 4,0 mm2</t>
  </si>
  <si>
    <t>Cabo flexivel pvc 750 v, 2 condutores de 6,0 mm2</t>
  </si>
  <si>
    <t>Cabo flexivel pvc 750 v, 3 condutores de 1,5 mm2</t>
  </si>
  <si>
    <t>Cabo flexivel pvc 750 v, 3 condutores de 10,0 mm2</t>
  </si>
  <si>
    <t>Cabo flexivel pvc 750 v, 3 condutores de 4,0 mm2</t>
  </si>
  <si>
    <t>Cabo flexivel pvc 750 v, 3 condutores de 6,0 mm2</t>
  </si>
  <si>
    <t>Cabo flexivel pvc 750 v, 4 condutores de 1,5 mm2</t>
  </si>
  <si>
    <t>Cabo flexivel pvc 750 v, 4 condutores de 10,0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</si>
  <si>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</si>
  <si>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</si>
  <si>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</si>
  <si>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</si>
  <si>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</si>
  <si>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</si>
  <si>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</si>
  <si>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</si>
  <si>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</si>
  <si>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</si>
  <si>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</si>
  <si>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</si>
  <si>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</si>
  <si>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</si>
  <si>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</si>
  <si>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</si>
  <si>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</si>
  <si>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</si>
  <si>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</si>
  <si>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</si>
  <si>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</si>
  <si>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</si>
  <si>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</si>
  <si>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117,74</t>
  </si>
  <si>
    <t>Cabo telefonico ci 50, 30 pares, uso interno</t>
  </si>
  <si>
    <t>Cabo telefonico ci 50, 50 pares, uso interno</t>
  </si>
  <si>
    <t>Cabo telefonico ci 50, 75 pares, uso interno</t>
  </si>
  <si>
    <t>Cabo telefonico ctp - apl - 50, 10 pares, uso externo</t>
  </si>
  <si>
    <t>Cabo telefonico ctp - apl - 50, 100 pares, uso externo</t>
  </si>
  <si>
    <t>58,89</t>
  </si>
  <si>
    <t>Cabo telefonico ctp - apl - 50, 20 pares, uso externo</t>
  </si>
  <si>
    <t>Cabo telefonico ctp - apl - 50, 30 pares, uso externo</t>
  </si>
  <si>
    <t>19,15</t>
  </si>
  <si>
    <t>Cacamba metalica basculante com capacidade de 10 m3 (inclui montagem, nao inclui caminhao)</t>
  </si>
  <si>
    <t>Cacamba metalica basculante com capacidade de 12 m3 (inclui montagem, nao inclui caminhao)</t>
  </si>
  <si>
    <t>Cacamba metalica basculante com capacidade de 6 m3 (inclui montagem, nao inclui caminhao)</t>
  </si>
  <si>
    <t>Cacamba metalica basculante com capacidade de 8 m3 (inclui montagem, nao inclui caminhao)</t>
  </si>
  <si>
    <t>Cadeado em aco inox, largura de *50* mm, com haste em aco temperado, sem mola - chaves incluidas</t>
  </si>
  <si>
    <t>125,26</t>
  </si>
  <si>
    <t>Cadeado simples/comum, em latao macico cromado, largura de 25 mm,  haste de aco temperado, cementado (nao longa), inclui 2 chaves</t>
  </si>
  <si>
    <t>Cadeado simples, em latao macico cromado, largura de 35 mm,  haste de aco temperado, cementado (nao longa), inclui 2 chaves</t>
  </si>
  <si>
    <t>Cadeira suspensa manual / balancim individual (nbr 14751)</t>
  </si>
  <si>
    <t>685,85</t>
  </si>
  <si>
    <t>Caibro de madeira aparelhada *6 x 8* cm, macaranduba, angelim ou equivalente da regiao</t>
  </si>
  <si>
    <t>Caibro de madeira nao aparelhada *5 x 6* cm, macaranduba, angelim ou equivalente da regiao</t>
  </si>
  <si>
    <t>Caibro de madeira nao aparelhada *6 x 8* cm, macaranduba, angelim ou equivalente da regiao</t>
  </si>
  <si>
    <t>Caibro de madeira nao aparelhada *7,5 x 10 cm (3 x 4 ") pinus, mista ou equivalente da regiao</t>
  </si>
  <si>
    <t>Caibro de madeira nao aparelhada 5 x 5 cm (2 x 2 ") pinus, mista ou equivalente da regiao</t>
  </si>
  <si>
    <t>Caibro de madeira nao aparelhada 5 x 5 cm, cedrinho ou equivalente da regiao</t>
  </si>
  <si>
    <t>Caixa d'agua de fibra de vidro, para 500 litros, com tampa</t>
  </si>
  <si>
    <t>263,00</t>
  </si>
  <si>
    <t>Caixa d'agua em polietileno 1000 litros, com tampa</t>
  </si>
  <si>
    <t>289,00</t>
  </si>
  <si>
    <t>Caixa d'agua em polietileno 1500 litros, com tampa</t>
  </si>
  <si>
    <t>586,95</t>
  </si>
  <si>
    <t>Caixa d'agua em polietileno 2000 litros, com tampa</t>
  </si>
  <si>
    <t>659,30</t>
  </si>
  <si>
    <t>Caixa d'agua em polietileno 500 litros, com tampa</t>
  </si>
  <si>
    <t>Caixa d'agua em polietileno 750 litros, com tampa</t>
  </si>
  <si>
    <t>284,54</t>
  </si>
  <si>
    <t>Caixa d'agua fibra de vidro para 1000 litros, com tampa</t>
  </si>
  <si>
    <t>361,46</t>
  </si>
  <si>
    <t>Caixa d'agua fibra de vidro para 10000 litros, com tampa</t>
  </si>
  <si>
    <t>3.491,27</t>
  </si>
  <si>
    <t>Caixa d'agua fibra de vidro para 1500 litros, com tampa</t>
  </si>
  <si>
    <t>586,46</t>
  </si>
  <si>
    <t>Caixa d'agua fibra de vidro para 2000 litros, com tampa</t>
  </si>
  <si>
    <t>755,98</t>
  </si>
  <si>
    <t>Caixa d'agua fibra de vidro para 5000 litros, com tampa</t>
  </si>
  <si>
    <t>1.683,69</t>
  </si>
  <si>
    <t>Caixa de concreto pre-moldado para ar-condicionado de janela, de *80 x 54 x 76,5* cm (l x a x p)</t>
  </si>
  <si>
    <t>Caixa de descarga de plastico externa, de *9* l, puxador fio de nylon, nao incluso cano, bolsa, engate</t>
  </si>
  <si>
    <t>Caixa de descarga plastica de embutir completa, com espelho plastico, capacidade 6 a 10 l, acessorios inclusos</t>
  </si>
  <si>
    <t>Caixa de gordura em pvc, diametro minimo 300 mm, diametro de saida 100 mm, capacidade  aproximada 18 litros, com tampa</t>
  </si>
  <si>
    <t>388,23</t>
  </si>
  <si>
    <t>Caixa de incendio/abrigo para mangueira, de embutir/interna, com 75 x 45 x 17 cm, em chapa de aco, porta com ventilacao, visor com a inscricao "incendio", suporte/cesta interna para a mangueira, pintura eletrostatica vermelha</t>
  </si>
  <si>
    <t>245,79</t>
  </si>
  <si>
    <t>Caixa de incendio/abrigo para mangueira, de embutir/interna, com 90 x 60 x 17 cm, em chapa de aco, porta com ventilacao, visor com a inscricao "incendio", suporte/cesta interna para a mangueira, pintura eletrostatica vermelha</t>
  </si>
  <si>
    <t>310,90</t>
  </si>
  <si>
    <t>Caixa de incendio/abrigo para mangueira, de sobrepor/externa, com 75 x 45 x 17 cm, em chapa de aco, porta com ventilacao, visor com a inscricao "incendio", suporte/cesta interna para a mangueira, pintura eletrostatica vermelha</t>
  </si>
  <si>
    <t>257,50</t>
  </si>
  <si>
    <t>Caixa de incendio/abrigo para mangueira, de sobrepor/externa, com 90 x 60 x 17 cm, em chapa de aco, porta com ventilacao, visor com a inscricao "incendio", suporte/cesta interna para a mangueira, pintura eletrostatica vermelha</t>
  </si>
  <si>
    <t>314,55</t>
  </si>
  <si>
    <t>Caixa de luz "3 x 3" em aco esmaltada</t>
  </si>
  <si>
    <t>Caixa de luz "4 x 2" em aco esmaltada</t>
  </si>
  <si>
    <t>Caixa de luz "4 x 4" em aco esmaltada</t>
  </si>
  <si>
    <t>Caixa de passagem de parede, de embutir, em pvc, dimensoes *120 x 120 x 75* mm</t>
  </si>
  <si>
    <t>Caixa de passagem de parede, de embutir, em pvc, dimensoes *150 x 150 x 75* mm</t>
  </si>
  <si>
    <t>Caixa de passagem de parede, de embutir, em pvc, dimensoes *200 x 200 x 90* mm</t>
  </si>
  <si>
    <t>Caixa de passagem metalica de sobrepor com tampa parafusada, dimensoes 15 x 15 x 10 cm</t>
  </si>
  <si>
    <t>Caixa de passagem metalica de sobrepor com tampa parafusada, dimensoes 20 x 20 x 10 cm</t>
  </si>
  <si>
    <t>Caixa de passagem metalica de sobrepor com tampa parafusada, dimensoes 25 x 25 x 10 cm</t>
  </si>
  <si>
    <t>Caixa de passagem metalica de sobrepor com tampa parafusada, dimensoes 30 x 30 x 10 cm</t>
  </si>
  <si>
    <t>Caixa de passagem metalica de sobrepor com tampa parafusada, dimensoes 35 x 35 x 12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</si>
  <si>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</si>
  <si>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</si>
  <si>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</si>
  <si>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</si>
  <si>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</si>
  <si>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n 2, de embutir, padrao telebras, dimensoes 20 x 20 x 12 cm, em chapa de aco galvanizado</t>
  </si>
  <si>
    <t>Caixa de passagem n 2, de sobrepor, padrao telebras, dimensoes 20 x 20 x *12* cm, em chapa de aco galvanizado</t>
  </si>
  <si>
    <t>Caixa de passagem n 3, de embutir, padrao telebras, dimensoes 40 x 40 x 12 cm, em chapa de aco galvanizado</t>
  </si>
  <si>
    <t>Caixa de passagem n 3, de sobrepor, padrao telebras, dimensoes 40 x 40 x *12* cm, em chapa de aco galvanizado</t>
  </si>
  <si>
    <t>Caixa de passagem n 4, de embutir, padrao telebras, dimensoes 60 x 60 x 12 cm, em chapa de aco galvanizado</t>
  </si>
  <si>
    <t>Caixa de passagem n 4, de sobrepor, padrao telebras, dimensoes 60 x 60 x *12* cm, em chapa de aco galvanizado</t>
  </si>
  <si>
    <t>Caixa de passagem n 5, de embutir, padrao telebras, dimensoes 80 x 80 x 12 cm, em chapa de aco galvanizado</t>
  </si>
  <si>
    <t>Caixa de passagem n 5, de sobrepor, padrao telebras, dimensoes 80 x 80 x *12* cm, em chapa de aco galvanizado</t>
  </si>
  <si>
    <t>Caixa de passagem n 6, de embutir, padrao telebras, dimensoes 120 x 120 x 12 cm, em chapa de aco galvanizado</t>
  </si>
  <si>
    <t>Caixa de passagem n 6, de sobrepor, padrao telebras, dimensoes 120 x 120 x *12* cm, em chapa de aco galvanizado</t>
  </si>
  <si>
    <t>Caixa de passagem n 7, de embutir, padrao telebras, dimensoes 150 x 150 x 15 cm, em chapa de aco galvanizado</t>
  </si>
  <si>
    <t>Caixa de passagem n 7, de sobrepor, padrao telebras, dimensoes 150 x 150 x *15* cm, em chapa de aco galvanizado</t>
  </si>
  <si>
    <t>Caixa de passagem n 8, de embutir, padrao telebras, dimensoes 200 x 200 x 20 cm, em chapa de aco galvanizado</t>
  </si>
  <si>
    <t>Caixa de passagem n 8, de sobrepor, padrao telebras, dimensoes 200 x 200 x *20* cm, em chapa de aco galvanizado</t>
  </si>
  <si>
    <t>Caixa de passagem octogonal 4 x4, em aco esmaltada, com fundo movel simples</t>
  </si>
  <si>
    <t>Caixa de passagem, em pvc, de 4" x 2", para eletroduto flexivel corrugado</t>
  </si>
  <si>
    <t>Caixa de passagem, em pvc, de 4" x 4", para eletroduto flexivel corrugado</t>
  </si>
  <si>
    <t>Caixa de protecao externa para medidor horosazonal, de baixa tensao, com modulo, em chapa de aco (padrao da concessionaria local)</t>
  </si>
  <si>
    <t>Caixa de protecao para transformador corrente, em chapa de aco 18 usg (padrao da concessionaria local)</t>
  </si>
  <si>
    <t>Caixa de protecao para 1 medidor bifasico, em chapa de aco 20 usg (padrao da concessionaria local)</t>
  </si>
  <si>
    <t>Caixa de protecao para 1 medidor monofasico, em chapa de aco 20 usg (padrao da concessionaria local)</t>
  </si>
  <si>
    <t>Caixa de protecao para 1 medidor trifasico, em chapa de aco 20 usg (padrao da concessionaria local)</t>
  </si>
  <si>
    <t>Caixa externa de medicao para 1 medidor trifasico, com visor, em chapa de aco 18 usg (padrao da concessionaria local)</t>
  </si>
  <si>
    <t>Caixa externa de medicao para 4 medidores monofasicos, com visor, em chapa de aco 18 usg (padrao da concessionaria local)</t>
  </si>
  <si>
    <t>Caixa gordura dupla, concreto pre moldado, circular, com tampa, d = 60* cm</t>
  </si>
  <si>
    <t>Caixa gordura, simples, concreto pre moldado, circular, com tampa, d = 40 cm</t>
  </si>
  <si>
    <t>Caixa inspecao em concreto para aterramento e para raios diametro = 300 mm</t>
  </si>
  <si>
    <t>Caixa inspecao em polietileno para aterramento e para raios diametro = 300 mm</t>
  </si>
  <si>
    <t>Caixa inspecao, concreto pre moldado, circular, com tampa, d = 40* cm</t>
  </si>
  <si>
    <t>Caixa inspecao, concreto pre moldado, circular, com tampa, d = 60* cm, h= 60* cm</t>
  </si>
  <si>
    <t>Caixa interna de medicao para 1 medidor trifasico, com visor, em chapa de aco 18 usg (padrao da concessionaria local)</t>
  </si>
  <si>
    <t>Caixa interna de medicao para 4 medidores monofasicos, com visor, em chapa de aco 18 usg (padrao da concessionaria local)</t>
  </si>
  <si>
    <t>Caixa interna/externa de medicao para 1 medidor monofasico, com visor, em chapa de aco 18 usg (padrao da concessionaria local)</t>
  </si>
  <si>
    <t>Caixa octogonal de fundo movel, em pvc, de 3" x 3", para eletroduto flexivel corrugado</t>
  </si>
  <si>
    <t>Caixa octogonal de fundo movel, em pvc, de 4" x 4", para eletroduto flexivel corrugado</t>
  </si>
  <si>
    <t>Caixa para hidrometro concreto pre moldado</t>
  </si>
  <si>
    <t>Caixa para medicao coletiva tipo h, padrao bifasico ou trifasico, para ate 6 medidores (padrao da concessionaria local)</t>
  </si>
  <si>
    <t>Caixa para medicao coletiva tipo k, padrao bifasico ou trifasico, para ate 2 medidores (padrao da concessionaria local)</t>
  </si>
  <si>
    <t>Caixa para medicao coletiva tipo l, padrao bifasico ou trifasico, para ate 4 medidores (padrao da concessionaria local)</t>
  </si>
  <si>
    <t>Caixa para medicao coletiva tipo m, padrao bifasico ou trifasico, para ate 8 medidores (padrao da concessionaria local)</t>
  </si>
  <si>
    <t>Caixa para medicao coletiva tipo n, padrao bifasico ou trifasico, para ate 12 medidores (padrao da concessionaria local)</t>
  </si>
  <si>
    <t>Caixa para medidor monofasico, em policarbonato (termoplastico), com disjuntor</t>
  </si>
  <si>
    <t>Caixa para medidor polifasico, em policarbonato (termoplastico), com disjuntor</t>
  </si>
  <si>
    <t>Caixa sifonada pvc 150 x 150 x 50mm com tampa cega quadrada branca</t>
  </si>
  <si>
    <t>Caixa sifonada pvc, 100 x 100 x 40 mm, com grelha redonda branca</t>
  </si>
  <si>
    <t>Caixa sifonada pvc, 100 x 100 x 50 mm, com grelha redonda branca</t>
  </si>
  <si>
    <t>Caixa sifonada pvc, 150 x 150 x 50 mm, com grelha quadrada branca (nbr 5688)</t>
  </si>
  <si>
    <t>Caixa sifonada pvc, 150 x 150 x 50 mm, com grelha redonda branca</t>
  </si>
  <si>
    <t>29,88</t>
  </si>
  <si>
    <t>Caixa sifonada pvc, 150 x 185 x 75 mm, com grelha quadrada branca</t>
  </si>
  <si>
    <t>37,18</t>
  </si>
  <si>
    <t>Caixa sifonada pvc, 150 x 185 x 75 mm, com tampa cega quadrada branca</t>
  </si>
  <si>
    <t>Caixa sifonada pvc, 250 x 230 x 75 mm, com tampa e porta tampa quadrada branca</t>
  </si>
  <si>
    <t>76,89</t>
  </si>
  <si>
    <t>Cal hidratada ch-i para argamassas</t>
  </si>
  <si>
    <t>Cal hidratada para pintura</t>
  </si>
  <si>
    <t>Cal virgem comum para argamassas (nbr 6453)</t>
  </si>
  <si>
    <t>Calafetador / calafate</t>
  </si>
  <si>
    <t>Calafetador / calafate (mensalista)</t>
  </si>
  <si>
    <t>Calcario dolomitico a (posto pedreira/fornecedor, sem frete)</t>
  </si>
  <si>
    <t>Calceteiro</t>
  </si>
  <si>
    <t>Calceteiro  (mensalista)</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</si>
  <si>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</si>
  <si>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</si>
  <si>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</si>
  <si>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</si>
  <si>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pluvial de pvc, diametro entre 119 e 170 mm, comprimento de 3 m, para drenagem predial</t>
  </si>
  <si>
    <t>Calha quadrada de chapa de aco galvanizada num 24, corte 100 cm (coletado caixa)</t>
  </si>
  <si>
    <t>Calha quadrada de chapa de aco galvanizada num 24, corte 33 cm (coletado caixa)</t>
  </si>
  <si>
    <t>Calha quadrada de chapa de aco galvanizada num 24, corte 50 cm (coletado caixa)</t>
  </si>
  <si>
    <t>Calha quadrada de chapa de aco galvanizada num 26, corte 33 cm</t>
  </si>
  <si>
    <t>Calha quadrada de chapa de aco galvanizada num 28, corte 25 cm</t>
  </si>
  <si>
    <t>Calha/canaleta de concreto simples, tipo meia cana, d = 20 cm, para agua pluvial</t>
  </si>
  <si>
    <t>Calha/canaleta de concreto simples, tipo meia cana, d = 30 cm, para agua pluvial</t>
  </si>
  <si>
    <t>Calha/canaleta de concreto simples, tipo meia cana, d = 50 cm, para agua pluvial</t>
  </si>
  <si>
    <t>Calha/canaleta de concreto simples, tipo meia cana, d = 60 cm, para agua pluvial</t>
  </si>
  <si>
    <t>Calha/canaleta de concreto simples, tipo meia cana, d = 80 cm, para agua pluvial</t>
  </si>
  <si>
    <t>Calha/canaleta de concreto simples, tipo meia cana, d= 40 cm, para agua pluvial</t>
  </si>
  <si>
    <t>Camada separadora de filme de polietileno 20 a 25 micra</t>
  </si>
  <si>
    <t>Caminhao toco, peso bruto total 13000 kg, carga util maxima 7925 kg, distancia entre eixos 4,80 m, potencia 189 cv (inclui cabine e chassi, nao inclui carroceria)</t>
  </si>
  <si>
    <t>Caminhao toco, peso bruto total 14300 kg, carga util maxima 9590 kg, distancia entre eixos 4,76 m, potencia 185 cv (inclui cabine e chassi, nao inclui carroceria)</t>
  </si>
  <si>
    <t>Caminhao toco, peso bruto total 14300 kg, carga util maxima 9710 kg, distancia entre eixos 3,56 m, potencia 185 cv (inclui cabine e chassi, nao inclui carroceria)</t>
  </si>
  <si>
    <t>Caminhao toco, peso bruto total 16000 kg, carga util maxima de 10685 kg, distancia entre eixos 4,8m, potencia 189 cv (inclui cabine e chassi, nao inclui carroceria)</t>
  </si>
  <si>
    <t>Caminhao toco, peso bruto total 16000 kg, carga util maxima 10600 kg, distancia entre eixos 4,80 m, potencia 275 cv (inclui cabine e chassi, nao inclui carroceria)</t>
  </si>
  <si>
    <t>Caminhao toco, peso bruto total 16000 kg, carga util maxima 10780 kg, distancia entre eixos 3,56 m, potencia 275 cv (inclui cabine e chassi, nao inclui carroceria)</t>
  </si>
  <si>
    <t>Caminhao toco, peso bruto total 16000 kg, carga util maxima 11030 kg, distancia entre eixos 3,56m, potencia 186 cv (inclui cabine e chassi, nao inclui carroceria)</t>
  </si>
  <si>
    <t>Caminhao toco, peso bruto total 16000 kg, carga util maxima 11130 kg, distancia entre eixos 5,36 m, potencia 185 cv (inclui cabine e chassi, nao inclui carroceria)</t>
  </si>
  <si>
    <t>Caminhao toco, peso bruto total 16000 kg, carga util maxima 13071 kg, distancia entre eixos 4,80 m, potencia 230 cv (inclui cabine e chassi, nao inclui carroceria)</t>
  </si>
  <si>
    <t>Caminhao toco, peso bruto total 8250 kg, carga util maxima 5110 kg, distancia entre eixos 4,30 m, potencia 162 cv (inclui cabine e chassi, nao inclui carroceria)</t>
  </si>
  <si>
    <t>Caminhao toco, peso bruto total 9000 kg, carga util maxima 5940 kg, distancia entre eixos 3,69 m, potencia 177 cv (inclui cabine e chassi, nao inclui carroceria)</t>
  </si>
  <si>
    <t>Caminhao toco, peso bruto total 9600 kg, carga util maxima 6110 kg, distancia entre eixos 3,70 m, potencia 156 cv (inclui cabine e chassi, nao inclui carroceria)</t>
  </si>
  <si>
    <t>Caminhao toco, peso bruto total 9600 kg, carga util maxima 6200 kg, distancia entre eixos 3,10 m, potencia 156 cv (inclui cabine e chassi, nao inclui carroceria)</t>
  </si>
  <si>
    <t>Caminhao toco, peso bruto total 9700 kg, carga util maxima 6360 kg, distancia entre eixos 4,30 m, potencia 160 cv (inclui cabine e chassi, nao inclui carroceria)</t>
  </si>
  <si>
    <t>Caminhao trucado, peso bruto total 22000 kg, carga util maxima 15350 kg, distancia entre eixos 5,17 m, potencia 238 cv (inclui cabine e chassi, nao inclui carroceria)</t>
  </si>
  <si>
    <t>Caminhao trucado, peso bruto total 23000 kg, carga util maxima 15378 kg, distancia entre eixos 4,80 m, potencia 326 cv (inclui cabine e chassi, nao inclui carroceria)</t>
  </si>
  <si>
    <t>Caminhao trucado, peso bruto total 23000 kg, carga util maxima 15935 kg, distancia entre eixos 4,80 m, potencia 230 cv (inclui cabine e chassi, nao inclui carroceria)</t>
  </si>
  <si>
    <t>Caminhao trucado, peso bruto total 23000 kg, carga util maxima 15940 kg, distancia entre eixos 3,60 m, potencia 286 cv (inclui cabine e chassi, nao inclui carroceria)</t>
  </si>
  <si>
    <t>Caminhao trucado, peso bruto total 23000 kg, carga util maxima 16190 kg, distancia entre eixos 3,60 m, potencia 286 cv (inclui cabine e chassi, nao inclui carroceria)</t>
  </si>
  <si>
    <t>Caminhao trucado, peso bruto total 23000 kg, carga util maxima 16360 kg, cabine estendida, distancia entre eixos 3,56 m, potencia 275 cv (inclui cabine e chassi, nao inclui carroceria)</t>
  </si>
  <si>
    <t>Caminhonete cabine simples com motor 1.6 Flex, cambio  manual, potencia 101/104 cv, 2 portas</t>
  </si>
  <si>
    <t>45.464,83</t>
  </si>
  <si>
    <t>Caminhonete com motor a diesel, potencia 180 cv, cabine dupla, 4x4</t>
  </si>
  <si>
    <t>149.081,44</t>
  </si>
  <si>
    <t>Campainha alta potencia 110v / 220v, diametro 150 mm</t>
  </si>
  <si>
    <t>Campainha cigarra 127 v / 220 v (apenas modulo)</t>
  </si>
  <si>
    <t>Campainha cigarra 127 v / 220 v, conjunto montado para embutir 4" x 2" (placa + suporte + modulo)</t>
  </si>
  <si>
    <t>Canaleta concreto estrutural 14 x 19 x 29 cm, fbk 14 mpa (nbr 6136)</t>
  </si>
  <si>
    <t>Canaleta concreto estrutural 14 x 19 x 29 cm, fbk 4,5 mpa (nbr 6136)</t>
  </si>
  <si>
    <t>Canaleta concreto estrutural 14 x 19 x 39 cm, fbk 14 mpa (nbr 6136)</t>
  </si>
  <si>
    <t>Canaleta concreto estrutural 14 x 19 x 39 cm, fbk 4,5 mpa (nbr 6136)</t>
  </si>
  <si>
    <t>Canaleta concreto 14 x 19 x 19 cm (classe c - nbr 6136)</t>
  </si>
  <si>
    <t>Canaleta concreto 19 x 19 x 19 cm (classe c - nbr 6136)</t>
  </si>
  <si>
    <t>Canaleta concreto 9 x 19 x 19 cm (classe c - nbr 6136)</t>
  </si>
  <si>
    <t>Canaleta estrutural ceramica, 14 x 19 x 19 cm, 6,0 mpa (nbr 15270)</t>
  </si>
  <si>
    <t>Canaleta estrutural ceramica, 14 x 19 x 29 cm, 4,0 mpa (nbr 15270)</t>
  </si>
  <si>
    <t>Canaleta estrutural ceramica, 14 x 19 x 29 cm, 6,0 mpa (nbr 15270)</t>
  </si>
  <si>
    <t>Canaleta estrutural ceramica, 14 x 19 x 39 cm, 4,0 mpa (nbr 15270)</t>
  </si>
  <si>
    <t>Canaleta estrutural ceramica, 14 x 19 x 39 cm, 6,0 mpa (nbr 15270)</t>
  </si>
  <si>
    <t>Canopla acabamento cromado para instalacao de sprinkler, sob forro, 15 mm</t>
  </si>
  <si>
    <t>3,92</t>
  </si>
  <si>
    <t>Cantoneira "u" aluminio abas iguais 1 ", e = 3/32 "</t>
  </si>
  <si>
    <t>17,19</t>
  </si>
  <si>
    <t>Cantoneira aco abas iguais (qualquer bitola), espessura entre 1/8" e 1/4"</t>
  </si>
  <si>
    <t>Cantoneira aluminio abas desiguais 1" x 3/4 ", e = 1/8 "</t>
  </si>
  <si>
    <t>18,42</t>
  </si>
  <si>
    <t>Cantoneira aluminio abas desiguais 2 1/2" x 1/2 ", e = 3/16 "</t>
  </si>
  <si>
    <t>Cantoneira aluminio abas iguais 1 ", e = 1/8 ", 25,40 x 3,17 mm (0,408 kg/m)</t>
  </si>
  <si>
    <t>Cantoneira aluminio abas iguais 1 ", e = 3 /16 "</t>
  </si>
  <si>
    <t>Cantoneira aluminio abas iguais 1 1/2 ", e = 3/16 "</t>
  </si>
  <si>
    <t>Cantoneira aluminio abas iguais 1 1/4 ", e = 3/16 "</t>
  </si>
  <si>
    <t>17,13</t>
  </si>
  <si>
    <t>Cantoneira aluminio abas iguais 2 ", e = 1/4 "</t>
  </si>
  <si>
    <t>Cantoneira aluminio abas iguais 2 ", e = 1/8 "</t>
  </si>
  <si>
    <t>Cantoneira de aco 3 "  x  3 "  x  1/4 "</t>
  </si>
  <si>
    <t>Cantoneira ferro galvanizado de abas iguais, 1 1/2" x 1/4" (l x e), 3,40 kg/m</t>
  </si>
  <si>
    <t>Cantoneira ferro galvanizado de abas iguais, 1" x 1/8" (l x e) , 1,20kg/m</t>
  </si>
  <si>
    <t>Cantoneira ferro galvanizado de abas iguais, 2" x 3/8" (l x e), 6,9 kg/m</t>
  </si>
  <si>
    <t>49,39</t>
  </si>
  <si>
    <t>Cantoneira ferro galvanizado de abas iguais, 3/4" x 1/8" (l x e)</t>
  </si>
  <si>
    <t>Cap ou tampao de ferro galvanizado, com rosca bsp, de 1 1/2"</t>
  </si>
  <si>
    <t>Cap ou tampao de ferro galvanizado, com rosca bsp, de 1 1/4"</t>
  </si>
  <si>
    <t>Cap ou tampao de ferro galvanizado, com rosca bsp, de 1/2"</t>
  </si>
  <si>
    <t>Cap ou tampao de ferro galvanizado, com rosca bsp, de 1/4"</t>
  </si>
  <si>
    <t>Cap ou tampao de ferro galvanizado, com rosca bsp, de 1"</t>
  </si>
  <si>
    <t>Cap ou tampao de ferro galvanizado, com rosca bsp, de 2 1/2"</t>
  </si>
  <si>
    <t>Cap ou tampao de ferro galvanizado, com rosca bsp, de 2"</t>
  </si>
  <si>
    <t>Cap ou tampao de ferro galvanizado, com rosca bsp, de 3/4"</t>
  </si>
  <si>
    <t>Cap ou tampao de ferro galvanizado, com rosca bsp, de 3/8"</t>
  </si>
  <si>
    <t>Cap ou tampao de ferro galvanizado, com rosca bsp, de 3"</t>
  </si>
  <si>
    <t>43,44</t>
  </si>
  <si>
    <t>Cap ou tampao de ferro galvanizado, com rosca bsp, de 4"</t>
  </si>
  <si>
    <t>72,66</t>
  </si>
  <si>
    <t>Cap ppr dn 20 mm, para agua quente predial</t>
  </si>
  <si>
    <t>Cap ppr dn 25 mm, para agua quente predial</t>
  </si>
  <si>
    <t>Cap pvc, roscavel, 1 1/2",  agua fria predial</t>
  </si>
  <si>
    <t>Cap pvc, roscavel, 1 1/4",  agua fria predial</t>
  </si>
  <si>
    <t>Cap pvc, roscavel, 1/2", para agua fria predial</t>
  </si>
  <si>
    <t>Cap pvc, roscavel, 1",  para agua fria predial</t>
  </si>
  <si>
    <t>Cap pvc, roscavel, 2 1/2",  agua fria predial</t>
  </si>
  <si>
    <t>Cap pvc, roscavel, 2",  agua fria predial</t>
  </si>
  <si>
    <t>Cap pvc, roscavel, 3/4",  para agua fria predial</t>
  </si>
  <si>
    <t>Cap pvc, roscavel, 3",  agua fria predial</t>
  </si>
  <si>
    <t>Cap pvc, serie r, dn 100 mm, para esgoto predial</t>
  </si>
  <si>
    <t>Cap pvc, serie r, dn 150 mm, para esgoto predial</t>
  </si>
  <si>
    <t>52,19</t>
  </si>
  <si>
    <t>Cap pvc, serie r, dn 75 mm, para esgoto predial</t>
  </si>
  <si>
    <t>Cap pvc, soldavel, dn 100 mm, serie normal, para esgoto predial</t>
  </si>
  <si>
    <t>Cap pvc, soldavel, dn 50 mm, serie normal, para esgoto predial</t>
  </si>
  <si>
    <t>Cap pvc, soldavel, dn 75 mm, serie normal, para esgoto predial</t>
  </si>
  <si>
    <t>Cap pvc, soldavel, 110 mm, para agua fria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</si>
  <si>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</si>
  <si>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</si>
  <si>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</si>
  <si>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</si>
  <si>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</si>
  <si>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</si>
  <si>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</si>
  <si>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85 mm, para agua fria predial</t>
  </si>
  <si>
    <t>Cap, pvc pba, je, dn 100 / de 110 mm,  para rede de agua (nbr 10351)</t>
  </si>
  <si>
    <t>23,68</t>
  </si>
  <si>
    <t>Cap, pvc pba, je, dn 50 / de 60 mm,  para rede de agua (nbr 10351)</t>
  </si>
  <si>
    <t>Cap, pvc pba, je, dn 75 / de 85 mm,  para rede de agua (nbr 10351)</t>
  </si>
  <si>
    <t>Cap, pvc, je, ocre, dn 150 mm (conexao para tubo coletor de esgoto)</t>
  </si>
  <si>
    <t>45,90</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</si>
  <si>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</si>
  <si>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</si>
  <si>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</si>
  <si>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</si>
  <si>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124,72</t>
  </si>
  <si>
    <t>Capacitor trifasico, potencia 5 kvar, tensao 220 v, fornecido com capa protetora, resistor interno a unidade capacitiva</t>
  </si>
  <si>
    <t>Capim braquiaria decumbens/ braquiarinha, vc *70*% minimo</t>
  </si>
  <si>
    <t>Carenagem /tampa, em plastico, cor branca, utilizado em kit chassi metalico para instalacao hidraulica de cuba simples sem maquina de lavar roupa, largura *355* mm x altura *670* mm (com furos e demais encaixes)</t>
  </si>
  <si>
    <t>Carenagem /tampa, em plastico, cor branca, utilizado em kit chassi metalico para instalacao hidraulica de tanque com maquina de lavar roupa, largura *360* mm x altura *470* mm (com furos e demais encaixes)</t>
  </si>
  <si>
    <t>Carpete de nylon em manta para trafego comercial pesado, e = 6 a 7 mm (instalado)</t>
  </si>
  <si>
    <t>82,54</t>
  </si>
  <si>
    <t>Carpete de nylon em manta para trafego comercial pesado, e = 9 a 10 mm (instalado)</t>
  </si>
  <si>
    <t>101,40</t>
  </si>
  <si>
    <t>Carpete de nylon em placas 50 x 50 cm para trafego comercial pesado, e = 6,5 mm (instalado)</t>
  </si>
  <si>
    <t>103,55</t>
  </si>
  <si>
    <t>Carpete de poliester em manta para trafego comercial pesado, e = 4 a 5 mm (instalado)</t>
  </si>
  <si>
    <t>Carpete de polipropileno em manta para trafego comercial medio, e = 5 a 6 mm (instalado)</t>
  </si>
  <si>
    <t>54,40</t>
  </si>
  <si>
    <t>Carpinteiro auxiliar</t>
  </si>
  <si>
    <t>Carpinteiro auxiliar (mensalista)</t>
  </si>
  <si>
    <t>Carpinteiro de esquadrias</t>
  </si>
  <si>
    <t>Carpinteiro de esquadrias (mensalista)</t>
  </si>
  <si>
    <t>Carpinteiro de formas</t>
  </si>
  <si>
    <t>Carpinteiro de formas (mensalista)</t>
  </si>
  <si>
    <t>Carranca para janela veneziana de abrir, em latao cromado, simples, para aparafusar na parede</t>
  </si>
  <si>
    <t>Carrinho com 2 pneus para transportar tubo concreto, altura ate 1,0 m e diametro ate 1000mm, com estrutura em perfil ou tubo metalico</t>
  </si>
  <si>
    <t>2.489,58</t>
  </si>
  <si>
    <t>Carrinho de mao de aco capacidade 50 a 60 l, pneu com camara</t>
  </si>
  <si>
    <t>124,95</t>
  </si>
  <si>
    <t>Carroceria fixa aberta de madeira para transporte geral de carga seca dimensoes aproximadas 2,25 x 4,10 x 0,50 m (inclui montagem, nao inclui caminhao)</t>
  </si>
  <si>
    <t>Carroceria fixa aberta de madeira para transporte geral de carga seca dimensoes aproximadas 2,5 x 5,5 x 0,50 m (inclui montagem, nao inclui caminhao)</t>
  </si>
  <si>
    <t>Carroceria fixa aberta de madeira para transporte geral de carga seca dimensoes aproximadas 2,5 x 6,00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</si>
  <si>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</si>
  <si>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</si>
  <si>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</si>
  <si>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Carvao antracito para filtro, grao variando de 0,8 ate 1,1 mm, coeficiente de uniformidade menor que 1,7 mm</t>
  </si>
  <si>
    <t>1.644,18</t>
  </si>
  <si>
    <t>Carvao antracito para filtro, grao variando de 0,8 ate 1,1 mm, coeficiente de uniformidade menor que 1,7 mm (distribuidor)</t>
  </si>
  <si>
    <t>Cascalho de cava</t>
  </si>
  <si>
    <t>28,51</t>
  </si>
  <si>
    <t>Cascalho de rio</t>
  </si>
  <si>
    <t>Cascalho lavado</t>
  </si>
  <si>
    <t>Cavalete para talha com estrutura em tubo metalico altura minima 3,2 m equipado com rodas de borracha para movimentacao de tubos de concreto na central de premoldados com capacidade de carga de 3 toneladas</t>
  </si>
  <si>
    <t>6.321,00</t>
  </si>
  <si>
    <t>Cavalo mecanico tracao 4x2, peso bruto total combinado 49000 kg, capacidade maxima de tracao *66000* kg, potencia *360* cv (inclui cabine e chassi, nao inclui semirreboque)</t>
  </si>
  <si>
    <t>463.811,60</t>
  </si>
  <si>
    <t>Cavalo mecanico tracao 4x2, peso bruto total 16000 kg, capacidade maxima de tracao *36000* kg, distancia entre eixos *3,56* m, potencia *286* cv (inclui cabine e chassi, nao inclui semirreboque)</t>
  </si>
  <si>
    <t>397.782,94</t>
  </si>
  <si>
    <t>Cavalo mecanico tracao 4x2, peso bruto total 16000 kg, capacidade maxima de tracao *45000* kg, distancia entre eixos *3,56* m, potencia *330* cv (inclui cabine e chassi, nao inclui semirreboque)</t>
  </si>
  <si>
    <t>402.614,25</t>
  </si>
  <si>
    <t>Cavalo mecanico tracao 4x2, peso bruto total 16000 kg, capacidade maxima de tracao *80000* kg, potencia *380* cv (inclui cabine e chassi, nao inclui semirreboque)</t>
  </si>
  <si>
    <t>457.691,94</t>
  </si>
  <si>
    <t>Cavalo mecanico tracao 6x2, peso bruto total combinado 56000 kg, capacidade maxima de tracao *66000* kg, potencia *360* cv (inclui cabine e chassi, nao inclui semirreboque)</t>
  </si>
  <si>
    <t>561.244,28</t>
  </si>
  <si>
    <t>Cavouqueiro ou operador de perfuratriz / rompedor</t>
  </si>
  <si>
    <t>Cavouqueiro ou operador de perfuratriz / rompedor (mensalista)</t>
  </si>
  <si>
    <t>2.343,90</t>
  </si>
  <si>
    <t>Centralizador de barra de aco (chumbador tipo carambola), para aco ate 20 mm</t>
  </si>
  <si>
    <t>Cera  liquida</t>
  </si>
  <si>
    <t>Chapa aco inox aisi 304 numero 4 (e = 6 mm), acabamento numero 1 (laminado a quente, fosco)</t>
  </si>
  <si>
    <t>1.130,72</t>
  </si>
  <si>
    <t>Chapa aco inox aisi 304 numero 9 (e = 4 mm), acabamento numero 1 (laminado a quente, fosco)</t>
  </si>
  <si>
    <t>753,80</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</si>
  <si>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</si>
  <si>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</si>
  <si>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</si>
  <si>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</si>
  <si>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</si>
  <si>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</si>
  <si>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</si>
  <si>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</si>
  <si>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</si>
  <si>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</si>
  <si>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</si>
  <si>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</si>
  <si>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</si>
  <si>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</si>
  <si>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</si>
  <si>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0,65 mm (5,20 kg/m2)</t>
  </si>
  <si>
    <t>Chapa de aco galvanizada bitola gsg 26, e = 0,50 mm (4,00 kg/m2)</t>
  </si>
  <si>
    <t>Chapa de aco galvanizada bitola gsg 30, e = 0,35 mm (2,80 kg/m2)</t>
  </si>
  <si>
    <t>Chapa de aco grossa, astm a36, e = 1 " (25,40 mm) 199,18 kg/m2</t>
  </si>
  <si>
    <t>Chapa de aco grossa, astm a36, e = 1/2 " (12,70 mm) 99,59 kg/m2</t>
  </si>
  <si>
    <t>Chapa de aco grossa, astm a36, e = 1/4 " (6,35 mm) 49,79 kg/m2</t>
  </si>
  <si>
    <t>Chapa de aco grossa, astm a36, e = 3/4 " (19,05 mm) 149,39 kg/m2</t>
  </si>
  <si>
    <t>Chapa de aco grossa, astm a36, e = 3/8 " (9,53 mm) 74,69 kg/m2</t>
  </si>
  <si>
    <t>Chapa de aco grossa, astm a36, e = 5/8 " (15,88 mm) 124,49 kg/m2</t>
  </si>
  <si>
    <t>Chapa de aco grossa, astm a36, e = 7/8 " (22,23 mm) 174,28 kg/m2</t>
  </si>
  <si>
    <t>Chapa de aco grossa, sae 1020, bitola 1/4", e = 6,35 mm (49,85 kg/m2)</t>
  </si>
  <si>
    <t>Chapa de aco xadrez para pisos, e = 1/4 " (6,30 mm) 54,53 kg/m2</t>
  </si>
  <si>
    <t>Chapa de aluminio, e = 3 mm, l = 1000 mm - 8,10 kg/m2 (liga 1200 - h14)</t>
  </si>
  <si>
    <t>Chapa de aluminio, e = 4 mm, l = 1000 mm - 10,8 kg/m2 (liga 1200 - h14)</t>
  </si>
  <si>
    <t>Chapa de aluminio, e = 5 mm, l = 1060 mm - 13,5 kg/m2 (liga 1200 - h14)</t>
  </si>
  <si>
    <t>Chapa de gesso acartonado, resistente a umidade (ru), cor verde, e = 12,5 mm, 1200 x 1800 mm (l x c)</t>
  </si>
  <si>
    <t>Chapa de gesso acartonado, resistente a umidade (ru), cor verde, e = 12,5 mm, 1200 x 2400 mm (l x c)</t>
  </si>
  <si>
    <t>Chapa de gesso acartonado, resistente ao fogo (rf), cor rosa, e = 12,5 mm, 1200 x 1800 mm (l x c)</t>
  </si>
  <si>
    <t>22,55</t>
  </si>
  <si>
    <t>Chapa de gesso acartonado, resistente ao fogo (rf), cor rosa, e = 12,5 mm, 1200 x 2400 mm (l x c)</t>
  </si>
  <si>
    <t>Chapa de gesso acartonado, standard (st), cor branca, e = 12,5 mm, 1200 x 1800 mm (l x c)</t>
  </si>
  <si>
    <t>Chapa de gesso acartonado, standard (st), cor branca, e = 12,5 mm, 1200 x 2400 mm (l x c)</t>
  </si>
  <si>
    <t>Chapa de laminado melaminico, liso brilhante, de *1,25 x 3,08* m, e = 0,8 mm</t>
  </si>
  <si>
    <t>Chapa de laminado melaminico, liso fosco, de *1,25 x 3,08* m, e = 0,8 mm</t>
  </si>
  <si>
    <t>Chapa de laminado melaminico, texturizado, de *1,25 x 3,08* m, e = 0,8 mm</t>
  </si>
  <si>
    <t>25,12</t>
  </si>
  <si>
    <t>Chapa de madeira compensada de pinus, virola ou equivalente, de *2,2 x 1,6* m, e = 10 mm</t>
  </si>
  <si>
    <t>Chapa de madeira compensada de pinus, virola ou equivalente, de *2,2 x 1,6* m, e = 12 mm</t>
  </si>
  <si>
    <t>91,08</t>
  </si>
  <si>
    <t>Chapa de madeira compensada de pinus, virola ou equivalente, de *2,2 x 1,6* m, e = 15 mm</t>
  </si>
  <si>
    <t>Chapa de madeira compensada de pinus, virola ou equivalente, de *2,2 x 1,6* m, e = 20 mm</t>
  </si>
  <si>
    <t>Chapa de madeira compensada de pinus, virola ou equivalente, de *2,2 x 1,6* m, e = 25 mm</t>
  </si>
  <si>
    <t>Chapa de madeira compensada de pinus, virola ou equivalente, de *2,2 x 1,6* m, e = 6 mm</t>
  </si>
  <si>
    <t>Chapa de madeira compensada de pinus, virola ou equivalente, de *2,2 x 1,6* m, e = 8 mm</t>
  </si>
  <si>
    <t>Chapa de madeira compensada naval (com cola fenolica), e = 10 mm, de *1,60 x 2,20* m</t>
  </si>
  <si>
    <t>Chapa de madeira compensada naval (com cola fenolica), e = 12 mm, de *1,60 x 2,20* m</t>
  </si>
  <si>
    <t>Chapa de madeira compensada naval (com cola fenolica), e = 15 mm, de *1,60 x 2,20* m</t>
  </si>
  <si>
    <t>Chapa de madeira compensada naval (com cola fenolica), e = 18 mm, de *1,60 x 2,20* m</t>
  </si>
  <si>
    <t>45,07</t>
  </si>
  <si>
    <t>Chapa de madeira compensada naval (com cola fenolica), e = 20 mm, de *1,60 x 2,20* m</t>
  </si>
  <si>
    <t>Chapa de madeira compensada naval (com cola fenolica), e = 25 mm, de *1,60 x 2,20* m</t>
  </si>
  <si>
    <t>57,27</t>
  </si>
  <si>
    <t>Chapa de madeira compensada naval (com cola fenolica), e = 4 mm, de *1,60 x 2,20* m</t>
  </si>
  <si>
    <t>Chapa de madeira compensada naval (com cola fenolica), e = 6 mm, de *1,60 x 2,20* m</t>
  </si>
  <si>
    <t>Chapa de madeira compensada plastificada para forma de concreto, de 2,20 x 1,10 m, e = 10 mm</t>
  </si>
  <si>
    <t>Chapa de madeira compensada plastificada para forma de concreto, de 2,20 x 1,10 m, e = 18 mm</t>
  </si>
  <si>
    <t>Chapa de madeira compensada plastificada para forma de concreto, de 2,20 x 1,10 m, e = 6 mm</t>
  </si>
  <si>
    <t>Chapa de madeira compensada plastificada para forma de concreto, de 2,20 x 1,10 m, e = 14 mm</t>
  </si>
  <si>
    <t>Chapa de madeira compensada plastificada para forma de concreto, de 2,20 x 1,10 m, e = 12 mm</t>
  </si>
  <si>
    <t>Chapa de madeira compensada plastificada para forma de concreto, de 2,20 x 1,10 m, e = 20 mm</t>
  </si>
  <si>
    <t>Chapa de madeira compensada resinada para forma de concreto, de *2,2 x 1,1* m, e = 10 mm</t>
  </si>
  <si>
    <t>Chapa de madeira compensada resinada para forma de concreto, de *2,2 x 1,1* m, e = 12 mm</t>
  </si>
  <si>
    <t>Chapa de madeira compensada resinada para forma de concreto, de *2,2 x 1,1* m, e = 14 mm</t>
  </si>
  <si>
    <t>Chapa de madeira compensada resinada para forma de concreto, de *2,2 x 1,1* m, e = 17 mm</t>
  </si>
  <si>
    <t>Chapa de madeira compensada resinada para forma de concreto, de *2,2 x 1,1* m, e = 20 mm</t>
  </si>
  <si>
    <t>Chapa de madeira compensada resinada para forma de concreto, de *2,2 x 1,1* m, e = 6 mm</t>
  </si>
  <si>
    <t>Chapa de mdf branco liso 1 face, e = 12 mm, de *2,75 x 1,85* m</t>
  </si>
  <si>
    <t>23,05</t>
  </si>
  <si>
    <t>Chapa de mdf branco liso 1 face, e = 15 mm, de *2,75 x 1,85* m</t>
  </si>
  <si>
    <t>Chapa de mdf branco liso 1 face, e = 18 mm, de *2,75 x 1,85* m</t>
  </si>
  <si>
    <t>Chapa de mdf branco liso 1 face, e = 25 mm, de *2,75 x 1,85* m</t>
  </si>
  <si>
    <t>46,53</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</si>
  <si>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</si>
  <si>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</si>
  <si>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</si>
  <si>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</si>
  <si>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</si>
  <si>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32,82</t>
  </si>
  <si>
    <t>Chapa de mdf branco liso 2 faces, e = 25 mm, de *2,75 x 1,85* m</t>
  </si>
  <si>
    <t>49,58</t>
  </si>
  <si>
    <t>Chapa de mdf branco liso 2 faces, e = 6 mm, de *2,75 x 1,85* m</t>
  </si>
  <si>
    <t>18,17</t>
  </si>
  <si>
    <t>Chapa de mdf branco liso 2 faces, e = 9 mm, de *2,75 x 1,85* m</t>
  </si>
  <si>
    <t>Chapa de mdf cru, e = 12 mm, de *2,75 x 1,85* m</t>
  </si>
  <si>
    <t>18,56</t>
  </si>
  <si>
    <t>Chapa de mdf cru, e = 15 mm, de *2,75 x 1,85* m</t>
  </si>
  <si>
    <t>Chapa de mdf cru, e = 18 mm, de *2,75 x 1,85* m</t>
  </si>
  <si>
    <t>Chapa de mdf cru, e = 20 mm, de *2,75 x 1,85* m</t>
  </si>
  <si>
    <t>Chapa de mdf cru, e = 25 mm, de *2,75 x 1,85* m</t>
  </si>
  <si>
    <t>38,70</t>
  </si>
  <si>
    <t>Chapa de mdf cru, e = 6 mm, de *2,75 x 1,85* m</t>
  </si>
  <si>
    <t>Chapa de mdf cru, e = 9 mm, de *2,75 x 1,85* m</t>
  </si>
  <si>
    <t>Chapa para emenda de viga, em aco grosso, qualidade estrutural, bitola 3/16 ", e= 4,75 mm, 4 furos, largura 45 mm, comprimento 500 mm</t>
  </si>
  <si>
    <t>Chapa/bobina aluminio, e = 0,5 mm, l = 300 mm - 0,41 kg/m (liga 1200 - h14)</t>
  </si>
  <si>
    <t>Chapa/bobina aluminio, e = 0,8 mm, l = 1000 mm - 2,16 kg/m (liga 1200 - h14)</t>
  </si>
  <si>
    <t>Chapa/bobina aluminio, e = 0,8 mm, l = 500 mm - 1,08 kg/m (liga 1200 - h14)</t>
  </si>
  <si>
    <t>Chapa/bobina aluminio, e = 0,8 mm, l = 600 mm - 1,30 kg/m (liga 1200 - h14)</t>
  </si>
  <si>
    <t>Chave blindada tripolar para motores, do tipo faca, com porta fusivel do tipo cartucho, corrente nominal de 100 a, tensao nominal de 250 v</t>
  </si>
  <si>
    <t>606,50</t>
  </si>
  <si>
    <t>Chave blindada tripolar para motores, do tipo faca, com porta fusivel do tipo cartucho, corrente nominal de 30 a, tensao nominal de 250 v</t>
  </si>
  <si>
    <t>205,10</t>
  </si>
  <si>
    <t>Chave blindada tripolar para motores, do tipo faca, com porta fusivel do tipo cartucho, corrente nominal de 60 a, tensao nominal de 250 v</t>
  </si>
  <si>
    <t>322,34</t>
  </si>
  <si>
    <t>Chave de partida direta trifasica, com caixa termoplastica, com fusivel de 25 a, para motor com potencia de 7,5 cv e tensao de 380 v</t>
  </si>
  <si>
    <t>481,42</t>
  </si>
  <si>
    <t>Chave de partida direta trifasica, com caixa termoplastica, com fusivel de 35 a, para motor com potencia de 5 cv e tensao de 220 v</t>
  </si>
  <si>
    <t>268,78</t>
  </si>
  <si>
    <t>Chave de partida direta trifasica, com caixa termoplastica, com fusivel de 63 a, para motor com potencia de 10 cv e tensao de 220 v</t>
  </si>
  <si>
    <t>424,00</t>
  </si>
  <si>
    <t>Chave dupla para conexoes tipo storz, engate rapido 1 1/2" x 2 1/2", em latao, para instalacao predial combate a incendio</t>
  </si>
  <si>
    <t>Chave fusivel para redes de distribuicao, tensao de 15,0 kv, corrente nominal do porta fusivel de 100 a, capacidade de interrupcao simetrica de 7,10 ka, capacidade de interrupcao assimetrica 10,00 ka</t>
  </si>
  <si>
    <t>288,87</t>
  </si>
  <si>
    <t>Chave seccionadora-fusivel blindada tripolar, abertura com carga, para fusivel nh00, corrente nominal de 160 a, tensao de 500 v</t>
  </si>
  <si>
    <t>313,36</t>
  </si>
  <si>
    <t>Chave seccionadora-fusivel blindada tripolar, abertura com carga, para fusivel nh01, corrente nominal de 250 a, tensao de 500 v</t>
  </si>
  <si>
    <t>434,38</t>
  </si>
  <si>
    <t>Chumbador de aco tipo parabolt, * 5/8" x 200* mm,  com porca e arruela</t>
  </si>
  <si>
    <t>Chumbador de aco, diametro 1/2", comprimento 75 mm</t>
  </si>
  <si>
    <t>Chumbador de aco, diametro 5/8", comprimento 6", com porca</t>
  </si>
  <si>
    <t>Chumbador de aco, 1" x 600 mm, para postes de aco com base, incluso porca e arruela</t>
  </si>
  <si>
    <t>Chumbador, diametro 1/4" com parafuso 1/4" x 40 mm</t>
  </si>
  <si>
    <t>Chuveiro comum em plastico branco, com cano, 3 temperaturas, 5500 w (110/220 v)</t>
  </si>
  <si>
    <t>Chuveiro comum em plastico cromado, com cano, 4 temperaturas (110/220 v)</t>
  </si>
  <si>
    <t>193,76</t>
  </si>
  <si>
    <t>Chuveiro plastico branco simples 5 '' para acoplar em haste 1/2 ", agua fria</t>
  </si>
  <si>
    <t>Cimento asfaltico de petroleo a granel (cap) 30/45 (coletado caixa na anp acrescido de icms)</t>
  </si>
  <si>
    <t>Cimento asfaltico de petroleo a granel (cap) 50/70 (coletado caixa na anp acrescido de icms)</t>
  </si>
  <si>
    <t>2.926,69</t>
  </si>
  <si>
    <t>Cimento branco</t>
  </si>
  <si>
    <t>Cimento impermeabilizante de pega ultrarrapida para tamponamentos</t>
  </si>
  <si>
    <t>Cimento portland composto cp ii-32</t>
  </si>
  <si>
    <t>Cimento portland composto cp ii-32 (saco de 50 kg)</t>
  </si>
  <si>
    <t>Cimento portland de alto forno (af) cp iii-32</t>
  </si>
  <si>
    <t>Cimento portland estrutural branco cpb-32</t>
  </si>
  <si>
    <t>Cimento portland pozolanico cp iv- 32</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</si>
  <si>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</si>
  <si>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</si>
  <si>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</si>
  <si>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suspensario, cintura e pernas</t>
  </si>
  <si>
    <t>Cobre eletrolitico em barra ou chapa</t>
  </si>
  <si>
    <t>Cola a base de resina sintetica para chapa de laminado melaminico</t>
  </si>
  <si>
    <t>Cola branca base pva</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</si>
  <si>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</si>
  <si>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</si>
  <si>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</si>
  <si>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</si>
  <si>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</si>
  <si>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</si>
  <si>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</si>
  <si>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7,32</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</si>
  <si>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</si>
  <si>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</si>
  <si>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110 mm x 1/2" ou 110 mm x 3/4", para ligacao predial de agua</t>
  </si>
  <si>
    <t>Colar tomada pvc, com travas, saida roscavel com bucha de latao, de 60 mm x 1/2" ou 60 mm x 3/4", para ligacao predial de agua</t>
  </si>
  <si>
    <t>Colar tomada pvc, com travas, saida roscavel com bucha de latao, de 75 mm x 1/2" ou 75 mm x 3/4", para ligacao predial de agua</t>
  </si>
  <si>
    <t>Colar tomada pvc, com travas, saida roscavel com bucha de latao, de 85 mm x 1/2" ou 85 mm x 3/4", para ligacao predial de agua</t>
  </si>
  <si>
    <t>Compactador de solo a percussao (soquete), com motor gasolina de 4 tempos, peso entre 55 e 65 kg, forca de impacto de 1.000 A 1.500 Kgf, frequencia de 600 a 700 golpes por minuto, velocidade de trabalho entre 10 e 15 m/min, potencia entre 2,00 e 3,00 hp</t>
  </si>
  <si>
    <t>10.550,00</t>
  </si>
  <si>
    <t>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t>
  </si>
  <si>
    <t>5.909,82</t>
  </si>
  <si>
    <t>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t>
  </si>
  <si>
    <t>104.493,69</t>
  </si>
  <si>
    <t>Compactador de solo, tipo placa vibratoria reversivel, com motor a gasolina de 4 tempos, peso entre 125 e 150 kg, forca centrifuga entre 2500 e 2800 kgf, largura de trabalho entre 400 e 450 mm, frequencia de vibracao entre 4.300 E 4.500 Rpm, velocidade de trabalho entre 15 e 20 m/min, potencia entre 5,5 e 6,0 hp</t>
  </si>
  <si>
    <t>8.856,64</t>
  </si>
  <si>
    <t>Compactador de solo, tipo placa vibratoria reversivel, com motor a gasolina de 4 tempos, peso entre 150 e 175 kg, forca centrifuga entre 2800 e 3100 kgf, largura de trabalho entre 450 e 520 mm, frequencia de vibracao entre 4.000 E 4.300 Rpm, velocidade de trabalho entre 15 e 20 m/min, potencia entre 6,0 e 7,0 hp</t>
  </si>
  <si>
    <t>7.644,92</t>
  </si>
  <si>
    <t>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t>
  </si>
  <si>
    <t>13.757,28</t>
  </si>
  <si>
    <t>Compactador de solos de percursao (soquete) com motor a gasolina 4 tempos de 4 hp (4 cv)</t>
  </si>
  <si>
    <t>13.072,82</t>
  </si>
  <si>
    <t>Compressor de ar estacionario, vazao 620 pcm, pressao efetiva de trabalho 109 psi, motor eletrico, potencia 127 cv</t>
  </si>
  <si>
    <t>71.727,46</t>
  </si>
  <si>
    <t>Compressor de ar rebocavel vazao 400 pcm, pressao efetiva de trabalho 102 psi, motor diesel, potencia 110 cv</t>
  </si>
  <si>
    <t>57.800,91</t>
  </si>
  <si>
    <t>Compressor de ar rebocavel vazao 748 pcm, pressao efetiva de trabalho 102 psi, motor diesel, potencia 210 cv</t>
  </si>
  <si>
    <t>123.743,95</t>
  </si>
  <si>
    <t>Compressor de ar rebocavel vazao 860 pcm, pressao efetiva de trabalho 102 psi, motor diesel, potencia 250 cv</t>
  </si>
  <si>
    <t>134.411,42</t>
  </si>
  <si>
    <t>Compressor de ar rebocavel, vazao *89* pcm, pressao efetiva de trabalho *102* psi, motor diesel, potencia *20* cv</t>
  </si>
  <si>
    <t>48.602,00</t>
  </si>
  <si>
    <t>Compressor de ar rebocavel, vazao 152 pcm, pressao efetiva de trabalho 102 psi, motor diesel, potencia 31,5 kw</t>
  </si>
  <si>
    <t>31.294,42</t>
  </si>
  <si>
    <t>Compressor de ar rebocavel, vazao 189 pcm, pressao efetiva de trabalho 102 psi, motor diesel, potencia 63 cv</t>
  </si>
  <si>
    <t>36.395,04</t>
  </si>
  <si>
    <t>Compressor de ar rebocavel, vazao 250 pcm, pressao efetiva de trabalho 102 psi, motor diesel, potencia 81 cv</t>
  </si>
  <si>
    <t>48.741,46</t>
  </si>
  <si>
    <t>Compressor de ar, vazao de 10 pcm, reservatorio 100 l, pressao de trabalho entre 6,9 e 9,7 bar,  potencia 2 hp, tensao 110/220 v (coletado caixa)</t>
  </si>
  <si>
    <t>1.801,06</t>
  </si>
  <si>
    <t>Concertina clipada (dupla) em aco galvanizado de alta resistencia, com espiral de 300 mm, d = 2,76 mm</t>
  </si>
  <si>
    <t>25,74</t>
  </si>
  <si>
    <t>Concertina simples em aco galvanizado de alta resistencia, com espiral de 300 mm, d = 2,76 mm</t>
  </si>
  <si>
    <t>Concreto autoadensavel (caa) classe de resistencia c15, espalhamento sf2, inclui servico de bombeamento (nbr 15823)</t>
  </si>
  <si>
    <t>265,26</t>
  </si>
  <si>
    <t>Concreto autoadensavel (caa) classe de resistencia c20, espalhamento sf2, inclui servico de bombeamento (nbr 15823)</t>
  </si>
  <si>
    <t>275,08</t>
  </si>
  <si>
    <t>Concreto autoadensavel (caa) classe de resistencia c25, espalhamento sf2, inclui servico de bombeamento (nbr 15823)</t>
  </si>
  <si>
    <t>284,91</t>
  </si>
  <si>
    <t>Concreto autoadensavel (caa) classe de resistencia c30, espalhamento sf2, inclui servico de bombeamento (nbr 15823)</t>
  </si>
  <si>
    <t>290,67</t>
  </si>
  <si>
    <t>Concreto betuminoso usinado a quente (cbuq) para pavimentacao asfaltica, padrao dnit, faixa c, com cap 30/45 - aquisicao posto usina</t>
  </si>
  <si>
    <t>277,98</t>
  </si>
  <si>
    <t>Concreto betuminoso usinado a quente (cbuq) para pavimentacao asfaltica, padrao dnit, faixa c, com cap 50/70 - aquisicao posto usina</t>
  </si>
  <si>
    <t>300,00</t>
  </si>
  <si>
    <t>Concreto betuminoso usinado a quente (cbuq) para pavimentacao asfaltica, padrao dnit, para binder, com cap 50/70 - aquisicao posto usina</t>
  </si>
  <si>
    <t>290,64</t>
  </si>
  <si>
    <t>Concreto usinado bombeavel, classe de resistencia c20, com brita 0 e 1, slump = 100 +/- 20 mm, exclui servico de bombeamento (nbr 8953)</t>
  </si>
  <si>
    <t>240,70</t>
  </si>
  <si>
    <t>Concreto usinado bombeavel, classe de resistencia c20, com brita 0 e 1, slump = 100 +/- 20 mm, inclui servico de bombeamento (nbr 8953)</t>
  </si>
  <si>
    <t>280,00</t>
  </si>
  <si>
    <t>Concreto usinado bombeavel, classe de resistencia c20, com brita 0 e 1, slump = 130 +/- 20 mm, exclui servico de bombeamento (nbr 8953)</t>
  </si>
  <si>
    <t>295,53</t>
  </si>
  <si>
    <t>Concreto usinado bombeavel, classe de resistencia c20, com brita 0 e 1, slump = 190 +/- 20 mm, inclui servico de bombeamento (nbr 8953)</t>
  </si>
  <si>
    <t>294,89</t>
  </si>
  <si>
    <t>Concreto usinado bombeavel, classe de resistencia c20, com brita 0, slump = 220 +/- 20 mm, inclui servico de bombeamento (nbr 8953)</t>
  </si>
  <si>
    <t>357,00</t>
  </si>
  <si>
    <t>Concreto usinado bombeavel, classe de resistencia c25, com brita 0 e 1, slump = 100 +/- 20 mm, exclui servico de bombeamento (nbr 8953)</t>
  </si>
  <si>
    <t>250,03</t>
  </si>
  <si>
    <t>Concreto usinado bombeavel, classe de resistencia c25, com brita 0 e 1, slump = 100 +/- 20 mm, inclui servico de bombeamento (nbr 8953)</t>
  </si>
  <si>
    <t>291,78</t>
  </si>
  <si>
    <t>Concreto usinado bombeavel, classe de resistencia c25, com brita 0 e 1, slump = 130 +/- 20 mm, exclui servico de bombeamento (nbr 8953)</t>
  </si>
  <si>
    <t>313,26</t>
  </si>
  <si>
    <t>Concreto usinado bombeavel, classe de resistencia c25, com brita 0 e 1, slump = 190 +/- 20 mm, exclui servico de bombeamento (nbr 8953)</t>
  </si>
  <si>
    <t>325,74</t>
  </si>
  <si>
    <t>Concreto usinado bombeavel, classe de resistencia c30, com brita 0 e 1, slump = 100 +/- 20 mm, exclui servico de bombeamento (nbr 8953)</t>
  </si>
  <si>
    <t>261,13</t>
  </si>
  <si>
    <t>Concreto usinado bombeavel, classe de resistencia c30, com brita 0 e 1, slump = 100 +/- 20 mm, inclui servico de bombeamento (nbr 8953)</t>
  </si>
  <si>
    <t>301,61</t>
  </si>
  <si>
    <t>Concreto usinado bombeavel, classe de resistencia c30, com brita 0 e 1, slump = 130 +/- 20 mm, exclui servico de bombeamento (nbr 8953)</t>
  </si>
  <si>
    <t>329,14</t>
  </si>
  <si>
    <t>Concreto usinado bombeavel, classe de resistencia c30, com brita 0 e 1, slump = 190 +/- 20 mm, exclui servico de bombeamento (nbr 8953)</t>
  </si>
  <si>
    <t>351,12</t>
  </si>
  <si>
    <t>Concreto usinado bombeavel, classe de resistencia c35, com brita 0 e 1, slump = 100 +/- 20 mm, exclui servico de bombeamento (nbr 8953)</t>
  </si>
  <si>
    <t>272,28</t>
  </si>
  <si>
    <t>Concreto usinado bombeavel, classe de resistencia c35, com brita 0 e 1, slump = 100 +/- 20 mm, inclui servico de bombeamento (nbr 8953)</t>
  </si>
  <si>
    <t>312,42</t>
  </si>
  <si>
    <t>Concreto usinado bombeavel, classe de resistencia c40, com brita 0 e 1, slump = 100 +/- 20 mm, exclui servico de bombeamento (nbr 8953)</t>
  </si>
  <si>
    <t>284,42</t>
  </si>
  <si>
    <t>Concreto usinado bombeavel, classe de resistencia c40, com brita 0 e 1, slump = 100 +/- 20 mm, inclui servico de bombeamento (nbr 8953)</t>
  </si>
  <si>
    <t>324,21</t>
  </si>
  <si>
    <t>Concreto usinado bombeavel, classe de resistencia c45, com brita 0 e 1, slump = 100 +/- 20 mm, inclui servico de bombeamento (nbr 8953)</t>
  </si>
  <si>
    <t>364,49</t>
  </si>
  <si>
    <t>Concreto usinado bombeavel, classe de resistencia c50, com brita 0 e 1, slump = 100 +/- 20 mm, inclui servico de bombeamento (nbr 8953)</t>
  </si>
  <si>
    <t>432,28</t>
  </si>
  <si>
    <t>Concreto usinado bombeavel, classe de resistencia c60, com brita 0 e 1, slump = 100 +/- 20 mm, inclui servico de bombeamento (nbr 8953)</t>
  </si>
  <si>
    <t>555,08</t>
  </si>
  <si>
    <t>Concreto usinado bombeavel, classe de resistencia c80, com brita 0 e 1, slump = 100 +/- 20 mm, exclui servico de bombeamento (nbr 8953)</t>
  </si>
  <si>
    <t>766,31</t>
  </si>
  <si>
    <t>Concreto usinado convencional (nao bombeavel) classe de resistencia c10, com brita 1 e 2, slump = 80 mm +/- 10 mm (nbr 8953)</t>
  </si>
  <si>
    <t>240,17</t>
  </si>
  <si>
    <t>Concreto usinado convencional (nao bombeavel) classe de resistencia c15, com brita 1 e 2, slump = 80 mm +/- 10 mm (nbr 8953)</t>
  </si>
  <si>
    <t>242,46</t>
  </si>
  <si>
    <t>Condulete de aluminio tipo b, para eletroduto roscavel de 1/2", com tampa cega</t>
  </si>
  <si>
    <t>Condulete de aluminio tipo b, para eletroduto roscavel de 1", com tampa cega</t>
  </si>
  <si>
    <t>Condulete de aluminio tipo b, para eletroduto roscavel de 3/4", com tampa cega</t>
  </si>
  <si>
    <t>Condulete de aluminio tipo c, para eletroduto roscavel de 1/2", com tampa cega</t>
  </si>
  <si>
    <t>Condulete de aluminio tipo c, para eletroduto roscavel de 1", com tampa cega</t>
  </si>
  <si>
    <t>Condulete de aluminio tipo c, para eletroduto roscavel de 3/4", com tampa cega</t>
  </si>
  <si>
    <t>Condulete de aluminio tipo c, para eletroduto roscavel de 4", com tampa cega</t>
  </si>
  <si>
    <t>Condulete de aluminio tipo e, para eletroduto roscavel de 1  1/4", com tampa cega</t>
  </si>
  <si>
    <t>Condulete de aluminio tipo e, para eletroduto roscavel de 1 1/2", com tampa cega</t>
  </si>
  <si>
    <t>18,27</t>
  </si>
  <si>
    <t>Condulete de aluminio tipo e, para eletroduto roscavel de 1/2", com tampa cega</t>
  </si>
  <si>
    <t>Condulete de aluminio tipo e, para eletroduto roscavel de 1", com tampa cega</t>
  </si>
  <si>
    <t>Condulete de aluminio tipo e, para eletroduto roscavel de 2", com tampa cega</t>
  </si>
  <si>
    <t>Condulete de aluminio tipo e, para eletroduto roscavel de 3/4", com tampa cega</t>
  </si>
  <si>
    <t>Condulete de aluminio tipo e, para eletroduto roscavel de 3", com tampa cega</t>
  </si>
  <si>
    <t>Condulete de aluminio tipo e, para eletroduto roscavel de 4", com tampa cega</t>
  </si>
  <si>
    <t>Condulete de aluminio tipo lr, para eletroduto roscavel de 1 1/2", com tampa cega</t>
  </si>
  <si>
    <t>Condulete de aluminio tipo lr, para eletroduto roscavel de 1 1/4", com tampa cega</t>
  </si>
  <si>
    <t>16,78</t>
  </si>
  <si>
    <t>Condulete de aluminio tipo lr, para eletroduto roscavel de 1/2", com tampa cega</t>
  </si>
  <si>
    <t>Condulete de aluminio tipo lr, para eletroduto roscavel de 1", com tampa cega</t>
  </si>
  <si>
    <t>Condulete de aluminio tipo lr, para eletroduto roscavel de 2", com tampa cega</t>
  </si>
  <si>
    <t>Condulete de aluminio tipo lr, para eletroduto roscavel de 3/4", com tampa cega</t>
  </si>
  <si>
    <t>Condulete de aluminio tipo lr, para eletroduto roscavel de 3", com tampa cega</t>
  </si>
  <si>
    <t>95,17</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</si>
  <si>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</si>
  <si>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</si>
  <si>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</si>
  <si>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1/2", com tampa cega</t>
  </si>
  <si>
    <t>Condulete de aluminio tipo t, para eletroduto roscavel de 1", com tampa cega</t>
  </si>
  <si>
    <t>Condulete de aluminio tipo t, para eletroduto roscavel de 2", com tampa cega</t>
  </si>
  <si>
    <t>Condulete de aluminio tipo t, para eletroduto roscavel de 3/4", com tampa cega</t>
  </si>
  <si>
    <t>Condulete de aluminio tipo t, para eletroduto roscavel de 3", com tampa cega</t>
  </si>
  <si>
    <t>107,09</t>
  </si>
  <si>
    <t>Condulete de aluminio tipo t, para eletroduto roscavel de 4", com tampa cega</t>
  </si>
  <si>
    <t>146,95</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</si>
  <si>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</si>
  <si>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</si>
  <si>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</si>
  <si>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1/2", com tampa cega</t>
  </si>
  <si>
    <t>Condulete de aluminio tipo x, para eletroduto roscavel de 1", com tampa cega</t>
  </si>
  <si>
    <t>Condulete de aluminio tipo x, para eletroduto roscavel de 2", com tampa cega</t>
  </si>
  <si>
    <t>Condulete de aluminio tipo x, para eletroduto roscavel de 3/4", com tampa cega</t>
  </si>
  <si>
    <t>Condulete de aluminio tipo x, para eletroduto roscavel de 3", com tampa cega</t>
  </si>
  <si>
    <t>88,18</t>
  </si>
  <si>
    <t>Condulete de aluminio tipo x, para eletroduto roscavel de 4", com tampa cega</t>
  </si>
  <si>
    <t>146,80</t>
  </si>
  <si>
    <t>Condulete em pvc, tipo "b", sem tampa, de 1/2" ou 3/4"</t>
  </si>
  <si>
    <t>Condulete em pvc, tipo "b", sem tampa, de 1"</t>
  </si>
  <si>
    <t>Condulete em pvc, tipo "c", sem tampa, de 1/2"</t>
  </si>
  <si>
    <t>Condulete em pvc, tipo "c", sem tampa, de 1"</t>
  </si>
  <si>
    <t>Condulete em pvc, tipo "c", sem tampa, de 3/4"</t>
  </si>
  <si>
    <t>Condulete em pvc, tipo "e", sem tampa, de 1/2"</t>
  </si>
  <si>
    <t>Condulete em pvc, tipo "e", sem tampa, de 1"</t>
  </si>
  <si>
    <t>Condulete em pvc, tipo "e", sem tampa, de 3/4"</t>
  </si>
  <si>
    <t>Condulete em pvc, tipo "lb", sem tampa, de 1/2" ou 3/4"</t>
  </si>
  <si>
    <t>Condulete em pvc, tipo "lb", sem tampa, de 1"</t>
  </si>
  <si>
    <t>Condulete em pvc, tipo "ll", sem tampa, de 1/2" ou 3/4"</t>
  </si>
  <si>
    <t>Condulete em pvc, tipo "ll", sem tampa, de 1"</t>
  </si>
  <si>
    <t>Condulete em pvc, tipo "lr", sem tampa, de 1/2"</t>
  </si>
  <si>
    <t>Condulete em pvc, tipo "lr", sem tampa, de 1"</t>
  </si>
  <si>
    <t>Condulete em pvc, tipo "lr", sem tampa, de 3/4"</t>
  </si>
  <si>
    <t>Condulete em pvc, tipo "t", sem tampa, de 1"</t>
  </si>
  <si>
    <t>Condulete em pvc, tipo "t", sem tampa, de 3/4"</t>
  </si>
  <si>
    <t>Condulete em pvc, tipo "tb", sem tampa, de 1/2" ou 3/4"</t>
  </si>
  <si>
    <t>Condulete em pvc, tipo "tb", sem tampa, de 1"</t>
  </si>
  <si>
    <t>Condulete em pvc, tipo "x", sem tampa, de 1/2"</t>
  </si>
  <si>
    <t>Condulete em pvc, tipo "x", sem tampa, de 1"</t>
  </si>
  <si>
    <t>Condulete em pvc, tipo "x", sem tampa, de 3/4"</t>
  </si>
  <si>
    <t>Condutor pluvial, pvc, circular, diametro entre 80 e 100 mm, para drenagem predial</t>
  </si>
  <si>
    <t>Cone de sinalizacao em pvc flexivel, h = 70 / 76 cm (nbr 15071)</t>
  </si>
  <si>
    <t>Cone de sinalizacao em pvc rigido com faixa refletiva, h = 70 / 76 cm</t>
  </si>
  <si>
    <t>57,24</t>
  </si>
  <si>
    <t>Conector / adaptador femea, com inserto metalico, ppr, dn 25 mm x 1/2", para agua quente e fria predial</t>
  </si>
  <si>
    <t>Conector / adaptador femea, com inserto metalico, ppr, dn 32 mm x 3/4", para agua quente e fria predial</t>
  </si>
  <si>
    <t>Conector / adaptador macho, com inserto metalico, ppr, dn 25 mm x 1/2", para agua quente e fria predial</t>
  </si>
  <si>
    <t>Conector / adaptador macho, com inserto metalico, ppr, dn 32 mm x 3/4", para agua quente e fria predial</t>
  </si>
  <si>
    <t>Conector bronze/latao (ref 603) sem anel de solda, bolsa x rosca f, 15 mm x 1/2"</t>
  </si>
  <si>
    <t>Conector bronze/latao (ref 603) sem anel de solda, bolsa x rosca f, 22 mm x 1/2"</t>
  </si>
  <si>
    <t>Conector bronze/latao (ref 603) sem anel de solda, bolsa x rosca f, 22 mm x 3/4"</t>
  </si>
  <si>
    <t>Conector bronze/latao (ref 603)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</si>
  <si>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</si>
  <si>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</si>
  <si>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1/2", para adaptar entrada de eletroduto metalico flexivel em quadros</t>
  </si>
  <si>
    <t>Conector curvo 90 graus de aluminio, bitola 1", para adaptar entrada de eletroduto metalico flexivel em quadros</t>
  </si>
  <si>
    <t>Conector curvo 90 graus de aluminio, bitola 2 1/2", para adaptar entrada de eletroduto metalico flexivel em quadros</t>
  </si>
  <si>
    <t>69,62</t>
  </si>
  <si>
    <t>Conector curvo 90 graus de aluminio, bitola 2", para adaptar entrada de eletroduto metalico flexivel em quadros</t>
  </si>
  <si>
    <t>Conector curvo 90 graus de aluminio, bitola 3/4", para adaptar entrada de eletroduto metalico flexivel em quadros</t>
  </si>
  <si>
    <t>Conector curvo 90 graus de aluminio, bitola 3", para adaptar entrada de eletroduto metalico flexivel em quadros</t>
  </si>
  <si>
    <t>Conector curvo 90 graus de aluminio, bitola 4", para adaptar entrada de eletroduto metalico flexivel em quadros</t>
  </si>
  <si>
    <t>154,51</t>
  </si>
  <si>
    <t>Conector de aluminio tipo prensa cabo, bitola 1 1/2", para cabos de diametro de 37 a 40 mm</t>
  </si>
  <si>
    <t>Conector de aluminio tipo prensa cabo, bitola 1 1/4", para cabos de diametro de 31 a 34 mm</t>
  </si>
  <si>
    <t>Conector de aluminio tipo prensa cabo, bitola 1/2", para cabos de diametro de 12,5 a 15 mm</t>
  </si>
  <si>
    <t>Conector de aluminio tipo prensa cabo, bitola 1", para cabos de diametro de 22,5 a 25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</si>
  <si>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</si>
  <si>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</si>
  <si>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</si>
  <si>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femea rj - 45, categoria 5 e</t>
  </si>
  <si>
    <t>Conector femea rj - 45, categoria 6</t>
  </si>
  <si>
    <t>20,91</t>
  </si>
  <si>
    <t>Conector macho rj - 45, categoria 5 e</t>
  </si>
  <si>
    <t>Conector macho rj - 45, categoria 6</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</si>
  <si>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</si>
  <si>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</si>
  <si>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</si>
  <si>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</si>
  <si>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</si>
  <si>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</si>
  <si>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</si>
  <si>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</si>
  <si>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</si>
  <si>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</si>
  <si>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</si>
  <si>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</si>
  <si>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</si>
  <si>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</si>
  <si>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</si>
  <si>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</si>
  <si>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1/2", para adaptar entrada de eletroduto metalico flexivel em quadros</t>
  </si>
  <si>
    <t>Conector reto de aluminio para eletroduto de 1",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</si>
  <si>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</si>
  <si>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</si>
  <si>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3/4", para adaptar entrada de eletroduto metalico flexivel em quadros</t>
  </si>
  <si>
    <t>Conector reto de aluminio para eletroduto de 3", para adaptar entrada de eletroduto metalico flexivel em quadros</t>
  </si>
  <si>
    <t>Conector reto de aluminio para eletroduto de 4", para adaptar entrada de eletroduto metalico flexivel em quadros</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</si>
  <si>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</si>
  <si>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</si>
  <si>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</si>
  <si>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</si>
  <si>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</si>
  <si>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</si>
  <si>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87,83</t>
  </si>
  <si>
    <t>Conexao fixa, rosca femea, em plastico, dn 16 mm x 1/2", para conexao com crimpagem em tubo pex</t>
  </si>
  <si>
    <t>Conexao fixa, rosca femea, em plastico, dn 16 mm x 3/4", para conexao com crimpagem em tubo pex</t>
  </si>
  <si>
    <t>Conexao fixa, rosca femea, em plastico, dn 20 mm x 1/2", para conexao com crimpagem em tubo pex</t>
  </si>
  <si>
    <t>Conexao fixa, rosca femea, em plastico, dn 20 mm x 3/4", para conexao com crimpagem em tubo pex</t>
  </si>
  <si>
    <t>Conexao fixa, rosca femea, em plastico, dn 25 mm x 1/2", para conexao com crimpagem em tubo pex</t>
  </si>
  <si>
    <t>Conexao fixa, rosca femea, em plastico, dn 25 mm x 3/4", para conexao com crimpagem em tubo pex</t>
  </si>
  <si>
    <t>Conexao fixa, rosca femea, em plastico, dn 32 mm x 3/4", para conexao com crimpagem em tubo pex</t>
  </si>
  <si>
    <t>Conexao fixa, rosca femea, metalica, com anel deslizante, dn 16 mm x 1/2", para tubo pex</t>
  </si>
  <si>
    <t>Conexao fixa, rosca femea, metalica, com anel deslizante, dn 20 mm x 1/2", para tubo pex</t>
  </si>
  <si>
    <t>Conexao fixa, rosca femea, metalica, com anel deslizante, dn 20 mm x 3/4", para tubo pex</t>
  </si>
  <si>
    <t>Conexao fixa, rosca femea, metalica, com anel deslizante, dn 25 mm x 1", para tubo pex</t>
  </si>
  <si>
    <t>Conexao fixa, rosca femea, metalica, com anel deslizante, dn 25 mm x 3/4", para tubo pex</t>
  </si>
  <si>
    <t>Conexao fixa, rosca femea, metalica, com anel deslizante, dn 32 mm x 1", para tubo pex</t>
  </si>
  <si>
    <t>Conexao fixa, rosca macho, metalica, para tubo pex, dn 16 mm x 1/2"</t>
  </si>
  <si>
    <t>Conexao fixa, rosca macho, metalica, para tubo pex, dn 16 mm x 3/4"</t>
  </si>
  <si>
    <t>Conexao fixa, rosca macho, metalica, para tubo pex, dn 20 mm x 1/2"</t>
  </si>
  <si>
    <t>5,65</t>
  </si>
  <si>
    <t>Conexao fixa, rosca macho, metalica, para tubo pex, dn 20 mm x 3/4"</t>
  </si>
  <si>
    <t>Conexao fixa, rosca macho, metalica, para tubo pex, dn 25 mm x 1/2"</t>
  </si>
  <si>
    <t>Conexao fixa, rosca macho, metalica, para tubo pex, dn 25 mm x 1"</t>
  </si>
  <si>
    <t>Conexao fixa, rosca macho, metalica, para tubo pex, dn 25 mm x 3/4"</t>
  </si>
  <si>
    <t>Conexao fixa, rosca macho, metalica, para tubo pex, dn 32 mm x 1"</t>
  </si>
  <si>
    <t>Conexao movel, rosca femea, metalica, com anel deslizante, para tubo pex, dn 16 mm x 1/2"</t>
  </si>
  <si>
    <t>Conexao movel, rosca femea, metalica, com anel deslizante, para tubo pex, dn 16 mm x 3/4"</t>
  </si>
  <si>
    <t>Conexao movel, rosca femea, metalica, com anel deslizante, para tubo pex, dn 20 mm x 1/2"</t>
  </si>
  <si>
    <t>Conexao movel, rosca femea, metalica, com anel deslizante, para tubo pex, dn 20 mm x 3/4"</t>
  </si>
  <si>
    <t>Conexao movel, rosca femea, metalica, com anel deslizante, para tubo pex, dn 25 mm x 1"</t>
  </si>
  <si>
    <t>11,01</t>
  </si>
  <si>
    <t>Conexao movel, rosca femea, metalica, com anel deslizante, para tubo pex, dn 25 mm x 3/4"</t>
  </si>
  <si>
    <t>Conexao movel, rosca femea, metalica, com anel deslizante, para tubo pex, dn 32 mm x 1"</t>
  </si>
  <si>
    <t>Conjunto arruelas de vedacao 5/16" para telha fibrocimento (uma arruela metalica e uma arruela pvc - conicas)</t>
  </si>
  <si>
    <t>Conjunto de fechadura de sobrepor em ferro pintado, sem macaneta, com chave grande (sem cilindro) - tipo caixao - completa</t>
  </si>
  <si>
    <t>Conjunto de ferragens pivo, para porta pivotante de ate 100 kg, regulavel com esfera , cromado - superior e inferior - completo</t>
  </si>
  <si>
    <t>Conjunto de ligacao para bacia sanitaria ajustavel, em plastico branco, com tubo, canopla e espude</t>
  </si>
  <si>
    <t>Conjunto de ligacao para bacia sanitaria em plastico branco com tubo, canopla e anel de expansao (tubo 1.1/2 '' X 20 cm)</t>
  </si>
  <si>
    <t>Conjunto montado estopim com espoleta comum numero 8, com cabeca acendedora, 1,5 m</t>
  </si>
  <si>
    <t>Conjunto para futsal com traves oficiais de 3,00 x 2,00 m em tubo de aco galvanizado 3" com requadro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</si>
  <si>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</si>
  <si>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Container almoxarifado, de *2,40* x *6,00* m, padrao simples, sem revestimento e sem divisorias internos e sem sanitario, para uso em canteiro de obras</t>
  </si>
  <si>
    <t>Contator tripolar, corrente de *110* a, tensao nominal de *500* v, categoria ac-2 e ac-3</t>
  </si>
  <si>
    <t>1.251,78</t>
  </si>
  <si>
    <t>Contator tripolar, corrente de *185* a, tensao nominal de *500* v, categoria ac-2 e ac-3</t>
  </si>
  <si>
    <t>1.872,20</t>
  </si>
  <si>
    <t>Contator tripolar, corrente de *22* a, tensao nominal de *500* v, categoria ac-2 e ac-3</t>
  </si>
  <si>
    <t>Contator tripolar, corrente de *265* a, tensao nominal de *500* v, categoria ac-2 e ac-3</t>
  </si>
  <si>
    <t>4.224,78</t>
  </si>
  <si>
    <t>Contator tripolar, corrente de *38* a, tensao nominal de *500* v, categoria ac-2 e ac-3</t>
  </si>
  <si>
    <t>275,46</t>
  </si>
  <si>
    <t>Contator tripolar, corrente de *500* a, tensao nominal de *500* v, categoria ac-2 e ac-3</t>
  </si>
  <si>
    <t>10.282,11</t>
  </si>
  <si>
    <t>Contator tripolar, corrente de *65* a, tensao nominal de *500* v, categoria ac-2 e ac-3</t>
  </si>
  <si>
    <t>526,54</t>
  </si>
  <si>
    <t>Contator tripolar, corrente de 12 a, tensao nominal de *500* v, categoria ac-2 e ac-3</t>
  </si>
  <si>
    <t>106,64</t>
  </si>
  <si>
    <t>Contator tripolar, corrente de 25 a, tensao nominal de *500* v, categoria ac-2 e ac-3</t>
  </si>
  <si>
    <t>146,69</t>
  </si>
  <si>
    <t>Contator tripolar, corrente de 250 a, tensao nominal de *500* v, para acionamento de capacitores</t>
  </si>
  <si>
    <t>3.229,93</t>
  </si>
  <si>
    <t>Contator tripolar, corrente de 300 a, tensao nominal de *500* v, categoria ac-2 e ac-3</t>
  </si>
  <si>
    <t>4.967,69</t>
  </si>
  <si>
    <t>Contator tripolar, corrente de 32 a, tensao nominal de *500* v, categoria ac-2 e ac-3</t>
  </si>
  <si>
    <t>227,04</t>
  </si>
  <si>
    <t>Contator tripolar, corrente de 400 a, tensao nominal de *500* v, categoria ac-2 e ac-3</t>
  </si>
  <si>
    <t>5.930,35</t>
  </si>
  <si>
    <t>Contator tripolar, corrente de 45 a, tensao nominal de *500* v, categoria ac-2 e ac-3</t>
  </si>
  <si>
    <t>406,06</t>
  </si>
  <si>
    <t>Contator tripolar, corrente de 630 a, tensao nominal de *500* v, categoria ac-2 e ac-3</t>
  </si>
  <si>
    <t>14.577,09</t>
  </si>
  <si>
    <t>Contator tripolar, corrente de 75 a, tensao nominal de *500* v, categoria ac-2 e ac-3</t>
  </si>
  <si>
    <t>762,51</t>
  </si>
  <si>
    <t>Contator tripolar, corrente de 9 a, tensao nominal de *500* v, categoria ac-2 e ac-3</t>
  </si>
  <si>
    <t>100,43</t>
  </si>
  <si>
    <t>Contator tripolar, corrente de 95 a, tensao nominal de *500* v, categoria ac-2 e ac-3</t>
  </si>
  <si>
    <t>1.047,80</t>
  </si>
  <si>
    <t>Contra-porca sextavada, diametro nominal 1 3/8", altura 35 mm</t>
  </si>
  <si>
    <t>Coordenador / gerente de obra</t>
  </si>
  <si>
    <t>122,32</t>
  </si>
  <si>
    <t>Coordenador / gerente de obra (mensalista)</t>
  </si>
  <si>
    <t>21.529,75</t>
  </si>
  <si>
    <t>Corante liquido para tinta pva, bisnaga 50 ml</t>
  </si>
  <si>
    <t>Corda de poliamida 12 mm tipo bombeiro, para trabalho em altura</t>
  </si>
  <si>
    <t>405,48</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</si>
  <si>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</si>
  <si>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</si>
  <si>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</si>
  <si>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</si>
  <si>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</si>
  <si>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</si>
  <si>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</si>
  <si>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</si>
  <si>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Corrente de elo curto comum, soldada, galvanizada, espessura do elo = 1/2" (12,5 mm)</t>
  </si>
  <si>
    <t>Cortadeira de piso de concreto e asfalto, para disco padrao de diametro 350 mm (14") ou 450 mm (18") , motor a gasolina, potencia 13 hp, sem disco</t>
  </si>
  <si>
    <t>8.013,02</t>
  </si>
  <si>
    <t>Cortadeira hidraulica de vergalhao, para aco de diametro ate 50 mm, motor eletrico trifasico, potencia de 5,5 hp a 7,5 hp</t>
  </si>
  <si>
    <t>66.056,63</t>
  </si>
  <si>
    <t>Cotovelo bronze/latao (ref 707-3) sem anel de solda, bolsa x rosca f, 15mm x 1/2"</t>
  </si>
  <si>
    <t>Cotovelo bronze/latao (ref 707-3) sem anel de solda, bolsa x rosca f, 22mm x 1/2"</t>
  </si>
  <si>
    <t>Cotovelo bronze/latao (ref 707-3) sem anel de solda, bolsa x rosca f, 22mm x 3/4"</t>
  </si>
  <si>
    <t>Cotovelo de cobre 90 graus (ref 607) sem anel de solda, bolsa x bolsa, 104 mm</t>
  </si>
  <si>
    <t>437,38</t>
  </si>
  <si>
    <t>Cotovelo de cobre 90 graus (ref 607) sem anel de solda, bolsa x bolsa, 15 mm</t>
  </si>
  <si>
    <t>Cotovelo de cobre 90 graus (ref 607) sem anel de solda, bolsa x bolsa, 22 mm</t>
  </si>
  <si>
    <t>Cotovelo de cobre 90 graus (ref 607) sem anel de solda, bolsa x bolsa, 28 mm</t>
  </si>
  <si>
    <t>Cotovelo de cobre 90 graus (ref 607) sem anel de solda, bolsa x bolsa, 35 mm</t>
  </si>
  <si>
    <t>Cotovelo de cobre 90 graus (ref 607) sem anel de solda, bolsa x bolsa, 42 mm</t>
  </si>
  <si>
    <t>33,39</t>
  </si>
  <si>
    <t>Cotovelo de cobre 90 graus (ref 607) sem anel de solda, bolsa x bolsa, 54 mm</t>
  </si>
  <si>
    <t>Cotovelo de cobre 90 graus (ref 607) sem anel de solda, bolsa x bolsa, 66 mm</t>
  </si>
  <si>
    <t>184,59</t>
  </si>
  <si>
    <t>Cotovelo de cobre 90 graus (ref 607) sem anel de solda, bolsa x bolsa, 79 mm</t>
  </si>
  <si>
    <t>177,00</t>
  </si>
  <si>
    <t>Cotovelo de reducao 90 graus de ferro galvanizado, com rosca bsp, de 1 1/2" x 1"</t>
  </si>
  <si>
    <t>25,87</t>
  </si>
  <si>
    <t>Cotovelo de reducao 90 graus de ferro galvanizado, com rosca bsp, de 1 1/2" x 3/4"</t>
  </si>
  <si>
    <t>Cotovelo de reducao 90 graus de ferro galvanizado, com rosca bsp, de 1 1/4" x 1"</t>
  </si>
  <si>
    <t>18,44</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</si>
  <si>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</si>
  <si>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</si>
  <si>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</si>
  <si>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</si>
  <si>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</si>
  <si>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 45 graus de ferro galvanizado, com rosca bsp, de 1 1/2"</t>
  </si>
  <si>
    <t>Cotovelo 45 graus de ferro galvanizado, com rosca bsp, de 1 1/4"</t>
  </si>
  <si>
    <t>Cotovelo 45 graus de ferro galvanizado, com rosca bsp, de 1/2"</t>
  </si>
  <si>
    <t>Cotovelo 45 graus de ferro galvanizado, com rosca bsp, de 1"</t>
  </si>
  <si>
    <t>Cotovelo 45 graus de ferro galvanizado, com rosca bsp, de 2 1/2"</t>
  </si>
  <si>
    <t>Cotovelo 45 graus de ferro galvanizado, com rosca bsp, de 2"</t>
  </si>
  <si>
    <t>Cotovelo 45 graus de ferro galvanizado, com rosca bsp, de 3/4"</t>
  </si>
  <si>
    <t>Cotovelo 45 graus de ferro galvanizado, com rosca bsp, de 3"</t>
  </si>
  <si>
    <t>89,90</t>
  </si>
  <si>
    <t>Cotovelo 45 graus de ferro galvanizado, com rosca bsp, de 4"</t>
  </si>
  <si>
    <t>157,52</t>
  </si>
  <si>
    <t>Cotovelo 45 graus, pead pe 100, de 125 mm, para eletrofusao</t>
  </si>
  <si>
    <t>157,20</t>
  </si>
  <si>
    <t>Cotovelo 45 graus, pead pe 100, de 200 mm, para eletrofusao</t>
  </si>
  <si>
    <t>1.027,79</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</si>
  <si>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</si>
  <si>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</si>
  <si>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</si>
  <si>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</si>
  <si>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</si>
  <si>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1/2"</t>
  </si>
  <si>
    <t>Cotovelo 90 graus de ferro galvanizado, com rosca bsp macho/femea, de 1"</t>
  </si>
  <si>
    <t>Cotovelo 90 graus de ferro galvanizado, com rosca bsp macho/femea, de 2 1/2"</t>
  </si>
  <si>
    <t>Cotovelo 90 graus de ferro galvanizado, com rosca bsp macho/femea, de 2"</t>
  </si>
  <si>
    <t>Cotovelo 90 graus de ferro galvanizado, com rosca bsp macho/femea, de 3/4"</t>
  </si>
  <si>
    <t>Cotovelo 90 graus de ferro galvanizado, com rosca bsp macho/femea, de 3"</t>
  </si>
  <si>
    <t>109,80</t>
  </si>
  <si>
    <t>Cotovelo 90 graus de ferro galvanizado, com rosca bsp, de 1 1/2"</t>
  </si>
  <si>
    <t>Cotovelo 90 graus de ferro galvanizado, com rosca bsp, de 1 1/4"</t>
  </si>
  <si>
    <t>Cotovelo 90 graus de ferro galvanizado, com rosca bsp, de 1/2"</t>
  </si>
  <si>
    <t>Cotovelo 90 graus de ferro galvanizado, com rosca bsp, de 1"</t>
  </si>
  <si>
    <t>Cotovelo 90 graus de ferro galvanizado, com rosca bsp, de 2 1/2"</t>
  </si>
  <si>
    <t>Cotovelo 90 graus de ferro galvanizado, com rosca bsp, de 2"</t>
  </si>
  <si>
    <t>30,42</t>
  </si>
  <si>
    <t>Cotovelo 90 graus de ferro galvanizado, com rosca bsp, de 3/4"</t>
  </si>
  <si>
    <t>Cotovelo 90 graus de ferro galvanizado, com rosca bsp, de 3"</t>
  </si>
  <si>
    <t>78,08</t>
  </si>
  <si>
    <t>Cotovelo 90 graus de ferro galvanizado, com rosca bsp, de 4"</t>
  </si>
  <si>
    <t>Cotovelo 90 graus de ferro galvanizado, com rosca bsp, de 5"</t>
  </si>
  <si>
    <t>216,67</t>
  </si>
  <si>
    <t>Cotovelo 90 graus de ferro galvanizado, com rosca bsp, de 6"</t>
  </si>
  <si>
    <t>553,81</t>
  </si>
  <si>
    <t>Cotovelo 90 graus, pead pe 100, de 125 mm, para eletrofusao</t>
  </si>
  <si>
    <t>Cotovelo 90 graus, pead pe 100, de 20 mm, para eletrofusao</t>
  </si>
  <si>
    <t>19,70</t>
  </si>
  <si>
    <t>Cotovelo 90 graus, pead pe 100, de 200 mm, para eletrofusao</t>
  </si>
  <si>
    <t>1.465,76</t>
  </si>
  <si>
    <t>Cotovelo 90 graus, pead pe 100, de 32 mm, para eletrofusao</t>
  </si>
  <si>
    <t>26,72</t>
  </si>
  <si>
    <t>Cotovelo 90 graus, pead pe 100, de 63 mm, para eletrofusao</t>
  </si>
  <si>
    <t>49,29</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</si>
  <si>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</si>
  <si>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</si>
  <si>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</si>
  <si>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Cotovelo/joelho 90 graus, em polipropileno, pn 16, para tubos pead, 20 x 20 mm - ligacao predial de agua</t>
  </si>
  <si>
    <t>Cotovelo/joelho 90 graus, em polipropileno, pn 16, para tubos pead, 32 x 32 mm - ligacao predial de agua</t>
  </si>
  <si>
    <t>Cremona com castanha bipartida, com vara de 1.20 M, em latao cromado, para portas e janelas - completa</t>
  </si>
  <si>
    <t>Cremona com castanha bipartida, com vara de 1.50 M, em latao cromado, para portas e janelas - completa</t>
  </si>
  <si>
    <t>54,65</t>
  </si>
  <si>
    <t>Cremona latao cromado, com castanha bipartida e presilhas, medidas aproximadas de 113 x 40 x 35 mm (nao incl vara ferro)</t>
  </si>
  <si>
    <t>Cruzeta de concreto leve, comp. 2000 Mm secao, 90 x 90 mm</t>
  </si>
  <si>
    <t>Cruzeta de eucalipto tratado, ou equivalente da regiao, *2,4* m, secao *9 x 11,5* cm</t>
  </si>
  <si>
    <t>Cruzeta de ferro galvanizado, com rosca bsp, de 1 1/2"</t>
  </si>
  <si>
    <t>Cruzeta de ferro galvanizado, com rosca bsp, de 1 1/4"</t>
  </si>
  <si>
    <t>Cruzeta de ferro galvanizado, com rosca bsp, de 1/2"</t>
  </si>
  <si>
    <t>Cruzeta de ferro galvanizado, com rosca bsp, de 1"</t>
  </si>
  <si>
    <t>Cruzeta de ferro galvanizado, com rosca bsp, de 2 1/2"</t>
  </si>
  <si>
    <t>Cruzeta de ferro galvanizado, com rosca bsp, de 2"</t>
  </si>
  <si>
    <t>64,57</t>
  </si>
  <si>
    <t>Cruzeta de ferro galvanizado, com rosca bsp, de 3/4"</t>
  </si>
  <si>
    <t>Cruzeta de ferro galvanizado, com rosca bsp, de 3"</t>
  </si>
  <si>
    <t>Cuba aco inox (aisi 304) de embutir com valvula de 3 1/2 ", de *56 x 33 x 12* cm</t>
  </si>
  <si>
    <t>155,11</t>
  </si>
  <si>
    <t>Cuba aco inox (aisi 304) de embutir com valvula 3 1/2 ", de *40 x 34 x 12* cm</t>
  </si>
  <si>
    <t>107,43</t>
  </si>
  <si>
    <t>Cuba aco inox (aisi 304) de embutir com valvula 3 1/2 ", de *46 x 30 x 12* cm</t>
  </si>
  <si>
    <t>141,08</t>
  </si>
  <si>
    <t>Cumeeira aluminio ondulada, comprimento = *1,12* m, e = 0,8 mm</t>
  </si>
  <si>
    <t>Cumeeira articulada (aba inferior) para telha ondulada de fibrocimento e = 4 mm, aba *330* mm, comprimento 500 mm (sem amianto)</t>
  </si>
  <si>
    <t>Cumeeira articulada (aba interna inferior ou externa superior) para telha estrutural de fibrocimento, 1 aba, e = 6 mm (sem amianto)</t>
  </si>
  <si>
    <t>Cumeeira articulada (aba superior) para telha ondulada de fibrocimento e = 4 mm, aba *330* mm, comprimento 500 mm (sem amianto)</t>
  </si>
  <si>
    <t>Cumeeira articulada (par) para telha ondulada de fibrocimento, e = 6 mm, aba 350 mm, comprimento 1100 mm (sem amianto)</t>
  </si>
  <si>
    <t>25,89</t>
  </si>
  <si>
    <t>Cumeeira normal para telha estrutural de fibrocimento 1 aba, e = 6 mm, comprimento 608 mm (sem amianto)</t>
  </si>
  <si>
    <t>Cumeeira normal para telha estrutural de fibrocimento 2 abas, e = 6 mm, de 1050 x 935 mm (sem amianto)</t>
  </si>
  <si>
    <t>92,65</t>
  </si>
  <si>
    <t>Cumeeira normal para telha ondulada de fibrocimento, e = 6 mm, aba 300 mm, comprimento 1100 mm (sem amianto)</t>
  </si>
  <si>
    <t>46,84</t>
  </si>
  <si>
    <t>Cumeeira para telha ceramica, comprimento de *41* cm, rendimento de *3* telhas/m</t>
  </si>
  <si>
    <t>Cumeeira para telha de concreto, para 2 aguas de telhado, cor cinza, rendimento de *3* telhas/m (coletado caixa)</t>
  </si>
  <si>
    <t>Cumeeira shed para telha ondulada de fibrocimento, e = 6 mm, aba 280 mm, comprimento 1100 mm (sem amianto)</t>
  </si>
  <si>
    <t>Cumeeira universal para telha ondulada de fibrocimento, e = 6 mm, aba 210 mm, comprimento 1100 mm (sem amianto)</t>
  </si>
  <si>
    <t>Curva cpvc, 90 graus, soldavel, 22 mm, para agua quente</t>
  </si>
  <si>
    <t>Curva cpvc, 90 graus, soldavel, 28 mm, para agua quente</t>
  </si>
  <si>
    <t>Curva cpvc, 90 graus, soldavel,15 mm, para agua quente</t>
  </si>
  <si>
    <t>2,04</t>
  </si>
  <si>
    <t>Curva curta pvc, pb, je, 45 graus, dn 100 mm, para rede coletora esgoto (nbr 10569)</t>
  </si>
  <si>
    <t>Curva curta pvc, pb, je, 90 graus, dn 100 mm, para rede coletora esgoto (nbr 10569)</t>
  </si>
  <si>
    <t>Curva de pvc 45 graus, soldavel, 110 mm, para agua fria predial (nbr 5648)</t>
  </si>
  <si>
    <t>90,84</t>
  </si>
  <si>
    <t>Curva de pvc 45 graus, soldavel, 20 mm, para agua fria predial (nbr 5648)</t>
  </si>
  <si>
    <t>Curva de pvc 45 graus, soldavel, 25 mm, para agua fria predial (nbr 5648)</t>
  </si>
  <si>
    <t>Curva de pvc 45 graus, soldavel, 32 mm, para agua fria predial (nbr 5648)</t>
  </si>
  <si>
    <t>Curva de pvc 45 graus, soldavel, 40 mm, para agua fria predial (nbr 5648)</t>
  </si>
  <si>
    <t>Curva de pvc 45 graus, soldavel, 50 mm, para agua fria predial (nbr 5648)</t>
  </si>
  <si>
    <t>Curva de pvc 45 graus, soldavel, 60 mm, para agua fria predial (nbr 5648)</t>
  </si>
  <si>
    <t>Curva de pvc 45 graus, soldavel, 75 mm, para agua fria predial (nbr 5648)</t>
  </si>
  <si>
    <t>21,06</t>
  </si>
  <si>
    <t>Curva de pvc 45 graus, soldavel, 85 mm, para agua fria predial (nbr 5648)</t>
  </si>
  <si>
    <t>Curva de pvc 90 graus, soldavel, 110 mm, para agua fria predial (nbr 5648)</t>
  </si>
  <si>
    <t>120,42</t>
  </si>
  <si>
    <t>Curva de pvc 90 graus, soldavel, 20 mm, para agua fria predial (nbr 5648)</t>
  </si>
  <si>
    <t>Curva de pvc 90 graus, soldavel, 25 mm, para agua fria predial (nbr 5648)</t>
  </si>
  <si>
    <t>Curva de pvc 90 graus, soldavel, 32 mm, para agua fria predial (nbr 5648)</t>
  </si>
  <si>
    <t>Curva de pvc 90 graus, soldavel, 40 mm, para agua fria predial (nbr 5648)</t>
  </si>
  <si>
    <t>Curva de pvc 90 graus, soldavel, 50 mm, para agua fria predial (nbr 5648)</t>
  </si>
  <si>
    <t>Curva de pvc 90 graus, soldavel, 60 mm, para agua fria predial (nbr 5648)</t>
  </si>
  <si>
    <t>Curva de pvc 90 graus, soldavel, 75 mm, para agua fria predial (nbr 5648)</t>
  </si>
  <si>
    <t>Curva de pvc 90 graus, soldavel, 85 mm, para agua fria predial (nbr 5648)</t>
  </si>
  <si>
    <t>Curva de pvc, 45 graus, serie r, dn 100 mm, para esgoto predial</t>
  </si>
  <si>
    <t>Curva de pvc, 90 graus, serie r, dn 100 mm, para esgoto predial</t>
  </si>
  <si>
    <t>40,67</t>
  </si>
  <si>
    <t>Curva de pvc, 90 graus, serie r, dn 50 mm, para esgoto predial</t>
  </si>
  <si>
    <t>19,20</t>
  </si>
  <si>
    <t>Curva de pvc, 90 graus, serie r, dn 75 mm, para esgoto predial</t>
  </si>
  <si>
    <t>28,06</t>
  </si>
  <si>
    <t>Curva de transposicao bronze/latao (ref 736) sem anel de solda, bolsa x bolsa, 15 mm</t>
  </si>
  <si>
    <t>Curva de transposicao bronze/latao (ref 736) sem anel de solda, bolsa x bolsa, 22 mm</t>
  </si>
  <si>
    <t>Curva de transposicao bronze/latao (ref 736) sem anel de solda, bolsa x bolsa, 28 mm</t>
  </si>
  <si>
    <t>Curva de transposicao, cpvc, soldavel, 15 mm</t>
  </si>
  <si>
    <t>Curva de transposicao, cpvc, soldavel, 22 mm</t>
  </si>
  <si>
    <t>Curva de transposicao, pvc soldavel, 20 mm, para agua fria predial</t>
  </si>
  <si>
    <t>Curva de transposicao, pvc, soldavel, 25 mm, para agua fria predial</t>
  </si>
  <si>
    <t>Curva de transposicao, pvc, soldavel, 32 mm, para agua fria predial</t>
  </si>
  <si>
    <t>Curva longa pvc, pb, je, 45 graus, dn 100 mm, para rede coletora esgoto (nbr 10569)</t>
  </si>
  <si>
    <t>20,77</t>
  </si>
  <si>
    <t>Curva longa pvc, pb, je, 45 graus, dn 150 mm, para rede coletora esgoto (nbr 10569)</t>
  </si>
  <si>
    <t>Curva longa pvc, pb, je, 90 graus, dn 100 mm, para rede coletora esgoto (nbr 10569)</t>
  </si>
  <si>
    <t>30,14</t>
  </si>
  <si>
    <t>Curva longa pvc, pb, je, 90 graus, dn 150 mm, para rede coletora esgoto (nbr 10569)</t>
  </si>
  <si>
    <t>109,97</t>
  </si>
  <si>
    <t>Curva ppr 90 graus, dn 20 mm, para agua quente predial</t>
  </si>
  <si>
    <t>Curva ppr 90 graus, dn 25 mm, para agua quente predial</t>
  </si>
  <si>
    <t>Curva pvc curta 90 g, dn 50 mm, para esgoto predial</t>
  </si>
  <si>
    <t>Curva pvc curta 90 graus, dn 40 mm, para esgoto predial</t>
  </si>
  <si>
    <t>Curva pvc curta 90 graus, dn 75 mm, para esgoto predial</t>
  </si>
  <si>
    <t>Curva pvc curta 90 graus, 100 mm, para esgoto predial</t>
  </si>
  <si>
    <t>Curva pvc leve, 90 graus, com ponta e bolsa lisa, dn 150 mm</t>
  </si>
  <si>
    <t>Curva pvc leve, 90 graus, com ponta e bolsa lisa, dn 250 mm</t>
  </si>
  <si>
    <t>432,68</t>
  </si>
  <si>
    <t>Curva pvc leve, 90 graus, com ponta e bolsa lisa, dn 300 mm</t>
  </si>
  <si>
    <t>673,94</t>
  </si>
  <si>
    <t>Curva pvc longa 45 graus, 100 mm, para esgoto predial</t>
  </si>
  <si>
    <t>Curva pvc longa 45g, dn 50 mm, para esgoto predial</t>
  </si>
  <si>
    <t>Curva pvc longa 45g, dn 75 mm, para esgoto predial</t>
  </si>
  <si>
    <t>Curva pvc longa 90 graus, 100 mm, para esgoto predial</t>
  </si>
  <si>
    <t>32,81</t>
  </si>
  <si>
    <t>Curva pvc longa 90 graus, 40 mm, para esgoto predial</t>
  </si>
  <si>
    <t>Curva pvc longa 90 graus, 50 mm, para esgoto predial</t>
  </si>
  <si>
    <t>Curva pvc longa 90 graus, 75 mm, para esgoto predial</t>
  </si>
  <si>
    <t>Curva pvc pba, je, pb, 22 graus, dn 100 / de 110 mm, para rede agua (nbr 10351)</t>
  </si>
  <si>
    <t>99,82</t>
  </si>
  <si>
    <t>Curva pvc pba, je, pb, 22 graus, dn 50 / de 60 mm, para rede agua (nbr 10351)</t>
  </si>
  <si>
    <t>Curva pvc pba, je, pb, 22 graus, dn 75 / de 85 mm, para rede agua (nbr 10351)</t>
  </si>
  <si>
    <t>41,03</t>
  </si>
  <si>
    <t>Curva pvc pba, je, pb, 45 graus, dn 100 / de 110 mm, para rede agua (nbr 10351)</t>
  </si>
  <si>
    <t>98,85</t>
  </si>
  <si>
    <t>Curva pvc pba, je, pb, 45 graus, dn 50 / de 60 mm, para rede agua (nbr 10351)</t>
  </si>
  <si>
    <t>21,58</t>
  </si>
  <si>
    <t>Curva pvc pba, je, pb, 45 graus, dn 75 / de 85 mm, para rede agua (nbr 10351)</t>
  </si>
  <si>
    <t>53,26</t>
  </si>
  <si>
    <t>Curva pvc pba, je, pb, 90 graus, dn 100 / de 110 mm, para rede agua (nbr 10351)</t>
  </si>
  <si>
    <t>120,63</t>
  </si>
  <si>
    <t>Curva pvc pba, je, pb, 90 graus, dn 50 / de 60 mm, para rede agua (nbr 10351)</t>
  </si>
  <si>
    <t>Curva pvc pba, je, pb, 90 graus, dn 75 / de 85 mm, para rede agua (nbr 10351)</t>
  </si>
  <si>
    <t>Curva pvc 90 graus, roscavel, 1 1/2",  agua fria predial</t>
  </si>
  <si>
    <t>Curva pvc 90 graus, roscavel, 1 1/4",  agua fria predial</t>
  </si>
  <si>
    <t>Curva pvc 90 graus, roscavel, 1/2",  agua fria predial</t>
  </si>
  <si>
    <t>Curva pvc 90 graus, roscavel, 1",  agua fria predial</t>
  </si>
  <si>
    <t>Curva pvc 90 graus, roscavel, 2",  agua fria predial</t>
  </si>
  <si>
    <t>Curva pvc 90 graus, roscavel, 3/4",  agua fria predial</t>
  </si>
  <si>
    <t>Curva pvc, bb, je, 45 graus, dn 200 mm, para tubo corrugado e/ou liso, rede coletora esgoto (nbr 10569)</t>
  </si>
  <si>
    <t>243,99</t>
  </si>
  <si>
    <t>Curva pvc, bb, je, 45 graus, dn 250 mm, para tubo corrugado e/ou liso, rede coletora esgoto (nbr 10569)</t>
  </si>
  <si>
    <t>401,35</t>
  </si>
  <si>
    <t>Curva pvc, bb, je, 90 graus, dn 200 mm, para tubo corrugado e/ou liso, rede coletora esgoto (nbr 10569)</t>
  </si>
  <si>
    <t>305,16</t>
  </si>
  <si>
    <t>Curva pvc, bb, je, 90 graus, dn 250 mm, para tubo corrugado e/ou liso, rede coletora esgoto (nbr 10569)</t>
  </si>
  <si>
    <t>451,15</t>
  </si>
  <si>
    <t>Curva pvc, serie r, 87.30 Graus, curta, 100 mm, para esgoto predial (para pe-de-coluna)</t>
  </si>
  <si>
    <t>30,99</t>
  </si>
  <si>
    <t>Curva pvc, serie r, 87.30 Graus, curta, 150 mm, para esgoto predial (para pe-de-coluna)</t>
  </si>
  <si>
    <t>Curva pvc, serie r, 87.30 Graus, curta, 75 mm, para esgoto predial (para pe-de-coluna)</t>
  </si>
  <si>
    <t>Curva pvc, 45 graus, curta, pb, dn 100 mm, para esgoto predial</t>
  </si>
  <si>
    <t>18,74</t>
  </si>
  <si>
    <t>Curva 135 graus, de pvc rigido roscavel, de 1", para eletroduto</t>
  </si>
  <si>
    <t>Curva 135 graus, de pvc rigido roscavel, de 3/4", para eletroduto</t>
  </si>
  <si>
    <t>Curva 135 graus, para eletroduto, em aco galvanizado eletrolitico, diametro de 100 mm (4")</t>
  </si>
  <si>
    <t>Curva 135 graus, para eletroduto, em aco galvanizado eletrolitico, diametro de 15 mm (1/2")</t>
  </si>
  <si>
    <t>Curva 135 graus, para eletroduto, em aco galvanizado eletrolitico, diametro de 20 mm (3/4")</t>
  </si>
  <si>
    <t>Curva 135 graus, para eletroduto, em aco galvanizado eletrolitico, diametro de 25 mm (1")</t>
  </si>
  <si>
    <t>Curva 135 graus, para eletroduto, em aco galvanizado eletrolitico, diametro de 32 mm (1 1/4")</t>
  </si>
  <si>
    <t>Curva 135 graus, para eletroduto, em aco galvanizado eletrolitico, diametro de 40 mm (1 1/2")</t>
  </si>
  <si>
    <t>Curva 135 graus, para eletroduto, em aco galvanizado eletrolitico, diametro de 50 mm (2")</t>
  </si>
  <si>
    <t>37,09</t>
  </si>
  <si>
    <t>Curva 135 graus, para eletroduto, em aco galvanizado eletrolitico, diametro de 65 mm (2 1/2")</t>
  </si>
  <si>
    <t>Curva 135 graus, para eletroduto, em aco galvanizado eletrolitico, diametro de 80 mm (3")</t>
  </si>
  <si>
    <t>Curva 180 graus, de pvc rigido roscavel, de 1 1/2", para eletroduto</t>
  </si>
  <si>
    <t>Curva 180 graus, de pvc rigido roscavel, de 1 1/4", para eletroduto</t>
  </si>
  <si>
    <t>Curva 180 graus, de pvc rigido roscavel, de 1/2", para eletroduto</t>
  </si>
  <si>
    <t>Curva 180 graus, de pvc rigido roscavel, de 1", para eletroduto</t>
  </si>
  <si>
    <t>Curva 180 graus, de pvc rigido roscavel, de 2", para eletroduto</t>
  </si>
  <si>
    <t>Curva 180 graus, de pvc rigido roscavel, de 3/4", para eletroduto</t>
  </si>
  <si>
    <t>Curva 45 graus de cobre (ref 606) sem anel de solda, bolsa x bolsa, 15 mm</t>
  </si>
  <si>
    <t>Curva 45 graus de cobre (ref 606) sem anel de solda, bolsa x bolsa, 22 mm</t>
  </si>
  <si>
    <t>Curva 45 graus de cobre (ref 606) sem anel de solda, bolsa x bolsa, 28 mm</t>
  </si>
  <si>
    <t>Curva 45 graus de cobre (ref 606) sem anel de solda, bolsa x bolsa, 35 mm</t>
  </si>
  <si>
    <t>Curva 45 graus de cobre (ref 606) sem anel de solda, bolsa x bolsa, 42 mm</t>
  </si>
  <si>
    <t>Curva 45 graus de cobre (ref 606) sem anel de solda, bolsa x bolsa, 54 mm</t>
  </si>
  <si>
    <t>63,02</t>
  </si>
  <si>
    <t>Curva 45 graus de cobre (ref 606) sem anel de solda, bolsa x bolsa, 66 mm</t>
  </si>
  <si>
    <t>149,78</t>
  </si>
  <si>
    <t>Curva 45 graus de ferro galvanizado, com rosca bsp femea, de 1 1/2"</t>
  </si>
  <si>
    <t>Curva 45 graus de ferro galvanizado, com rosca bsp femea, de 1 1/4"</t>
  </si>
  <si>
    <t>36,67</t>
  </si>
  <si>
    <t>Curva 45 graus de ferro galvanizado, com rosca bsp femea, de 1/2"</t>
  </si>
  <si>
    <t>Curva 45 graus de ferro galvanizado, com rosca bsp femea, de 1"</t>
  </si>
  <si>
    <t>29,84</t>
  </si>
  <si>
    <t>Curva 45 graus de ferro galvanizado, com rosca bsp femea, de 2 1/2"</t>
  </si>
  <si>
    <t>122,02</t>
  </si>
  <si>
    <t>Curva 45 graus de ferro galvanizado, com rosca bsp femea, de 2"</t>
  </si>
  <si>
    <t>80,99</t>
  </si>
  <si>
    <t>Curva 45 graus de ferro galvanizado, com rosca bsp femea, de 3/4"</t>
  </si>
  <si>
    <t>Curva 45 graus de ferro galvanizado, com rosca bsp femea, de 3"</t>
  </si>
  <si>
    <t>177,46</t>
  </si>
  <si>
    <t>Curva 45 graus de ferro galvanizado, com rosca bsp femea, de 4"</t>
  </si>
  <si>
    <t>365,84</t>
  </si>
  <si>
    <t>Curva 45 graus de ferro galvanizado, com rosca bsp macho/femea, de 1 1/2"</t>
  </si>
  <si>
    <t>38,68</t>
  </si>
  <si>
    <t>Curva 45 graus de ferro galvanizado, com rosca bsp macho/femea, de 1 1/4"</t>
  </si>
  <si>
    <t>Curva 45 graus de ferro galvanizado, com rosca bsp macho/femea, de 1/2"</t>
  </si>
  <si>
    <t>Curva 45 graus de ferro galvanizado, com rosca bsp macho/femea, de 1"</t>
  </si>
  <si>
    <t>Curva 45 graus de ferro galvanizado, com rosca bsp macho/femea, de 2 1/2"</t>
  </si>
  <si>
    <t>109,22</t>
  </si>
  <si>
    <t>Curva 45 graus de ferro galvanizado, com rosca bsp macho/femea, de 2"</t>
  </si>
  <si>
    <t>60,58</t>
  </si>
  <si>
    <t>Curva 45 graus de ferro galvanizado, com rosca bsp macho/femea, de 3/4"</t>
  </si>
  <si>
    <t>Curva 45 graus de ferro galvanizado, com rosca bsp macho/femea, de 3"</t>
  </si>
  <si>
    <t>152,93</t>
  </si>
  <si>
    <t>Curva 45 graus em aco carbono, soldavel, pressao 3.000 Lbs, dn 1 1/2"</t>
  </si>
  <si>
    <t>55,27</t>
  </si>
  <si>
    <t>Curva 45 graus em aco carbono, soldavel, pressao 3.000 Lbs, dn 1 1/4"</t>
  </si>
  <si>
    <t>Curva 45 graus em aco carbono, soldavel, pressao 3.000 Lbs, dn 1/2"</t>
  </si>
  <si>
    <t>Curva 45 graus em aco carbono, soldavel, pressao 3.000 Lbs, dn 1"</t>
  </si>
  <si>
    <t>24,75</t>
  </si>
  <si>
    <t>Curva 45 graus em aco carbono, soldavel, pressao 3.000 Lbs, dn 2 1/2"</t>
  </si>
  <si>
    <t>156,98</t>
  </si>
  <si>
    <t>Curva 45 graus em aco carbono, soldavel, pressao 3.000 Lbs, dn 2"</t>
  </si>
  <si>
    <t>78,57</t>
  </si>
  <si>
    <t>Curva 45 graus em aco carbono, soldavel, pressao 3.000 Lbs, dn 3/4"</t>
  </si>
  <si>
    <t>17,44</t>
  </si>
  <si>
    <t>Curva 45 graus em aco carbono, soldavel, pressao 3.000 Lbs, dn 3"</t>
  </si>
  <si>
    <t>407,45</t>
  </si>
  <si>
    <t>Curva 45 graus ranhurada em ferro fundido, dn 50 mm (2")</t>
  </si>
  <si>
    <t>Curva 45 graus ranhurada em ferro fundido, dn 65 mm (2 1/2")</t>
  </si>
  <si>
    <t>Curva 45 graus ranhurada em ferro fundido, dn 80 mm (3")</t>
  </si>
  <si>
    <t>Curva 45 graus, para eletroduto, em aco galvanizado eletrolitico, diametro de 100 mm (4")</t>
  </si>
  <si>
    <t>115,24</t>
  </si>
  <si>
    <t>Curva 45 graus, para eletroduto, em aco galvanizado eletrolitico, diametro de 15 mm (1/2")</t>
  </si>
  <si>
    <t>Curva 45 graus, para eletroduto, em aco galvanizado eletrolitico, diametro de 20 mm (3/4")</t>
  </si>
  <si>
    <t>Curva 45 graus, para eletroduto, em aco galvanizado eletrolitico, diametro de 25 mm (1")</t>
  </si>
  <si>
    <t>Curva 45 graus, para eletroduto, em aco galvanizado eletrolitico, diametro de 40 mm (1 1/2")</t>
  </si>
  <si>
    <t>Curva 45 graus, para eletroduto, em aco galvanizado eletrolitico, diametro de 50 mm (2")</t>
  </si>
  <si>
    <t>Curva 45 graus, para eletroduto, em aco galvanizado eletrolitico, diametro de 65 mm (2 1/2")</t>
  </si>
  <si>
    <t>Curva 45 graus, para eletroduto, em aco galvanizado eletrolitico, diametro de 80 mm (3")</t>
  </si>
  <si>
    <t>Curva 90 graus de barra chata em aluminio 3/4 " x 1/4 " x 300 mm</t>
  </si>
  <si>
    <t>Curva 90 graus de ferro galvanizado, com rosca bsp femea, de 1 1/2"</t>
  </si>
  <si>
    <t>48,38</t>
  </si>
  <si>
    <t>Curva 90 graus de ferro galvanizado, com rosca bsp femea, de 1 1/4"</t>
  </si>
  <si>
    <t>Curva 90 graus de ferro galvanizado, com rosca bsp femea, de 1/2"</t>
  </si>
  <si>
    <t>Curva 90 graus de ferro galvanizado, com rosca bsp femea, de 1"</t>
  </si>
  <si>
    <t>Curva 90 graus de ferro galvanizado, com rosca bsp femea, de 2 1/2"</t>
  </si>
  <si>
    <t>Curva 90 graus de ferro galvanizado, com rosca bsp femea, de 2"</t>
  </si>
  <si>
    <t>80,57</t>
  </si>
  <si>
    <t>Curva 90 graus de ferro galvanizado, com rosca bsp femea, de 3/4"</t>
  </si>
  <si>
    <t>Curva 90 graus de ferro galvanizado, com rosca bsp femea, de 3"</t>
  </si>
  <si>
    <t>188,74</t>
  </si>
  <si>
    <t>Curva 90 graus de ferro galvanizado, com rosca bsp femea, de 4"</t>
  </si>
  <si>
    <t>381,39</t>
  </si>
  <si>
    <t>Curva 90 graus de ferro galvanizado, com rosca bsp macho/femea, de 1 1/2"</t>
  </si>
  <si>
    <t>45,36</t>
  </si>
  <si>
    <t>Curva 90 graus de ferro galvanizado, com rosca bsp macho/femea, de 1 1/4"</t>
  </si>
  <si>
    <t>Curva 90 graus de ferro galvanizado, com rosca bsp macho/femea, de 1/2"</t>
  </si>
  <si>
    <t>Curva 90 graus de ferro galvanizado, com rosca bsp macho/femea, de 1"</t>
  </si>
  <si>
    <t>Curva 90 graus de ferro galvanizado, com rosca bsp macho/femea, de 2 1/2"</t>
  </si>
  <si>
    <t>Curva 90 graus de ferro galvanizado, com rosca bsp macho/femea, de 2"</t>
  </si>
  <si>
    <t>76,04</t>
  </si>
  <si>
    <t>Curva 90 graus de ferro galvanizado, com rosca bsp macho/femea, de 3/4"</t>
  </si>
  <si>
    <t>Curva 90 graus de ferro galvanizado, com rosca bsp macho/femea, de 3"</t>
  </si>
  <si>
    <t>182,71</t>
  </si>
  <si>
    <t>Curva 90 graus de ferro galvanizado, com rosca bsp macho/femea, de 4"</t>
  </si>
  <si>
    <t>366,29</t>
  </si>
  <si>
    <t>Curva 90 graus de ferro galvanizado, com rosca bsp macho, de 1 1/2"</t>
  </si>
  <si>
    <t>54,93</t>
  </si>
  <si>
    <t>Curva 90 graus de ferro galvanizado, com rosca bsp macho, de 1 1/4"</t>
  </si>
  <si>
    <t>Curva 90 graus de ferro galvanizado, com rosca bsp macho, de 1/2"</t>
  </si>
  <si>
    <t>10,06</t>
  </si>
  <si>
    <t>Curva 90 graus de ferro galvanizado, com rosca bsp macho, de 1"</t>
  </si>
  <si>
    <t>Curva 90 graus de ferro galvanizado, com rosca bsp macho, de 2 1/2"</t>
  </si>
  <si>
    <t>174,19</t>
  </si>
  <si>
    <t>Curva 90 graus de ferro galvanizado, com rosca bsp macho, de 2"</t>
  </si>
  <si>
    <t>77,94</t>
  </si>
  <si>
    <t>Curva 90 graus de ferro galvanizado, com rosca bsp macho, de 3/4"</t>
  </si>
  <si>
    <t>Curva 90 graus de ferro galvanizado, com rosca bsp macho, de 3"</t>
  </si>
  <si>
    <t>226,86</t>
  </si>
  <si>
    <t>Curva 90 graus de ferro galvanizado, com rosca bsp macho, de 4"</t>
  </si>
  <si>
    <t>Curva 90 graus de ferro galvanizado, com rosca bsp macho, de 6"</t>
  </si>
  <si>
    <t>1.083,41</t>
  </si>
  <si>
    <t>Curva 90 graus em aco carbono, raio curto, soldavel, pressao 3.000 Lbs, dn 1 1/2"</t>
  </si>
  <si>
    <t>Curva 90 graus em aco carbono, raio curto, soldavel, pressao 3.000 Lbs, dn 1 1/4"</t>
  </si>
  <si>
    <t>Curva 90 graus em aco carbono, raio curto, soldavel, pressao 3.000 Lbs, dn 1/2"</t>
  </si>
  <si>
    <t>Curva 90 graus em aco carbono, raio curto, soldavel, pressao 3.000 Lbs, dn 1"</t>
  </si>
  <si>
    <t>Curva 90 graus em aco carbono, raio curto, soldavel, pressao 3.000 Lbs, dn 2 1/2"</t>
  </si>
  <si>
    <t>168,64</t>
  </si>
  <si>
    <t>Curva 90 graus em aco carbono, raio curto, soldavel, pressao 3.000 Lbs, dn 2"</t>
  </si>
  <si>
    <t>Curva 90 graus em aco carbono, raio curto, soldavel, pressao 3.000 Lbs, dn 3/4"</t>
  </si>
  <si>
    <t>Curva 90 graus em aco carbono, raio curto, soldavel, pressao 3.000 Lbs, dn 3"</t>
  </si>
  <si>
    <t>355,17</t>
  </si>
  <si>
    <t>Curva 90 graus ranhurada em ferro fundido, dn 50 mm (2")</t>
  </si>
  <si>
    <t>Curva 90 graus ranhurada em ferro fundido, dn 65 mm (2 1/2")</t>
  </si>
  <si>
    <t>Curva 90 graus ranhurada em ferro fundido, dn 80 mm (3")</t>
  </si>
  <si>
    <t>20,78</t>
  </si>
  <si>
    <t>Curva 90 graus, curta, de pvc rigido roscavel, de 1/2", para eletroduto</t>
  </si>
  <si>
    <t>Curva 90 graus, curta, de pvc rigido roscavel, de 1",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</si>
  <si>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</si>
  <si>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</si>
  <si>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</si>
  <si>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1/2", para eletroduto</t>
  </si>
  <si>
    <t>Curva 90 graus, longa, de pvc rigido roscavel, de 1", para eletroduto</t>
  </si>
  <si>
    <t>Curva 90 graus, longa, de pvc rigido roscavel, de 2 1/2", para eletroduto</t>
  </si>
  <si>
    <t>Curva 90 graus, longa, de pvc rigido roscavel, de 2", para eletroduto</t>
  </si>
  <si>
    <t>Curva 90 graus, longa, de pvc rigido roscavel, de 3/4", para eletroduto</t>
  </si>
  <si>
    <t>Curva 90 graus, longa, de pvc rigido roscavel, de 3", para eletroduto</t>
  </si>
  <si>
    <t>Curva 90 graus, longa, de pvc rigido roscavel, de 4", para eletroduto</t>
  </si>
  <si>
    <t>Curva 90 graus, para eletroduto, em aco galvanizado eletrolitico, diametro de 100 mm (4")</t>
  </si>
  <si>
    <t>122,57</t>
  </si>
  <si>
    <t>Curva 90 graus, para eletroduto, em aco galvanizado eletrolitico, diametro de 15 mm (1/2")</t>
  </si>
  <si>
    <t>Curva 90 graus, para eletroduto, em aco galvanizado eletrolitico, diametro de 20 mm (3/4")</t>
  </si>
  <si>
    <t>Curva 90 graus, para eletroduto, em aco galvanizado eletrolitico, diametro de 25 mm (1")</t>
  </si>
  <si>
    <t>Curva 90 graus, para eletroduto, em aco galvanizado eletrolitico, diametro de 32 mm (1 1/4")</t>
  </si>
  <si>
    <t>Curva 90 graus, para eletroduto, em aco galvanizado eletrolitico, diametro de 40 mm (1 1/2")</t>
  </si>
  <si>
    <t>Curva 90 graus, para eletroduto, em aco galvanizado eletrolitico, diametro de 50 mm (2")</t>
  </si>
  <si>
    <t>21,74</t>
  </si>
  <si>
    <t>Curva 90 graus, para eletroduto, em aco galvanizado eletrolitico, diametro de 65 mm (2 1/2")</t>
  </si>
  <si>
    <t>55,05</t>
  </si>
  <si>
    <t>Curva 90 graus, para eletroduto, em aco galvanizado eletrolitico, diametro de 80 mm (3")</t>
  </si>
  <si>
    <t>72,27</t>
  </si>
  <si>
    <t>Dente para fresadora</t>
  </si>
  <si>
    <t>32,75</t>
  </si>
  <si>
    <t>Desempenadeira de aco dentada 12 x *25* cm, dentes 8 x 8 mm, cabo fechado de madeira</t>
  </si>
  <si>
    <t>Desempenadeira de aco lisa 12 x *25* cm com cabo fechado de madeira</t>
  </si>
  <si>
    <t>Desempenadeira plastica lisa *14 x 27* cm</t>
  </si>
  <si>
    <t>Desenhista copista (mensalista)</t>
  </si>
  <si>
    <t>2.366,79</t>
  </si>
  <si>
    <t>42,82</t>
  </si>
  <si>
    <t>Desenhista detalhista (mensalista)</t>
  </si>
  <si>
    <t>4.130,65</t>
  </si>
  <si>
    <t>Desenhista projetista (mensalista)</t>
  </si>
  <si>
    <t>3.154,67</t>
  </si>
  <si>
    <t>Desenhista tecnico auxiliar</t>
  </si>
  <si>
    <t>29,43</t>
  </si>
  <si>
    <t>Desenhista tecnico auxiliar (mensalista)</t>
  </si>
  <si>
    <t>2.839,21</t>
  </si>
  <si>
    <t>Desmoldante para formas metalicas a base de oleo vegetal</t>
  </si>
  <si>
    <t>Desmoldante protetor para formas de madeira, de base oleosa emulsionada em agua</t>
  </si>
  <si>
    <t>Detergente amoniaco (amonia diluida)</t>
  </si>
  <si>
    <t>Diluente epoxi</t>
  </si>
  <si>
    <t>Disco de borracha para lixadeira rigido 7 " com arruela central</t>
  </si>
  <si>
    <t>Disco de corte diamantado segmentado diametro de 180 mm para esmerilhadeira 7 "</t>
  </si>
  <si>
    <t>Disco de corte diamantado segmentado para concreto, diametro de 110 mm, furo de 20 mm</t>
  </si>
  <si>
    <t>Disco de corte diamantado segmentado para concreto, diametro de 350 mm, furo de 1 " (14 x 1 ")</t>
  </si>
  <si>
    <t>363,42</t>
  </si>
  <si>
    <t>Disco de corte para metal com duas telas 12 x 1/8 x 3/4 " (300 x 3,2 x 19,05 mm)</t>
  </si>
  <si>
    <t>Disco de desbaste para metal ferroso em geral, com tres telas,  9 x 1/4 x 7/8 " (228,6 x 6,4 x 22,2 mm)</t>
  </si>
  <si>
    <t>Disco de lixa para metal, diametro = 180 mm, grao 120</t>
  </si>
  <si>
    <t>Disjuntor  termomagnetico tripolar 3 x 400 a / icc - 25 ka</t>
  </si>
  <si>
    <t>Disjuntor termico e magnetico ajustaveis, tripolar de 100 ate 250a, capacidade de interrupcao de 35ka</t>
  </si>
  <si>
    <t>Disjuntor termico e magnetico ajustaveis, tripolar de 300 ate 400a, capacidade de interrupcao de 35ka</t>
  </si>
  <si>
    <t>Disjuntor termico e magnetico ajustaveis, tripolar de 450 ate 600a, capacidade de interrupcao de 35ka</t>
  </si>
  <si>
    <t>Disjuntor termomagnetico tripolar 125a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</si>
  <si>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</si>
  <si>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</si>
  <si>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</si>
  <si>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</si>
  <si>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</si>
  <si>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</si>
  <si>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</si>
  <si>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</si>
  <si>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</si>
  <si>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din / iec, monopolar de 40  ate 50a</t>
  </si>
  <si>
    <t>Disjuntor tipo din/iec, bipolar de 6 ate 32a</t>
  </si>
  <si>
    <t>Disjuntor tipo din/iec, bipolar 40 ate 50a</t>
  </si>
  <si>
    <t>Disjuntor tipo din/iec, bipolar 63 a</t>
  </si>
  <si>
    <t>Disjuntor tipo din/iec, monopolar de 6  ate  32a</t>
  </si>
  <si>
    <t>Disjuntor tipo din/iec, monopolar de 63 a</t>
  </si>
  <si>
    <t>Disjuntor tipo din/iec, tripolar de 10 ate 50a</t>
  </si>
  <si>
    <t>Disjuntor tipo din/iec, tripolar 63 a</t>
  </si>
  <si>
    <t>Disjuntor tipo nema, bipolar 10  ate  50 a, tensao maxima 415 v</t>
  </si>
  <si>
    <t>Disjuntor tipo nema, bipolar 60 ate 100a, tensao maxima 415 v</t>
  </si>
  <si>
    <t>Disjuntor tipo nema, monopolar de 60 ate 70a, tensao maxima de 240 v</t>
  </si>
  <si>
    <t>Disjuntor tipo nema, monopolar 10 ate 30a, tensao maxima de 240 v</t>
  </si>
  <si>
    <t>Disjuntor tipo nema, monopolar 35  ate  50 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</si>
  <si>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</si>
  <si>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</si>
  <si>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</si>
  <si>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</si>
  <si>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</si>
  <si>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</si>
  <si>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</si>
  <si>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</si>
  <si>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</si>
  <si>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</si>
  <si>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</si>
  <si>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</si>
  <si>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</si>
  <si>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</si>
  <si>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</si>
  <si>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</si>
  <si>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</si>
  <si>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</si>
  <si>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</si>
  <si>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</si>
  <si>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</si>
  <si>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</si>
  <si>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</si>
  <si>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</si>
  <si>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</si>
  <si>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</si>
  <si>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</si>
  <si>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</si>
  <si>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</si>
  <si>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</si>
  <si>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</si>
  <si>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</si>
  <si>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</si>
  <si>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</si>
  <si>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</si>
  <si>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</si>
  <si>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</si>
  <si>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</si>
  <si>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249.588,52</t>
  </si>
  <si>
    <t>Distribuidor de agregados rebocavel, capacidade 1,9 m3, largura de trabalho 3,66 m</t>
  </si>
  <si>
    <t>57.408,12</t>
  </si>
  <si>
    <t>Distribuidor metalico, com rosca, 2 saidas, dn 1" x 1/2", para conexao com anel deslizante em tubo pex</t>
  </si>
  <si>
    <t>Distribuidor metalico, com rosca, 2 saidas, dn 3/4" x 1/2", para conexao com anel deslizante em tubo pex</t>
  </si>
  <si>
    <t>Distribuidor metalico, com rosca, 3 saidas, dn 1" x 1/2", para conexao com anel deslizante em tubo pex</t>
  </si>
  <si>
    <t>Distribuidor metalico, com rosca, 3 saidas, dn 3/4" x 1/2", para conexao com anel deslizante em tubo pex</t>
  </si>
  <si>
    <t>Distribuidor, plastico, 2 saidas, dn 32 x 16 mm, para conexao com crimpagem em tubo pex</t>
  </si>
  <si>
    <t>99,29</t>
  </si>
  <si>
    <t>Distribuidor, plastico, 2 saidas, dn 32 x 20 mm, para conexao com crimpagem em tubo pex</t>
  </si>
  <si>
    <t>107,60</t>
  </si>
  <si>
    <t>Distribuidor, plastico, 2 saidas, dn 32 x 25 mm, para conexao com crimpagem em tubo pex</t>
  </si>
  <si>
    <t>109,15</t>
  </si>
  <si>
    <t>Distribuidor, plastico, 3 saidas, dn 32 x 16 mm, para conexao com crimpagem em tubo pex</t>
  </si>
  <si>
    <t>Distribuidor, plastico, 3 saidas, dn 32 x 20 mm, para conexao com crimpagem em tubo pex</t>
  </si>
  <si>
    <t>125,37</t>
  </si>
  <si>
    <t>Distribuidor, plastico, 3 saidas, dn 32 x 25 mm, para conexao com crimpagem em tubo pex</t>
  </si>
  <si>
    <t>133,80</t>
  </si>
  <si>
    <t>Divisoria (n2) painel/vidro - painel c/ mso/comeia e=35mm - montante/rodape duplo aco galv pintado - colocada</t>
  </si>
  <si>
    <t>91,58</t>
  </si>
  <si>
    <t>Divisoria (n2) painel/vidro - painel c/ mso/comeia e=35mm - perfis simples aco galv pintado - colocada</t>
  </si>
  <si>
    <t>88,10</t>
  </si>
  <si>
    <t>Divisoria (n2) painel/vidro - painel mso/comeia e=35mm - montante/rodape duplo aluminio anod nat - colocada</t>
  </si>
  <si>
    <t>102,55</t>
  </si>
  <si>
    <t>Divisoria (n2) painel/vidro - painel mso/comeia e=35mm - perfis simples aluminio anod nat - colocada</t>
  </si>
  <si>
    <t>85,78</t>
  </si>
  <si>
    <t>Divisoria (n2) painel/vidro - painel vermiculita e=35mm - perfis simples aluminio anod natural - colocada</t>
  </si>
  <si>
    <t>229,53</t>
  </si>
  <si>
    <t>Divisoria (n3) painel/vidro/painel mso/comeia e=35mm - montante/rodape duplo aco galv pintado - colocada</t>
  </si>
  <si>
    <t>101,55</t>
  </si>
  <si>
    <t>Divisoria (n3) painel/vidro/painel mso/comeia e=35mm - montante/rodape duplo aluminio anod nat - colocada</t>
  </si>
  <si>
    <t>Divisoria (n3) painel/vidro/painel mso/comeia e=35mm - perfis simples aco galv pintado - colocada</t>
  </si>
  <si>
    <t>Divisoria (n3) painel/vidro/painel mso/comeia e=35mm - perfis simples aluminio anod nat - colocada</t>
  </si>
  <si>
    <t>Divisoria (n3) painel/vidro/painel vermiculita e=35mm - montante/rodape duplo aluminio anod natural - colocada</t>
  </si>
  <si>
    <t>204,03</t>
  </si>
  <si>
    <t>Divisoria (n3) painel/vidro/painel vermiculita e=35mm - montante/rodape perfil duplo aco galv pintado - colocada</t>
  </si>
  <si>
    <t>197,07</t>
  </si>
  <si>
    <t>Divisoria cega (n1) - painel mso/comeia e=35mm - montante/rodape duplo   aco galv pintado - colocada</t>
  </si>
  <si>
    <t>Divisoria cega (n1) - painel mso/comeia e=35mm - montante/rodape duplo aluminio anod nat - colocada</t>
  </si>
  <si>
    <t>92,74</t>
  </si>
  <si>
    <t>Divisoria cega (n1) - painel mso/comeia e=35mm - perfis simples aco galv pintado   - colocada</t>
  </si>
  <si>
    <t>Divisoria cega (n1) - painel mso/comeia e=35mm - perfis simples aluminio anod nat - colocada</t>
  </si>
  <si>
    <t>Divisoria cega (n1) - painel vermiculita e=35mm - montante/rodape perfis simples aco galv pintado - colocada</t>
  </si>
  <si>
    <t>180,84</t>
  </si>
  <si>
    <t>Divisoria cega (n1) - painel vermiculita e=35mm - perfis simples aluminio anod natural - colocada</t>
  </si>
  <si>
    <t>Divisoria em granito, com duas faces polidas, tipo andorinha/ quartz/ castelo/ corumba ou outros equivalentes da regiao, e=  *3,0* cm</t>
  </si>
  <si>
    <t>179,00</t>
  </si>
  <si>
    <t>Divisoria em marmore, com duas faces polidas, branco comum, e=  *3,0* cm</t>
  </si>
  <si>
    <t>467,22</t>
  </si>
  <si>
    <t>Divisoria, placa  pre-moldada em granilite, marmorite ou granitina,  e = *3 cm</t>
  </si>
  <si>
    <t>Dobradeira eletromecanica de vergalhao, para aco de diametro ate 1 1/2 "â, motor eletrico trifasico, potencia de 3 hp ate 5 hp</t>
  </si>
  <si>
    <t>70.009,41</t>
  </si>
  <si>
    <t>Dobradica em aco/ferro, 3 1/2" x  3", e= 1,9  a 2 mm, com anel,  cromado ou zincado, tampa bola, com parafusos</t>
  </si>
  <si>
    <t>Dobradica em aco/ferro, 3" x 2 1/2", e= 1,2 a 1,8 mm, sem anel,  cromado ou zincado, tampa bola, com parafusos</t>
  </si>
  <si>
    <t>Dobradica em aco/ferro, 3" x 2 1/2", e= 1,2 a 1,8 mm, sem anel,  cromado ou zincado, tampa chata, com parafusos</t>
  </si>
  <si>
    <t>Dobradica em aco/ferro, 3" x 2 1/2", e= 1,9 a 2 mm, sem anel,  cromado ou zincado, tampa bola, com parafusos</t>
  </si>
  <si>
    <t>Dobradica em aco/ferro, 4" x 3", e= 2,2 a 3,0 mm, com anel, cromado ou zincado,tampa bola, com parafusos</t>
  </si>
  <si>
    <t>49,34</t>
  </si>
  <si>
    <t>Dobradica em latao, 3 " x 2 1/2 ", e= 1,9 a 2 mm, com anel, cromado, tampa bola, com parafusos</t>
  </si>
  <si>
    <t>Dobradica em latao, 4" x 3", e= 2,2 a 3,0 mm, com anel,  tampa bola, com parafusos</t>
  </si>
  <si>
    <t>113,11</t>
  </si>
  <si>
    <t>Dobradica tipo piano em aco/ferro, 1'' x 3 m, galvanizado, com parafusos</t>
  </si>
  <si>
    <t>121,85</t>
  </si>
  <si>
    <t>Dobradica tipo vai-e-vem em aco/ferro, tamanho 3'', galvanizado, com parafusos</t>
  </si>
  <si>
    <t>119,81</t>
  </si>
  <si>
    <t>Domos individual em acrilico branco *95 x 95* cm, sem instalacao</t>
  </si>
  <si>
    <t>596,29</t>
  </si>
  <si>
    <t>Dosador de areia, capacidade de *26* litros</t>
  </si>
  <si>
    <t>Ducha higienica plastica com registro metalico 1/2 "</t>
  </si>
  <si>
    <t>81,57</t>
  </si>
  <si>
    <t>Ducha metalica de parede, articulavel, com braco/cano, sem desviador</t>
  </si>
  <si>
    <t>150,97</t>
  </si>
  <si>
    <t>Ducha metalica de parede, articulavel, com desviador e ducha manual</t>
  </si>
  <si>
    <t>339,49</t>
  </si>
  <si>
    <t>Dumper com capacidade de carga de 1700 kg, partida eletrica, motor diesel com potencia de 16 cv</t>
  </si>
  <si>
    <t>65.106,99</t>
  </si>
  <si>
    <t>Elemento vazado ceramico 25 x 18 x 7 cm</t>
  </si>
  <si>
    <t>Elemento vazado ceramico 7 x 20 x 20 cm</t>
  </si>
  <si>
    <t>Elemento vazado ceramico 9 x 20 x 20 cm</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</si>
  <si>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</si>
  <si>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</si>
  <si>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</si>
  <si>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</si>
  <si>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</si>
  <si>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</si>
  <si>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</si>
  <si>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</si>
  <si>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</si>
  <si>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</si>
  <si>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</si>
  <si>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t>
  </si>
  <si>
    <t>Eletricista (mensalista)</t>
  </si>
  <si>
    <t>Eletricista de manutencao industrial</t>
  </si>
  <si>
    <t>Eletricista de manutencao industrial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</si>
  <si>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</si>
  <si>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</si>
  <si>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</si>
  <si>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</si>
  <si>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 sem luva</t>
  </si>
  <si>
    <t>Eletroduto de pvc rigido roscavel de 1 1/2 ", sem luva</t>
  </si>
  <si>
    <t>Eletroduto de pvc rigido roscavel de 1 1/4 ", sem luva</t>
  </si>
  <si>
    <t>Eletroduto de pvc rigido roscavel de 1/2 ", sem luva</t>
  </si>
  <si>
    <t>Eletroduto de pvc rigido roscavel de 2 ", sem luva</t>
  </si>
  <si>
    <t>Eletroduto de pvc rigido roscavel de 2 1/2 ", sem luva</t>
  </si>
  <si>
    <t>Eletroduto de pvc rigido roscavel de 3 ", sem luva</t>
  </si>
  <si>
    <t>Eletroduto de pvc rigido roscavel de 3/4 ", sem luva</t>
  </si>
  <si>
    <t>Eletroduto de pvc rigido roscavel de 4 ",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</si>
  <si>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</si>
  <si>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</si>
  <si>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</si>
  <si>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</si>
  <si>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</si>
  <si>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</si>
  <si>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flexivel plano em pead, cor preta e laranja,  diametro 32 mm</t>
  </si>
  <si>
    <t>Eletroduto flexivel plano em pead, cor preta e laranja,  diametro 40 mm</t>
  </si>
  <si>
    <t>Eletroduto flexivel plano em pead, cor preta e laranja, diametro 25 mm</t>
  </si>
  <si>
    <t>Eletroduto flexivel, em aco galvanizado, revestido externamente com pvc preto, diametro externo de 25 mm (3/4"), tipo sealtubo</t>
  </si>
  <si>
    <t>Eletroduto flexivel, em aco galvanizado, revestido externamente com pvc preto, diametro externo de 32 mm (1"), tipo sealtubo</t>
  </si>
  <si>
    <t>Eletroduto flexivel, em aco galvanizado, revestido externamente com pvc preto, diametro externo de 40 mm (1 1/4"), tipo sealtubo</t>
  </si>
  <si>
    <t>Eletroduto flexivel, em aco galvanizado, revestido externamente com pvc preto, diametro externo de 50 mm( 1 1/2"), tipo sealtubo</t>
  </si>
  <si>
    <t>Eletroduto flexivel, em aco galvanizado, revestido externamente com pvc preto, diametro externo de 60 mm (2"), tipo sealtubo</t>
  </si>
  <si>
    <t>30,22</t>
  </si>
  <si>
    <t>Eletroduto flexivel, em aco galvanizado, revestido externamente com pvc preto, diametro externo de 75 mm (2 1/2"), tipo sealtubo</t>
  </si>
  <si>
    <t>47,10</t>
  </si>
  <si>
    <t>Eletroduto flexivel, em aco, tipo conduite, diametro de 1 1/2"</t>
  </si>
  <si>
    <t>Eletroduto flexivel, em aco, tipo conduite, diametro de 1 1/4"</t>
  </si>
  <si>
    <t>Eletroduto flexivel, em aco, tipo conduite, diametro de 1/2"</t>
  </si>
  <si>
    <t>Eletroduto flexivel, em aco, tipo conduite, diametro de 1"</t>
  </si>
  <si>
    <t>Eletroduto flexivel, em aco, tipo conduite, diametro de 2 1/2"</t>
  </si>
  <si>
    <t>Eletroduto flexivel, em aco, tipo conduite, diametro de 2"</t>
  </si>
  <si>
    <t>25,64</t>
  </si>
  <si>
    <t>Eletroduto flexivel, em aco, tipo conduite, diametro de 3"</t>
  </si>
  <si>
    <t>Eletroduto metalico flexivel revestido com pvc preto, diametro externo de 15 mm (3/8"), tipo copex</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</si>
  <si>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</si>
  <si>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</si>
  <si>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</si>
  <si>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</si>
  <si>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</si>
  <si>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</si>
  <si>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</si>
  <si>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1/2", para instalacoes aparentes (nbr 5410)</t>
  </si>
  <si>
    <t>Eletroduto/condulete de pvc rigido, liso, cor cinza, de 1", para instalacoes aparentes (nbr 5410)</t>
  </si>
  <si>
    <t>Eletroduto/condulete de pvc rigido, liso, cor cinza, de 3/4", para instalacoes aparentes (nbr 5410)</t>
  </si>
  <si>
    <t>Eletroduto/duto pead flexivel parede simples, corrugacao helicoidal, cor preta, sem rosca, de 2",  para cabeamento subterraneo (nbr 15715)</t>
  </si>
  <si>
    <t>Eletroduto/duto pead flexivel parede simples, corrugacao helicoidal, cor preta, sem rosca, de 3",  para cabeamento subterraneo (nbr 15715)</t>
  </si>
  <si>
    <t>Eletrodutoduto pead flexivel parede simples, corrugacao helicoidal, cor preta, sem rosca, de 1 1/2",  para cabeamento subterraneo (nbr 15715)</t>
  </si>
  <si>
    <t>Eletrodutoduto pead flexivel parede simples, corrugacao helicoidal, cor preta, sem rosca, de 1 1/4",  para cabeamento subterraneo (nbr 15715)</t>
  </si>
  <si>
    <t>Eletrodutoduto pead flexivel parede simples, corrugacao helicoidal, cor preta, sem rosca, de 4",  para cabeamento subterraneo (nbr 15715)</t>
  </si>
  <si>
    <t>Eletrotecnico</t>
  </si>
  <si>
    <t>Eletrotecnico (mensalista)</t>
  </si>
  <si>
    <t>Elevador de carga a cabo, cabine semi fechada 2,0 x 1,5 x 2,0 m, capacidade de carga 1000 kg, torre  2,38 x 2,21 x 15 m, guincho de embreagem, freio de seguranca, limitador de velocidade e cancela</t>
  </si>
  <si>
    <t>34.015,14</t>
  </si>
  <si>
    <t>Elevador de cremalheira cabine fechada 1,5 x 2,5 x 2,35 m (uma por torre), capacidade de carga 1200 kg (15 pessoas), torre  24 m (16 modulos), freio de seguranca, limitador de carga</t>
  </si>
  <si>
    <t>160.142,64</t>
  </si>
  <si>
    <t>Emenda para calha pluvial, pvc, diametro entre 119 e 170 mm, para drenagem predial</t>
  </si>
  <si>
    <t>Empilhadeira sobre pneus com torre de tres estagios, 4,70m de elevacao, c/ deslocador lateral dos garfos, motor glp 4.3L, capacidade nominal de carga de 6t</t>
  </si>
  <si>
    <t>Empilhadeira sobre pneus com torre de tres estagios, 4,80m de elevacao, c/ deslocador lateral dos garfos, motor glp 2.2L, capacidade nominal de carga de 3t</t>
  </si>
  <si>
    <t>Empilhadeira sobre pneus com torre de tres estagios, 4,80m de elevacao, c/ deslocador lateral dos garfos, motor glp 2.4L, capacidade nominal de carga de 2,5t</t>
  </si>
  <si>
    <t>Empilhadeira sobre pneus com torre de tres estagios, 4,80m de elevacao, c/ deslocador lateral dos garfos, motor glp 4.3L, capacidade nominal de carga de 4t</t>
  </si>
  <si>
    <t>Empilhadeira sobre pneus com torre de tres estagios, 4,80m de elevacao, c/ deslocador lateral dos garfos, motor glp 4.3L, capacidade nominal de carga de 5t</t>
  </si>
  <si>
    <t>Emulsao asfaltica anionica</t>
  </si>
  <si>
    <t>Emulsao asfaltica cationica rl-1c para uso em pavimentacao asfaltica (coletado caixa na anp acrescido de icms)</t>
  </si>
  <si>
    <t>2.029,05</t>
  </si>
  <si>
    <t>Emulsao asfaltica cationica rr-1c para uso em pavimentacao asfaltica (coletado caixa na anp acrescido de icms)</t>
  </si>
  <si>
    <t>Emulsao asfaltica cationica rr-2c para uso em pavimentacao asfaltica (coletado caixa na anp acrescido de icms)</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</si>
  <si>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</si>
  <si>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</si>
  <si>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</si>
  <si>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</si>
  <si>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</si>
  <si>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</si>
  <si>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t>
  </si>
  <si>
    <t>Encanador ou bombeiro hidraulico (mensalista)</t>
  </si>
  <si>
    <t>2.788,08</t>
  </si>
  <si>
    <t>Encarregado geral de obras</t>
  </si>
  <si>
    <t>Encarregado geral de obras (mensalista)</t>
  </si>
  <si>
    <t>Energia eletrica ate 2000 kwh industrial, sem demanda</t>
  </si>
  <si>
    <t>Energia eletrica comercial, baixa tensao, relativa ao consumo de ate 100 kwh, incluindo icms, pis/pasep e cofins</t>
  </si>
  <si>
    <t>Engate / rabicho flexivel inox 1/2 " x 30 cm</t>
  </si>
  <si>
    <t>Engate / rabicho flexivel inox 1/2 " x 40 cm</t>
  </si>
  <si>
    <t>Engate/rabicho flexivel plastico (pvc ou abs) branco 1/2 " x 30 cm</t>
  </si>
  <si>
    <t>Engate/rabicho flexivel plastico (pvc ou abs) branco 1/2 " x 40 cm</t>
  </si>
  <si>
    <t>Engenheiro civil de obra junior</t>
  </si>
  <si>
    <t>Engenheiro civil de obra junior (mensalista)</t>
  </si>
  <si>
    <t>14.686,96</t>
  </si>
  <si>
    <t>Engenheiro civil de obra pleno</t>
  </si>
  <si>
    <t>Engenheiro civil de obra pleno (mensalista)</t>
  </si>
  <si>
    <t>16.716,79</t>
  </si>
  <si>
    <t>Engenheiro civil de obra senior</t>
  </si>
  <si>
    <t>129,83</t>
  </si>
  <si>
    <t>Engenheiro civil de obra senior (mensalista)</t>
  </si>
  <si>
    <t>22.851,39</t>
  </si>
  <si>
    <t>Engenheiro civil junior</t>
  </si>
  <si>
    <t>84,66</t>
  </si>
  <si>
    <t>Engenheiro civil junior (mensalista)</t>
  </si>
  <si>
    <t>14.901,21</t>
  </si>
  <si>
    <t>Engenheiro civil pleno</t>
  </si>
  <si>
    <t>95,50</t>
  </si>
  <si>
    <t>Engenheiro civil pleno (mensalista)</t>
  </si>
  <si>
    <t>16.811,51</t>
  </si>
  <si>
    <t>Engenheiro civil senior</t>
  </si>
  <si>
    <t>130,89</t>
  </si>
  <si>
    <t>Engenheiro civil senior (mensalista)</t>
  </si>
  <si>
    <t>23.038,58</t>
  </si>
  <si>
    <t>Engenheiro eletricista</t>
  </si>
  <si>
    <t>Engenheiro eletricista (mensalista)</t>
  </si>
  <si>
    <t>15.608,50</t>
  </si>
  <si>
    <t>Engenheiro sanitarista</t>
  </si>
  <si>
    <t>Engenheiro sanitarista (mensalista)</t>
  </si>
  <si>
    <t>15.101,52</t>
  </si>
  <si>
    <t>Enxada estreita *25 x 23* cm com cabo</t>
  </si>
  <si>
    <t>Equipamento de limpeza combinado (vacuo/alta pressao) 95% vacuo, tanque 7000 l, bomba 140 kgf/cm2 66 l/min com motor independente a diesel de 60 cv (inclui montagem, nao inclui caminhao)</t>
  </si>
  <si>
    <t>Equipamento para demarcacao de faixas de trafego a frio, a ser montado sobre caminhao de pbt minimo de 9 t e distancia minima entre eixos de 4,3 m, capacidade para 800 l de tinta (inclui montagem, nao inclui caminhao)</t>
  </si>
  <si>
    <t>Equipamento para demarcacao de faixas de trafego a quente, a ser montado sobre caminhao de pbt minimo de 17 t e distancia minima entre eixos de 5,2 m, capacidade para 1.000 Kg de material termoplastico (inclui montagem, nao inclui caminhao e nem compressor de ar)</t>
  </si>
  <si>
    <t>Escada dupla de abrir em aluminio, modelo pintor, 8 degraus</t>
  </si>
  <si>
    <t>232,63</t>
  </si>
  <si>
    <t>Escada extensivel em aluminio com 6,00 m estendida</t>
  </si>
  <si>
    <t>Escavadeira hidraulica sobre esteira, com garra giratoria de mandibulas, peso operacional entre 22,00 e 25,50 ton, potencia liquida entre 150 e 160 hp</t>
  </si>
  <si>
    <t>492.462,60</t>
  </si>
  <si>
    <t>Escavadeira hidraulica sobre esteiras cacamba 0,40 a 1,20 m3, peso operacional 21,19 t, potencia liquida 173 hp</t>
  </si>
  <si>
    <t>446.250,00</t>
  </si>
  <si>
    <t>Escavadeira hidraulica sobre esteiras com cacamba de 1,20 m3, peso operacional 21 t, potencia bruta 155 hp</t>
  </si>
  <si>
    <t>467.250,00</t>
  </si>
  <si>
    <t>Escavadeira hidraulica sobre esteiras, cacamba  0,80 m3, peso operacional 17,8 t, potencia liquida 110 hp</t>
  </si>
  <si>
    <t>400.731,95</t>
  </si>
  <si>
    <t>Escavadeira hidraulica sobre esteiras, cacamba 0,4 a 1,70 m3, peso operacional 23,2 t, potencia bruta 183 hp</t>
  </si>
  <si>
    <t>478.800,00</t>
  </si>
  <si>
    <t>Escavadeira hidraulica sobre esteiras, cacamba 0,62m3, peso operacional 12,61t, potencia liquida 95hp</t>
  </si>
  <si>
    <t>367.500,00</t>
  </si>
  <si>
    <t>Escavadeira hidraulica sobre esteiras, cacamba 0,80 a 1,30 m3, peso operacional 22,18 t, potencia liquida 170 hp</t>
  </si>
  <si>
    <t>438.375,00</t>
  </si>
  <si>
    <t>Escavadeira hidraulica sobre esteiras, cacamba 0,80m3, peso operacional 17t, potencia bruta 111hp</t>
  </si>
  <si>
    <t>420.000,00</t>
  </si>
  <si>
    <t>Escavadeira hidraulica sobre esteiras, capacidade da cacamba entre 1,20 e 1,50 m3, peso operacional entre 20,00 e 22,00 ton, potencia liquida entre 150 e 155 hp, equipada com clamshell</t>
  </si>
  <si>
    <t>474.087,60</t>
  </si>
  <si>
    <t>Escora pre-moldada em concreto, *10 x 10* cm, h = 2,30m</t>
  </si>
  <si>
    <t>34,51</t>
  </si>
  <si>
    <t>Escova circular em aco latonado, 6 x 1 " (diametro x espessura), furo de 1 1/4 ",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</si>
  <si>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</si>
  <si>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</si>
  <si>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</si>
  <si>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</si>
  <si>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</si>
  <si>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</si>
  <si>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</si>
  <si>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</si>
  <si>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</si>
  <si>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Esmerilhadeira angular eletrica, diametro do disco 7 '' (180 mm), rotacao 8500 rpm, potencia 2400 w</t>
  </si>
  <si>
    <t>580,00</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</si>
  <si>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</si>
  <si>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</si>
  <si>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</si>
  <si>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 separador de barra , metalico, tipo carambola, para tirantes, 25 x 84 mm</t>
  </si>
  <si>
    <t>Espacador ou distanciador, em plastico, tipo apoio de cordoalha (caranguejo), para armadura negativa e protensao, cobrimento 50 mm</t>
  </si>
  <si>
    <t>Espacador/separador de cordoalha tipo disco 12 furos de 14 mm, para tirantes</t>
  </si>
  <si>
    <t>Espargidor de asfalto pressurizado, rebocavel, tanque de 2500 l, pneumatico,  com motor a gasolina 3,4hp</t>
  </si>
  <si>
    <t>74.000,00</t>
  </si>
  <si>
    <t>Espargidor de asfalto pressurizado, tanque 6 m3 com isolacao termica, aquecido com 2 macaricos, com barra espargidora 3,60 m, a ser montado sobre caminhao</t>
  </si>
  <si>
    <t>157.088,52</t>
  </si>
  <si>
    <t>Espatula de aco inox com cabo de madeira, largura 8 cm</t>
  </si>
  <si>
    <t>Espatula de plastico lisa, largura 10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</si>
  <si>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</si>
  <si>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</si>
  <si>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</si>
  <si>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</si>
  <si>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</si>
  <si>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</si>
  <si>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</si>
  <si>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</si>
  <si>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</si>
  <si>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</si>
  <si>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</si>
  <si>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26,04</t>
  </si>
  <si>
    <t>Espoleta simples n 8.</t>
  </si>
  <si>
    <t>Espuma expansiva de poliuretano, aplicacao manual - 500 ml</t>
  </si>
  <si>
    <t>Esquadro de aco 12 " (300 mm), cabo de aluminio</t>
  </si>
  <si>
    <t>Esquadro interno ou externo para calha pluvial, pvc, diametro entre 119 e 170 mm, para drenagem predial</t>
  </si>
  <si>
    <t>Esqui triplo, em tubo de aco carbono, pintura no processo eletrostatico - equipamento de ginastica para academia ao ar livre / academia da terceira idade - ati</t>
  </si>
  <si>
    <t>5.238,46</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</si>
  <si>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</si>
  <si>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</si>
  <si>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</si>
  <si>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</si>
  <si>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</si>
  <si>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</si>
  <si>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</si>
  <si>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Estucador</t>
  </si>
  <si>
    <t>Estucador (mensalista)</t>
  </si>
  <si>
    <t>Etanol</t>
  </si>
  <si>
    <t>Exames - horista (coletado caixa)</t>
  </si>
  <si>
    <t>Exames - mensalista (coletado caixa)</t>
  </si>
  <si>
    <t>Extensao de solda 201 acetileno, e = *1,5 a 2,5* mm</t>
  </si>
  <si>
    <t>Extensao de solda 201 glp, e = *2,5 a 4,0* mm</t>
  </si>
  <si>
    <t>Extintor de incendio portatil com carga de agua pressurizada de 10 l, classe a</t>
  </si>
  <si>
    <t>131,25</t>
  </si>
  <si>
    <t>Extintor de incendio portatil com carga de gas carbonico co2 de 4 kg, classe bc</t>
  </si>
  <si>
    <t>415,38</t>
  </si>
  <si>
    <t>Extintor de incendio portatil com carga de gas carbonico co2 de 6 kg, classe bc</t>
  </si>
  <si>
    <t>450,00</t>
  </si>
  <si>
    <t>Extintor de incendio portatil com carga de po quimico seco (pqs) de 12 kg, classe bc</t>
  </si>
  <si>
    <t>207,69</t>
  </si>
  <si>
    <t>Extintor de incendio portatil com carga de po quimico seco (pqs) de 4 kg, classe bc</t>
  </si>
  <si>
    <t>Extintor de incendio portatil com carga de po quimico seco (pqs) de 6 kg, classe bc</t>
  </si>
  <si>
    <t>150,00</t>
  </si>
  <si>
    <t>Extintor de incendio portatil com carga de po quimico seco (pqs) de 8 kg, classe bc</t>
  </si>
  <si>
    <t>178,84</t>
  </si>
  <si>
    <t>Extremidade pvc pba, bf, je, dn 100/ de 110 mm (nbr 10351)</t>
  </si>
  <si>
    <t>145,39</t>
  </si>
  <si>
    <t>Extremidade pvc pba, bf, je, dn 50 / de 60 mm (nbr 10351)</t>
  </si>
  <si>
    <t>Extremidade pvc pba, bf, je, dn 75/ de 85 mm (nbr 10351)</t>
  </si>
  <si>
    <t>Extremidade pvc pba, pf, je, dn 100 / de 110 mm (nbr 10351)</t>
  </si>
  <si>
    <t>119,53</t>
  </si>
  <si>
    <t>Extremidade pvc pba, pf, je, dn 50/ de 60 mm (nbr 10351)</t>
  </si>
  <si>
    <t>30,11</t>
  </si>
  <si>
    <t>Extremidade pvc pba, pf, je, dn 75 / de 85 mm (nbr 10351)</t>
  </si>
  <si>
    <t>Extremidade/tubete para hidrometro pvc, com rosca, curta, com bucha latao, 1/2"</t>
  </si>
  <si>
    <t>Extremidade/tubete para hidrometro pvc, com rosca, curta, com bucha latao, 3/4"</t>
  </si>
  <si>
    <t>Extremidade/tubete para hidrometro pvc, com rosca, curta, sem bucha latao, 1/2"</t>
  </si>
  <si>
    <t>Extremidade/tubete para hidrometro pvc, com rosca, curta, sem bucha latao, 3/4"</t>
  </si>
  <si>
    <t>Extremidade/tubete para hidrometro pvc, com rosca, longa, sem bucha latao, 1/2"</t>
  </si>
  <si>
    <t>Extremidade/tubete para hidrometro pvc, com rosca, longa, sem bucha latao, 3/4"</t>
  </si>
  <si>
    <t>Faixa / filete / listelo em ceramica, decorada, *8 x 30* cm (l x c)</t>
  </si>
  <si>
    <t>Faixa / filete / listelo em ceramica, liso ou cordao, branco, *2 x 30* cm (l x c)</t>
  </si>
  <si>
    <t>Fechadura auxiliar de embutir para porta de armario de madeira, cromada, chave tipo gorges, caixa com lingueta, chapa testa e contra chapa</t>
  </si>
  <si>
    <t>Fechadura auxiliar de embutir para porta de armario, cromada, caixa com cilindro redondo, chapa testa e lingueta</t>
  </si>
  <si>
    <t>Fechadura auxiliar seguranca, de embutir, reforcada, maquina de 40 a 55 mm, com cilindro, cromada, para porta externa - completa</t>
  </si>
  <si>
    <t>47,31</t>
  </si>
  <si>
    <t>Fechadura auxiliar trava de seguranca simples, cromada, maquina *40* mm, inclui chave tetra e roseta redonda - completa</t>
  </si>
  <si>
    <t>Fechadura bico de papagaio, maquina *45* mm, cromada, com chave tipo gorges bipartida, para porta de correr interna - completa</t>
  </si>
  <si>
    <t>Fechadura bico de papagaio, maquina *45* mm, cromada, com cilindro, para porta de correr externa - completa</t>
  </si>
  <si>
    <t>Fechadura c/ cilindro latao cromado p/ porta vidro tp arouca 2171-l ou equiv</t>
  </si>
  <si>
    <t>49,38</t>
  </si>
  <si>
    <t>Fechadura de embutir para porta de banheiro, chave tipo tranqueta, maquina 40 mm, sem macaneta, sem espelho (somente maquina) - nivel seguranca medio</t>
  </si>
  <si>
    <t>Fechadura de embutir para porta de banheiro, tipo tranqueta, maquina 40 mm, macanetas alavanca e rosetas redondas em metal cromado - nivel seguranca medio - completa</t>
  </si>
  <si>
    <t>Fechadura de embutir para porta de banheiro, tipo tranqueta, maquina 40 mm, macanetas alavanca, espelho em metal cromado - nivel seguranca medio - completa</t>
  </si>
  <si>
    <t>Fechadura de embutir para porta de banheiro, tipo tranqueta, maquina 55 mm, macanetas alavanca e rosetas redondas em metal cromado - nivel seguranca medio - completa</t>
  </si>
  <si>
    <t>48,95</t>
  </si>
  <si>
    <t>Fechadura de embutir para porta externa / entrada, maquina 40 mm, com cilindro, macaneta alavanca e espelho em metal cromado - nivel seguranca medio - completa</t>
  </si>
  <si>
    <t>Fechadura de embutir para porta externa / entrada, maquina 55 mm, com cilindro, macaneta alavanca e espelho em metal cromado - nivel seguranca medio - completa</t>
  </si>
  <si>
    <t>61,90</t>
  </si>
  <si>
    <t>Fechadura de embutir para porta externa, maquina 40 mm, com cilindro, macaneta alavanca e roseta redonda em metal cromado - nivel de seguranca medio - completa</t>
  </si>
  <si>
    <t>38,75</t>
  </si>
  <si>
    <t>Fechadura de embutir para porta externa, maquina 40 mm, sem macaneta, sem espelho (somente maquina) - nivel de seguranca medio</t>
  </si>
  <si>
    <t>Fechadura de embutir para porta externa, maquina 55 mm, com cilindro, macaneta alavanca e roseta redonda em metal cromado - nivel de seguranca medio - completa</t>
  </si>
  <si>
    <t>56,08</t>
  </si>
  <si>
    <t>Fechadura de embutir para porta externa, maquina 55 mm, sem espelho, sem macaneta (somente maquina) - nivel de seguranca medio</t>
  </si>
  <si>
    <t>Fechadura de embutir para porta interna, tipo gorges (chave grande), maquina 40 mm, macaneta alavanca e espelho em metal cromado - nivel seguranca medio - completa</t>
  </si>
  <si>
    <t>Fechadura de embutir para porta interna, tipo gorges (chave grande), maquina 55 mm, macanetas alavanca e rosetas redondas em metal cromado - nivel seguranca medio - completa</t>
  </si>
  <si>
    <t>Fechadura de embutir para porta interna, tipo gorges, maquina 55 mm (somente maquina, sem espelho e sem macaneta) - nivel de seguranca medio</t>
  </si>
  <si>
    <t>Fechadura de sobrepor em ferro pintado, com macaneta alavanca, chave grande - completa</t>
  </si>
  <si>
    <t>Fechadura de sobrepor para portao, caixa *100* mm, com cilindro, chave simples, trinco lateral, em  latao ou aco cromado ou polido, com ou sem pintura - completa</t>
  </si>
  <si>
    <t>Fechadura de sobrepor para portao, com chave tetra, caixa *100* mm, trinco lateral, em latao ou aco cromado, pintado - completa</t>
  </si>
  <si>
    <t>Fechadura de sobrepor, cromada, com cilindro redondo, para armario e gaveta de madeira, com porta de aproximadamente 20 mm</t>
  </si>
  <si>
    <t>Fechadura tradicional de embutir, cromada, com cilindro, para gavetas e moveis de madeira - com abinhas laterais curvas, chaves com protecao plastica</t>
  </si>
  <si>
    <t>Fechadura tubular cromada, macaneta diametro *30* mm, cilindro central com chave externa e botao interno, maquina *70* mm - completa</t>
  </si>
  <si>
    <t>Fechadura tubular, acabamento cromado, distancia de broca 90 mm, cilindro central com chave externa e botao interno, macaneta formato tulipa/taca/bola - completa</t>
  </si>
  <si>
    <t>Fecho / fechadura com puxador concha, com tranca tipo trava, para janela / porta de correr (inclui testa, fechadura, puxador) - completa</t>
  </si>
  <si>
    <t>49,48</t>
  </si>
  <si>
    <t>Fecho / fechadura concha com alavanca / trava, de embutir, para porta ou janela de correr em latao ou aco inox - completo</t>
  </si>
  <si>
    <t>Fecho / trinco / ferrolho fio redondo, de sobrepor, 12", em aco galvanizado / zincado</t>
  </si>
  <si>
    <t>Fecho / trinco / ferrolho fio redondo, de sobrepor, 2", em aco galvanizado / zincado</t>
  </si>
  <si>
    <t>Fecho / trinco / ferrolho fio redondo, de sobrepor, 4", em aco galvanizado / zincado</t>
  </si>
  <si>
    <t>Fecho / trinco / ferrolho fio redondo, de sobrepor, 5", em aco galvanizado / zincado</t>
  </si>
  <si>
    <t>Fecho / trinco / ferrolho fio redondo, de sobrepor, 6", em aco galvanizado / zincado</t>
  </si>
  <si>
    <t>Fecho / trinco / ferrolho fio redondo, de sobrepor, 8", em aco galvanizado / zincado</t>
  </si>
  <si>
    <t>Fecho de embutir, tipo unha, comando com alavanca, em aco cromado, 22 cm, para portas e janelas - inclui parafusos</t>
  </si>
  <si>
    <t>Fecho de embutir, tipo unha, comando com alavanca, em latao cromado, 22 cm, para portas e janelas - inclui parafusos</t>
  </si>
  <si>
    <t>Fecho de embutir, tipo unha, comando com alavanca, em latao cromado, 40 cm, para portas e janelas - inclui parafusos</t>
  </si>
  <si>
    <t>30,66</t>
  </si>
  <si>
    <t>Fecho de embutir, tipo unha, comando deslizante, com trava, 120 mm, em latao cromado</t>
  </si>
  <si>
    <t>Fecho de seguranca, tipo batom, em latao / zamac, cromado, para portas e janelas - inclui parafusos</t>
  </si>
  <si>
    <t>Feltro em la de rocha, 1 face revestida com papel aluminizado, em rolo, densidade = 32 kg/m3, e=*50* mm (coletado caixa)</t>
  </si>
  <si>
    <t>11,67</t>
  </si>
  <si>
    <t>Ferrolho / fecho chato, de sobrepor, em ferro zincado, reforcado, 5", com porta cadeado, para portao, porta e janela - inclui parafusos</t>
  </si>
  <si>
    <t>Ferrolho / fecho chato, de sobrepor, em ferro zincado, reforcado, 6", com porta cadeado, para portao, porta e janela - inclui parafusos</t>
  </si>
  <si>
    <t>Ferrolho / fecho chato, em ferro zincado, leve, 3", com porta cadeado, para portao, porta e janela -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</si>
  <si>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</si>
  <si>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</si>
  <si>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</si>
  <si>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</si>
  <si>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cilindrico concreto pre moldado 1,20 x 1,50 (diametroxaltura) para 4 a 5 contribuintes (nbr 13969)</t>
  </si>
  <si>
    <t>Filtro anaerobio, em polietileno de alta densidade (pead), capacidade *1100* litros (nbr 13969)</t>
  </si>
  <si>
    <t>776,94</t>
  </si>
  <si>
    <t>Filtro anaerobio, em polietileno de alta densidade (pead), capacidade *2800* litros (nbr 13969)</t>
  </si>
  <si>
    <t>1.989,29</t>
  </si>
  <si>
    <t>Filtro anaerobio, em polietileno de alta densidade (pead), capacidade *5000* litros (nbr 13969)</t>
  </si>
  <si>
    <t>2.719,01</t>
  </si>
  <si>
    <t>Fincapino curto calibre 22 vermelho, carga media (acao direta)</t>
  </si>
  <si>
    <t>Fincapino longo calibre 22, carga forte (acao direta)</t>
  </si>
  <si>
    <t>Fio cobre nu de 150 a 500 mm2, para tensoes de ate 600 v</t>
  </si>
  <si>
    <t>Fio cobre nu de 16 a 35 mm2, para tensoes de ate 600 v</t>
  </si>
  <si>
    <t>Fio cobre nu de 50 a 120 mm2, para tensoes de ate 600 v</t>
  </si>
  <si>
    <t>50,01</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</si>
  <si>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</si>
  <si>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</si>
  <si>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</si>
  <si>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</si>
  <si>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</si>
  <si>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Fio telefonico externo (fe) em aco cobreado, isolacao em pead ou pvc anti-chama, 2 condutores</t>
  </si>
  <si>
    <t>Fio telefonico interno (fi) em cobre estanhado, isolacao em pvc antichama, 2 condutores de 0,6 mm (nbr 9115:2005)</t>
  </si>
  <si>
    <t>Fita aco inox para cintar poste, l = 19 mm, e = 0,5 mm (rolo de 30m)</t>
  </si>
  <si>
    <t>67,02</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</si>
  <si>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</si>
  <si>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</si>
  <si>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</si>
  <si>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</si>
  <si>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aluminio para protecao do condutor largura 10 mm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</si>
  <si>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</si>
  <si>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</si>
  <si>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</si>
  <si>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</si>
  <si>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</si>
  <si>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</si>
  <si>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</si>
  <si>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</si>
  <si>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</si>
  <si>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plastica zebrada para demarcacao de areas, largura = 7 cm, sem adesivo (coletado caixa)</t>
  </si>
  <si>
    <t>Fita veda rosca em rolos de 18 mm x 10 m (l x c)</t>
  </si>
  <si>
    <t>Fita veda rosca em rolos de 18 mm x 25 m (l x c)</t>
  </si>
  <si>
    <t>Fita veda rosca em rolos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</si>
  <si>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</si>
  <si>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</si>
  <si>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</si>
  <si>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Fixador de cal (sache 150 ml)</t>
  </si>
  <si>
    <t>Flanela *30 x 40* cm</t>
  </si>
  <si>
    <t>Flange pvc, roscavel sextavado sem furos 3/4"</t>
  </si>
  <si>
    <t>Flange pvc, roscavel, sextavado, sem furos 3"</t>
  </si>
  <si>
    <t>Flange pvc, roscavel, sextavado, sem furos, 1 1/2"</t>
  </si>
  <si>
    <t>Flange pvc, roscavel, sextavado, sem furos, 1 1/4"</t>
  </si>
  <si>
    <t>Flange pvc, roscavel, sextavado, sem furos, 1/2"</t>
  </si>
  <si>
    <t>Flange pvc, roscavel, sextavado, sem furos, 1"</t>
  </si>
  <si>
    <t>Flange pvc, roscavel, sextavado, sem furos, 2 1/2"</t>
  </si>
  <si>
    <t>72,93</t>
  </si>
  <si>
    <t>Flange pvc, roscavel, sextavado, sem furos, 2"</t>
  </si>
  <si>
    <t>Flange sextavado de ferro galvanizado, com rosca bsp, de 1 1/2"</t>
  </si>
  <si>
    <t>Flange sextavado de ferro galvanizado, com rosca bsp, de 1 1/4"</t>
  </si>
  <si>
    <t>Flange sextavado de ferro galvanizado, com rosca bsp, de 1/2"</t>
  </si>
  <si>
    <t>Flange sextavado de ferro galvanizado, com rosca bsp, de 1"</t>
  </si>
  <si>
    <t>Flange sextavado de ferro galvanizado, com rosca bsp, de 2 1/2"</t>
  </si>
  <si>
    <t>Flange sextavado de ferro galvanizado, com rosca bsp, de 2"</t>
  </si>
  <si>
    <t>Flange sextavado de ferro galvanizado, com rosca bsp, de 3/4"</t>
  </si>
  <si>
    <t>15,31</t>
  </si>
  <si>
    <t>Flange sextavado de ferro galvanizado, com rosca bsp, de 3"</t>
  </si>
  <si>
    <t>81,32</t>
  </si>
  <si>
    <t>Flange sextavado de ferro galvanizado, com rosca bsp, de 4"</t>
  </si>
  <si>
    <t>120,22</t>
  </si>
  <si>
    <t>Flange sextavado de ferro galvanizado, com rosca bsp, de 6"</t>
  </si>
  <si>
    <t>201,98</t>
  </si>
  <si>
    <t>Forro composto por paineis de la de vidro, revestidos em pvc microperfurado, de *1250 x 625* mm, espessura 15 mm (com colocacao)</t>
  </si>
  <si>
    <t>79,94</t>
  </si>
  <si>
    <t>Forro de fibra mineral em placas de 1250 x 625 mm, e = 15 mm, borda reta, com pintura antimofo, apoiado em perfil de aco galvanizado com 24 mm de base - instalado</t>
  </si>
  <si>
    <t>64,90</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</si>
  <si>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</si>
  <si>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</si>
  <si>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75,93</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</si>
  <si>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</si>
  <si>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</si>
  <si>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</si>
  <si>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de 8 mm a 10 mm (com colocacao / sem estrutura metalica)</t>
  </si>
  <si>
    <t>54,81</t>
  </si>
  <si>
    <t>Forro de pvc liso, branco, regua de 20 cm, espessura de 8 mm a 10 mm, comprimento 6 m (sem colocacao)</t>
  </si>
  <si>
    <t>Forro de pvc, frisado, branco, regua de 10 cm, espessura de 8 mm a 10 mm e comprimento 6 m (sem colocacao)</t>
  </si>
  <si>
    <t>Forro de pvc, frisado, branco, regua de 20 cm, espessura de 8 mm a 10 mm e comprimento 6 m (sem colocacao)</t>
  </si>
  <si>
    <t>Fossa septica cilindrica tipo "imhoff", com tampa, para 50 contribuintes</t>
  </si>
  <si>
    <t>Fossa septica cilindrica, tipo "imhoff", com tampa, para 100 contribuintes</t>
  </si>
  <si>
    <t>Fossa septica cilindrica, tipo "imhoff", com tampa, para 150 contribuintes</t>
  </si>
  <si>
    <t>Fossa septica cilindrica, tipo "imhoff", com tampa, para 200 contribuintes</t>
  </si>
  <si>
    <t>Fossa septica cilindrica, tipo "imhoff", com tampa, para 30 contribuintes</t>
  </si>
  <si>
    <t>Fossa septica cilindrica, tipo "imhoff", com tampa, para 75 contribuintes</t>
  </si>
  <si>
    <t>Fossa septica concreto pre moldado para 10 contribuintes - *90 x 90* cm</t>
  </si>
  <si>
    <t>Fossa septica concreto pre moldado para 5 contribuintes *90 x 70* cm</t>
  </si>
  <si>
    <t>Fossa septica, sem filtro, para 15 a 30 contribuintes, cilindrica, com tampa, em polietileno de alta densidade (pead), capacidade aproximada de 5500 litros (nbr 7229)</t>
  </si>
  <si>
    <t>3.164,79</t>
  </si>
  <si>
    <t>Fossa septica, sem filtro, para 4 a 7 contribuintes, cilindrica,  com tampa, em polietileno de alta densidade (pead), capacidade aproximada de 1100 litros (nbr 7229)</t>
  </si>
  <si>
    <t>813,80</t>
  </si>
  <si>
    <t>Fossa septica, sem filtro, para 8 a 14 contribuintes, cilindrica, com tampa, em polietileno de alta densidade (pead), capacidade aproximada de 3000 litros (nbr 7229)</t>
  </si>
  <si>
    <t>2.504,28</t>
  </si>
  <si>
    <t>Fossa septica,sem filtro, para 40 a 52 contribuintes, cilindrica, com tampa, em polietileno de alta densidade (pead), capacidade aproximada de 10000 litros (nbr 7229)</t>
  </si>
  <si>
    <t>7.233,81</t>
  </si>
  <si>
    <t>Fresadora de asfalto a frio sobre esteiras, larg. Fresagem 2,00 m, pot. 410 Kw/550 hp</t>
  </si>
  <si>
    <t>3.585.005,97</t>
  </si>
  <si>
    <t>Fresadora de asfalto a frio sobre rodas, larg. Fresagem 1,00 m, pot. 155 Kw/208 hp</t>
  </si>
  <si>
    <t>1.534.687,58</t>
  </si>
  <si>
    <t>Fundo anticorrosivo para metais ferrosos (zarcao)</t>
  </si>
  <si>
    <t>Fundo preparador acrilico base agua</t>
  </si>
  <si>
    <t>Fundo sintetico nivelador branco fosco para madeira</t>
  </si>
  <si>
    <t>79,07</t>
  </si>
  <si>
    <t>Furo para torneira ou outros acessorios  em bancada de marmore/ granito ou outro tipo de pedra natural</t>
  </si>
  <si>
    <t>Fusivel diazed 20 a tamanho dii, capacidade de interrupcao de 50 ka em vca e 8 ka em vcc, tensao nomimnal de 500 v</t>
  </si>
  <si>
    <t>Fusivel diazed 35 a tamanho diii, capacidade de interrupcao de 50 ka em vca e 8 ka em vcc, tensao nomimnal de 500 v</t>
  </si>
  <si>
    <t>Fusivel nh *36* a 80 amperes, tamanho 00, capacidade de interrupcao de 120 ka, tensao nomimnal de 500 v</t>
  </si>
  <si>
    <t>Fusivel nh 100 a tamanho 00, capacidade de interrupcao de 120 ka, tensao nomimnal de 500 v</t>
  </si>
  <si>
    <t>Fusivel nh 125 a tamanho 00, capacidade de interrupcao de 120 ka, tensao nomimnal de 500 v</t>
  </si>
  <si>
    <t>Fusivel nh 160 a tamanho 00, capacidade de interrupcao de 120 ka, tensao nomimnal de 500 v</t>
  </si>
  <si>
    <t>Fusivel nh 20 a tamanho 000, capacidade de interrupcao de 120 ka, tensao nomimnal de 500 v</t>
  </si>
  <si>
    <t>Fusivel nh 200 a 250 amperes, tamanho 1, capacidade de interrupcao de 120 ka, tensao nomimnal de 500 v</t>
  </si>
  <si>
    <t>Gabiao  tipo caixa, malha hexagonal 8 x 10 cm (zn/al), fio 2,7 mm, dimensoes 2,0 x 1,0 x 0,5 m (c x l x a)</t>
  </si>
  <si>
    <t>427,37</t>
  </si>
  <si>
    <t>Gabiao manta (colchao) malha hexagonal 6 x 8 cm (zn/al + pvc), dimensoes 4,0 x 2,0 x 0,17 m (c x l x a) fio 2 mm</t>
  </si>
  <si>
    <t>1.173,69</t>
  </si>
  <si>
    <t>Gabiao manta (colchao) malha hexagonal 6 x 8 cm (zn/al + pvc), fio 2 mm, revestido com pvc, dimensoes 4,0 x 2,0 x 0,23 m (c x l x a)</t>
  </si>
  <si>
    <t>1.266,23</t>
  </si>
  <si>
    <t>Gabiao manta (colchao) malha hexagonal 6 x 8 cm (zn/al + pvc), fio 2 mm, revestido com pvc, dimensoes 4,0 x 2,0 x 0,3 m (c x l x a)</t>
  </si>
  <si>
    <t>1.392,94</t>
  </si>
  <si>
    <t>Gabiao manta (colchao) malha hexagonal 6 x 8 cm (zn/al + pvc), fio 2,0 mm, dimensoes 5,0 x 2,0 x 0,17 m (c x l x a)</t>
  </si>
  <si>
    <t>112,60</t>
  </si>
  <si>
    <t>Gabiao manta (colchao) malha hexagonal 6 x 8 cm (zn/al + pvc), fio 2,0 mm, dimensoes 5,0 x 2,0 x 0,23 m (c x l x a)</t>
  </si>
  <si>
    <t>121,83</t>
  </si>
  <si>
    <t>Gabiao manta (colchao) malha hexagonal 6 x 8 cm (zn/al + pvc), fio 2,0 mm, dimensoes 5,0 x 2,0 x 0,30 m (c x l x a)</t>
  </si>
  <si>
    <t>133,63</t>
  </si>
  <si>
    <t>Gabiao saco malha hexagonal 8 x 10 cm (zn/al + pvc),  fio 2,4 mm, dimensoes 3,0 x 0,65 m</t>
  </si>
  <si>
    <t>403,58</t>
  </si>
  <si>
    <t>Gabiao saco malha hexagonal 8 x 10 cm (zn/al + pvc), fio 2,4 mm, h = 0,65 m</t>
  </si>
  <si>
    <t>Gabiao saco malha hexagonal 8 x 10 cm (zn/al), fio 2,7 mm, dimensoes 4,0 x 0,65 m</t>
  </si>
  <si>
    <t>536,72</t>
  </si>
  <si>
    <t>Gabiao tipo caixa malha hexagonal 8 x 10 cm (zn/al + pvc),  fio 2,4 mm, dimensoes 2,0 x 1,0 x 1,0 m (c x l x a)</t>
  </si>
  <si>
    <t>752,44</t>
  </si>
  <si>
    <t>Gabiao tipo caixa malha hexagonal 8 x 10 cm (zn/al + pvc),  fio 2,4 mm, h = 0,50 m</t>
  </si>
  <si>
    <t>538,15</t>
  </si>
  <si>
    <t>Gabiao tipo caixa malha hexagonal 8 x 10 cm (zn/al), fio 2,7 mm, dimensoes 2,0 x 1,0 x 1,0 m (c x l x a)</t>
  </si>
  <si>
    <t>625,80</t>
  </si>
  <si>
    <t>Gabiao tipo caixa malha hexagonal 8 x 10 cm (zn/al), fio 2,7 mm, h = 0,50 m</t>
  </si>
  <si>
    <t>Gabiao tipo caixa para solo reforcado, malha hexagonal de dupla torcao 8 x 10 cm (zn/ al + pvc), fio 2,7 mm, dimensoes 2,0 x 1,0 x 0,5 m, com cauda de 3,0 m</t>
  </si>
  <si>
    <t>774,01</t>
  </si>
  <si>
    <t>Gabiao tipo caixa para solo reforcado, malha hexagonal de dupla torcao 8 x 10 cm (zn/ al + pvc), fio 2,7 mm, dimensoes 2,0 x 1,0 x 1,0 m, com cauda de 3,0 m</t>
  </si>
  <si>
    <t>995,34</t>
  </si>
  <si>
    <t>Gabiao tipo caixa para solo reforcado, malha hexagonal de dupla torcao 8 x 10 cm (zn/ al + pvc), fio 2,7 mm, dimensoes 2,0 x 1,0 x 1,0 m, com cauda de 4,0 m</t>
  </si>
  <si>
    <t>1.097,13</t>
  </si>
  <si>
    <t>Gabiao tipo caixa para solo reforcado, malha hexagonal 8 x 10 cm (zn/ al + pvc), fio 2,7 mm, dimensoes 2,0 x 1,0 x 0,5 m, com cauda de 4,0 m</t>
  </si>
  <si>
    <t>560,54</t>
  </si>
  <si>
    <t>Gabiao tipo caixa para solo reforcado, malha hexagonal 8 x 10 cm (zn/ al + pvc), fio 2,7 mm, dimensoes 2,0 x 1,0 x 1,0 m, com cauda de 4,0 m</t>
  </si>
  <si>
    <t>357,87</t>
  </si>
  <si>
    <t>Gabiao tipo caixa trapezoidal, malha hexagonal 10 x 12 cm (zn/al + pvc) fio 2,7 mm, face com 65 graus, dimensoes 2,0 x 1,5 x 1,0 m (c x l x a)</t>
  </si>
  <si>
    <t>300,85</t>
  </si>
  <si>
    <t>Gabiao tipo caixa, malha hexagonal 8 x 10 cm (zn/al + pvc), fio de 2,4 mm, dimensoes 2,0 x 1,0 x 1,0 m (c x l x a)</t>
  </si>
  <si>
    <t>376,22</t>
  </si>
  <si>
    <t>Gabiao tipo caixa, malha hexagonal 8 x 10 cm (zn/al + pvc), fio 2,4 mm, dimensoes 2,0 x 1,0 x 0,5 m (c x l x a)</t>
  </si>
  <si>
    <t>Gabiao tipo caixa, malha hexagonal 8 x 10 cm (zn/al), fio de 2,7 mm, dimensoes 2,0 x 1,0 x 1,0 m (c x l x a)</t>
  </si>
  <si>
    <t>250,64</t>
  </si>
  <si>
    <t>Gabiao tipo caixa, malha hexagonal 8 x 10 cm (zn/al), fio de 2,7 mm, dimensoes 5,0 x 1,0 x 1,0 m (c x l x a)</t>
  </si>
  <si>
    <t>Gancho chato em ferro galvanizado,  l = 110 mm, recobrimento = 100mm, secao 1/8 x 1/2" (3 mm x 12 mm), para fixar telha de fibrocimento ondulada</t>
  </si>
  <si>
    <t>Gancho l com rosca, para fixar telha em madeira, 1/4" x 350 mm (coletado caixa)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</si>
  <si>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</si>
  <si>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</si>
  <si>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</si>
  <si>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</si>
  <si>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</si>
  <si>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</si>
  <si>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</si>
  <si>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</si>
  <si>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</si>
  <si>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</si>
  <si>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</si>
  <si>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</si>
  <si>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4.036,16</t>
  </si>
  <si>
    <t>Gesseiro</t>
  </si>
  <si>
    <t>Gesseiro (mensalista)</t>
  </si>
  <si>
    <t>Gesso em po para revestimentos/molduras/sancas</t>
  </si>
  <si>
    <t>Gesso projetado</t>
  </si>
  <si>
    <t>Gonzo de embutir, em latao / zamac, *20 x 48* mm, para janela basculante / pivotante -  inclui parafusos</t>
  </si>
  <si>
    <t>Gonzo de sobrepor, em latao / zamac, para janela pivotante - inclui parafusos</t>
  </si>
  <si>
    <t>Grade de discos com controle remoto, rebocavel, com 24 discos 24" x 6 mm, com pneus para transporte</t>
  </si>
  <si>
    <t>30.772,61</t>
  </si>
  <si>
    <t>Grade de discos mecanica 20x24" com 20 discos 24" x 6mm  com pneus para transporte</t>
  </si>
  <si>
    <t>24.125,73</t>
  </si>
  <si>
    <t>Gradil *1320 x 2170* mm (a x l) em barra de aco chata *25 mm x 2* mm, entrelacada com barra aco redonda *5* mm, malha *65 x 132* mm, galvanizado e pintura eletrostatica, cor preto</t>
  </si>
  <si>
    <t>300,89</t>
  </si>
  <si>
    <t>Grama batatais em placas, sem plantio</t>
  </si>
  <si>
    <t>Grama esmeralda ou sao carlos ou curitibana, em placas, sem plantio</t>
  </si>
  <si>
    <t>Grampo de aco polido 1 " x 9</t>
  </si>
  <si>
    <t>Grampo de aco polido 7/8 " x 9</t>
  </si>
  <si>
    <t>Grampo linha viva de latao estanhado, diametro do condutor principal de 10 a 120 mm2, diametro da derivacao de 10 a 70 mm2</t>
  </si>
  <si>
    <t>Grampo metalico tipo olhal para haste de aterramento de 1/2'', condutor de *10* a 50 mm2</t>
  </si>
  <si>
    <t>Grampo metalico tipo olhal para haste de aterramento de 1'',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</si>
  <si>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</si>
  <si>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</si>
  <si>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</si>
  <si>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</si>
  <si>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</si>
  <si>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 n8 em ferro galvanizado</t>
  </si>
  <si>
    <t>Granalha de aco, angular (grit), para jateamento, peneira 0,117 a 1,00 mm, (sae g-40 a g-80)</t>
  </si>
  <si>
    <t>115,55</t>
  </si>
  <si>
    <t>Granalha de aco, angular (grit), para jateamento, peneira 1,41 a 1,19 mm (sae g16)</t>
  </si>
  <si>
    <t>100,41</t>
  </si>
  <si>
    <t>Granalha de aco, esferica (shot), para jateamento, peneira 0,40 a 1,00 mm (sae s-170 a s-280)</t>
  </si>
  <si>
    <t>119,85</t>
  </si>
  <si>
    <t>Granalha de aco, esferica (shot), para jateamento, peneira 1,19 a 1,00 mm (sae s390)</t>
  </si>
  <si>
    <t>135,00</t>
  </si>
  <si>
    <t>Granilha/ grana/ pedrisco ou agregado em marmore/ granito/ quartzo e calcario, preto, cinza, palha ou branco</t>
  </si>
  <si>
    <t>Granito para bancada, polido, tipo andorinha/ quartz/ castelo/ corumba ou outros equivalentes da regiao, e=  *2,5* cm</t>
  </si>
  <si>
    <t>161,50</t>
  </si>
  <si>
    <t>Graute cimenticio para uso geral</t>
  </si>
  <si>
    <t>Graxa lubrificante</t>
  </si>
  <si>
    <t>Grelha de concreto de pre-moldada *15 x 75 x 52* cm (a x c x l)</t>
  </si>
  <si>
    <t>Grelha fofo articulada, carga maxima 1,5 t, *300 x 1000* mm, e= *15* mm</t>
  </si>
  <si>
    <t>152,72</t>
  </si>
  <si>
    <t>Grelha fofo simples com requadro, carga maxima  12,5 t, *300 x 1000* mm, e= *15* mm, area estacionamento carro passeio</t>
  </si>
  <si>
    <t>211,24</t>
  </si>
  <si>
    <t>Grelha fofo simples com requadro, carga maxima 1,5 t, 150 x 1000 mm, e= *15* mm</t>
  </si>
  <si>
    <t>116,54</t>
  </si>
  <si>
    <t>Grelha fofo simples com requadro, carga maxima 1,5 t, 200 x 1000 mm, e= *15* mm</t>
  </si>
  <si>
    <t>148,11</t>
  </si>
  <si>
    <t>Grelha pvc branca quadrada, 150 x 150 mm</t>
  </si>
  <si>
    <t>Grelha pvc cromada redonda, 150 mm</t>
  </si>
  <si>
    <t>Grua ascencional, lanca de 30 m, capacidade de 1,0 t a 30 m, altura ate 39 m</t>
  </si>
  <si>
    <t>348.995,39</t>
  </si>
  <si>
    <t>Grua ascencional, lanca de 42 m, capacidade de 1,5 t a 30 m, altura ate 39 m</t>
  </si>
  <si>
    <t>395.397,60</t>
  </si>
  <si>
    <t>Grua ascencional, lanca de 50 m, capacidade de 2,33 t a 30 m, altura ate 48 m</t>
  </si>
  <si>
    <t>734.498,78</t>
  </si>
  <si>
    <t>Grupo de soldagem c/ gerador a diesel 60 cv para solda eletrica, sobre 04 rodas, com motor 4 cilindros</t>
  </si>
  <si>
    <t>111.770,73</t>
  </si>
  <si>
    <t>Grupo de soldagem com gerador a diesel 30 cv, para solda eletrica, sobre duas rodas</t>
  </si>
  <si>
    <t>99.910,61</t>
  </si>
  <si>
    <t>Grupo gerador a gasolina, potencia nominal 2,2 kw, tensao de saida 110/220 v, motor potencia 6,5 hp</t>
  </si>
  <si>
    <t>2.179,53</t>
  </si>
  <si>
    <t>Grupo gerador diesel, com carenagem, potencia standart entre 100 e 110 kva, velocidade de 1800 rpm, frequencia de 60 hz</t>
  </si>
  <si>
    <t>72.170,35</t>
  </si>
  <si>
    <t>Grupo gerador diesel, com carenagem, potencia standart entre 140 e 150 kva, velocidade de 1800 rpm, frequencia de 60 hz</t>
  </si>
  <si>
    <t>84.650,94</t>
  </si>
  <si>
    <t>Grupo gerador diesel, com carenagem, potencia standart entre 210 e 220 kva, velocidade de 1800 rpm, frequencia de 60 hz</t>
  </si>
  <si>
    <t>103.100,51</t>
  </si>
  <si>
    <t>Grupo gerador diesel, com carenagem, potencia standart entre 250 e 260 kva, velocidade de 1800 rpm, frequencia de 60 hz</t>
  </si>
  <si>
    <t>119.379,53</t>
  </si>
  <si>
    <t>Grupo gerador diesel, com carenagem, potencia standart entre 50 e 55 kva, velocidade de 1800 rpm, frequencia de 60 hz</t>
  </si>
  <si>
    <t>64.269,60</t>
  </si>
  <si>
    <t>Grupo gerador diesel, sem carenagem, potencia standart entre 100 e 110 kva, velocidade de 1800 rpm, frequencia de 60 hz</t>
  </si>
  <si>
    <t>62.728,52</t>
  </si>
  <si>
    <t>Grupo gerador diesel, sem carenagem, potencia standart entre 210 e 220 kva, velocidade de 1800 rpm, frequencia de 60 hz</t>
  </si>
  <si>
    <t>90.142,40</t>
  </si>
  <si>
    <t>Grupo gerador diesel, sem carenagem, potencia standart entre 250 e 260 kva, velocidade de 1800 rpm, frequencia de 60 hz</t>
  </si>
  <si>
    <t>Grupo gerador diesel, sem carenagem, potencia standart entre 80 e 90 kva, velocidade de 1800 rpm, frequencia de 60 hz</t>
  </si>
  <si>
    <t>58.604,50</t>
  </si>
  <si>
    <t>Grupo gerador estacionario silenciado, potencia 50 kva, motor diesel</t>
  </si>
  <si>
    <t>48.939,43</t>
  </si>
  <si>
    <t>Grupo gerador estacionario, motor diesel potencia 170 kva</t>
  </si>
  <si>
    <t>83.887,65</t>
  </si>
  <si>
    <t>Grupo gerador estacionario, potencia 150 kva, motor diesel</t>
  </si>
  <si>
    <t>74.688,92</t>
  </si>
  <si>
    <t>Grupo gerador estacionario, silenciado, potencia 180 kva, motor diesel</t>
  </si>
  <si>
    <t>89.790,39</t>
  </si>
  <si>
    <t>Grupo gerador rebocavel, potencia *66* kva, motor a diesel</t>
  </si>
  <si>
    <t>52.780,62</t>
  </si>
  <si>
    <t>Guarnicao/ alizar/ vista macica, e= *1* cm, l= *4,5* cm, em cedrinho/ angelim comercial/  eucalipto/ curupixa/ peroba/ cumaru ou equivalente da regiao</t>
  </si>
  <si>
    <t>Guarnicao/ alizar/ vista macica, e= *1* cm, l= *4,5* cm, em pinus/ tauari/ virola ou equivalente da regiao</t>
  </si>
  <si>
    <t>Guarnicao/alizar/vista, e = *1,3* cm, l = *5,0* cm haste regulavel = *35* mm, em mdf/pvc wood/ poliestireno ou madeira laminada, primer branco</t>
  </si>
  <si>
    <t>Guarnicao/alizar/vista, e = *1,3* cm, l = *7,0* cm, em poliestireno, branco</t>
  </si>
  <si>
    <t>Guarnicao/alizar/vista, e = *1,5* cm, l = *5,0* cm, em poliestireno, branco</t>
  </si>
  <si>
    <t>Guarnicao/moldura de acabamento para esquadria de aluminio anodizado natural, para 1 face</t>
  </si>
  <si>
    <t>Guincho de alavanca manual, capacidade de 1,6 t, com 20 m de cabo de aco (aquisicao)</t>
  </si>
  <si>
    <t>1.624,97</t>
  </si>
  <si>
    <t>Guincho de alavanca manual, capacidade 3,2 t com 20 m de cabo de aco diametro 16,3 mm</t>
  </si>
  <si>
    <t>1.855,08</t>
  </si>
  <si>
    <t>Guincho eletrico de coluna, capacidade 400 kg, com moto freio, motor trifasico de 1,25 cv</t>
  </si>
  <si>
    <t>3.229,98</t>
  </si>
  <si>
    <t>Guindaste hidraulico autopropelido, com lanca telescopica 28,80 m, capacidade maxima 30 t, potencia 97 kw, tracao 4 x 4</t>
  </si>
  <si>
    <t>610.272,09</t>
  </si>
  <si>
    <t>Guindaste hidraulico autopropelido, com lanca telescopica 40 m, capacidade maxima 60 t, potencia 260 kw, tracao 6 x 6</t>
  </si>
  <si>
    <t>1.173.600,17</t>
  </si>
  <si>
    <t>Guindaste hidraulico autopropelido, com lanca telescopica 50 m, capacidade maxima 100 t, potencia 350 kw, tracao 10 x 6</t>
  </si>
  <si>
    <t>1.995.120,29</t>
  </si>
  <si>
    <t>Guindauto hidraulico, capacidade maxima de carga 10000 kg, momento maximo de carga 23 tm , alcance maximo horizontal 11,80 m, para montagem sobre chassi de caminhao pbt minimo 15000 kg (inclui montagem, nao inclui caminhao)</t>
  </si>
  <si>
    <t>122.275,37</t>
  </si>
  <si>
    <t>Guindauto hidraulico, capacidade maxima de carga 14340 kg, momento maximo de carga 42,3 tm, alcance maximo horizontal 16,80 m, para montagem sobre chassi de caminhao pbt minimo 23000 kg (inclui montagem, nao inclui caminhao)</t>
  </si>
  <si>
    <t>192.592,96</t>
  </si>
  <si>
    <t>Guindauto hidraulico, capacidade maxima de carga 30000 kg, momento maximo de carga 92,2 tm , alcance maximo horizontal  22,00 m, para montagem sobre chassi de caminhao pbt minimo 30000 kg (inclui montagem, nao inclui caminhao)</t>
  </si>
  <si>
    <t>713.228,90</t>
  </si>
  <si>
    <t>Guindauto hidraulico, capacidade maxima de carga 3300 kg, momento maximo de carga 5,8 tm , alcance maximo horizontal  7,60 m, para montagem sobre chassi de caminhao pbt minimo 8000 kg (inclui montagem, nao inclui caminhao)</t>
  </si>
  <si>
    <t>48.148,24</t>
  </si>
  <si>
    <t>Guindauto hidraulico, capacidade maxima de carga 6200 kg, momento maximo de carga 11,7 tm , alcance maximo horizontal  9,70 m, para montagem sobre chassi de caminhao pbt minimo 13000 kg (inclui montagem, nao inclui caminhao)</t>
  </si>
  <si>
    <t>67.725,00</t>
  </si>
  <si>
    <t>Guindauto hidraulico, capacidade maxima de carga 8500 kg, momento maximo de carga 30,4 tm , alcance maximo horizontal  14,30 m, para montagem sobre chassi de caminhao pbt minimo 23000 kg (inclui montagem, nao inclui caminhao)</t>
  </si>
  <si>
    <t>158.307,18</t>
  </si>
  <si>
    <t>Haste ancora em aco galvanizado, dimensoes 16 mm x 2000 mm</t>
  </si>
  <si>
    <t>Haste de aco galvanizado para fixacao de concertina 2 "/3 m</t>
  </si>
  <si>
    <t>Haste de aterramento em aco galvanizado tipo cantoneira com 2,00 m de comprimento, 25 x 25 mm e chapa de 3/16"</t>
  </si>
  <si>
    <t>40,35</t>
  </si>
  <si>
    <t>Haste metalica para fixacao de calha pluvial,  zincada, dobrada 90 graus</t>
  </si>
  <si>
    <t>Haste reta para gancho de ferro galvanizado, com rosca 1/4 " x 30 cm para fixacao de telha metalica, inclui porca e arruelas de vedacao</t>
  </si>
  <si>
    <t>Haste reta para gancho de ferro galvanizado, com rosca 1/4 "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</si>
  <si>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</si>
  <si>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</si>
  <si>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</si>
  <si>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Hexametafosfato de sodio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</si>
  <si>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</si>
  <si>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</si>
  <si>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</si>
  <si>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</si>
  <si>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Hidrojateadora para desobstrucao de redes e galerias, tanque 7000 l, bomba triplex 120 kgf/cm2 128 l/min (inclui montagem, nao inclui caminhao)</t>
  </si>
  <si>
    <t>Hidrojateadora para desobstrucao de redes e galerias, tanque 7000 l, bomba triplex 140 kgf/cm2 260 l/min alimentada por motor independente a diesel potencia 125 cv (inclui montagem, nao inclui caminhao)</t>
  </si>
  <si>
    <t>Hidrometro multijato, vazao maxima de 10,0 m3/h, de 1"</t>
  </si>
  <si>
    <t>450,69</t>
  </si>
  <si>
    <t>Hidrometro multijato, vazao maxima de 20,0 m3/h, de 1 1/2"</t>
  </si>
  <si>
    <t>749,03</t>
  </si>
  <si>
    <t>Hidrometro multijato, vazao maxima de 30,0 m3/h, de 2"</t>
  </si>
  <si>
    <t>1.053,73</t>
  </si>
  <si>
    <t>Hidrometro multijato, vazao maxima de 7,0 m3/h, de 1"</t>
  </si>
  <si>
    <t>330,08</t>
  </si>
  <si>
    <t>Hidrometro unijato, vazao maxima de 1,5 m3/h, de 1/2"</t>
  </si>
  <si>
    <t>86,33</t>
  </si>
  <si>
    <t>Hidrometro unijato, vazao maxima de 3,0 m3/h, de 1/2"</t>
  </si>
  <si>
    <t>92,67</t>
  </si>
  <si>
    <t>Hidrometro unijato, vazao maxima de 5,0 m3/h, de 3/4"</t>
  </si>
  <si>
    <t>114,26</t>
  </si>
  <si>
    <t>Hidrometro woltmann, vazao maxima de 50,0 m3/h, de 2"</t>
  </si>
  <si>
    <t>1.701,20</t>
  </si>
  <si>
    <t>Hidrometro woltmann, vazao maxima de 80,0 m3/h, de 3"</t>
  </si>
  <si>
    <t>2.221,72</t>
  </si>
  <si>
    <t>Ignitor para lampada de vapor de sodio / vapor metalico ate 2000 w, tensao de pulso entre 600 a 750 v</t>
  </si>
  <si>
    <t>55,90</t>
  </si>
  <si>
    <t>Ignitor para lampada de vapor de sodio / vapor metalico ate 400 w, tensao de pulso entre 3000 a 4500 v</t>
  </si>
  <si>
    <t>Ignitor para lampada de vapor de sodio / vapor metalico ate 400 w, tensao de pulso entre 580 a 750 v</t>
  </si>
  <si>
    <t>Impermeabilizador</t>
  </si>
  <si>
    <t>Impermeabilizador (mensalista)</t>
  </si>
  <si>
    <t>Impermeabilizante flexivel branco de base acrilica para coberturas</t>
  </si>
  <si>
    <t>Impermeabilizante incolor para tratamento de fachadas e telhas, base silicone</t>
  </si>
  <si>
    <t>Imunizante para madeira, incolor</t>
  </si>
  <si>
    <t>Instalador de tubulacoes (tubos/equipamentos)</t>
  </si>
  <si>
    <t>Instalador de tubulacoes (tubos/equipamentos) (mensalista)</t>
  </si>
  <si>
    <t>3.206,35</t>
  </si>
  <si>
    <t>Interruptor bipolar simples 10 a, 250 v (apenas modulo)</t>
  </si>
  <si>
    <t>Interruptor bipolar 10a, 250v, conjunto montado para embutir 4" x 2" (placa + suporte +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</si>
  <si>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</si>
  <si>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</si>
  <si>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</si>
  <si>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</si>
  <si>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</si>
  <si>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</si>
  <si>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</si>
  <si>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</si>
  <si>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+ 2 interruptores paralelos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</si>
  <si>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</si>
  <si>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</si>
  <si>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modulo)</t>
  </si>
  <si>
    <t>Interruptor simples 10a, 250v, conjunto montado para sobrepor 4" x 2" (caixa + 2 modulos)</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</si>
  <si>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</si>
  <si>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</si>
  <si>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</si>
  <si>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20,56</t>
  </si>
  <si>
    <t>Interruptores simples (2 modulos) + tomada 2p+t 10a, 250v, conjunto montado para embutir 4" x 2" (placa + suporte + modulos)</t>
  </si>
  <si>
    <t>Interruptores simples (2 modulos) + 1 interruptor paralelo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</si>
  <si>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</si>
  <si>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</si>
  <si>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5400 w, tensao de 220 v, turbo ventilado, protecao por fusivel termico, para eletrodos de 2,0 a 4,0 mm</t>
  </si>
  <si>
    <t>970,24</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</si>
  <si>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</si>
  <si>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</si>
  <si>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</si>
  <si>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</si>
  <si>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</si>
  <si>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</si>
  <si>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aluminio, 100 x 100 cm (a x l), acabamento acet ou brilhante, batente/requadro de 3 a 14 cm, com vidro, sem guarnicao/alizar</t>
  </si>
  <si>
    <t>241,86</t>
  </si>
  <si>
    <t>Janela basculante em aluminio, 100 x 80 cm (a x l), acabamento acet ou brilhante, batente/requadro de 3 a 14 cm, com vidro, sem guarnicao/alizar</t>
  </si>
  <si>
    <t>194,80</t>
  </si>
  <si>
    <t>Janela basculante em aluminio, 80 x 60 cm (a x l), acabamento acet ou brilhante, batente/requadro de 3 a 14 cm, com vidro, sem guarnicao/alizar</t>
  </si>
  <si>
    <t>179,65</t>
  </si>
  <si>
    <t>Janela basculante em aluminio, 80 x 60 cm (a x l), batente/requadro de 3 a 14 cm, com vidro, sem guarnicao/alizar</t>
  </si>
  <si>
    <t>341,22</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</si>
  <si>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</si>
  <si>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</si>
  <si>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419,44</t>
  </si>
  <si>
    <t>Janela basculante, aco, com batente/requadro, 100 x 100 cm (sem vidros)</t>
  </si>
  <si>
    <t>313,01</t>
  </si>
  <si>
    <t>Janela basculante, aco, com batente/requadro, 60 x 60 cm (sem vidros)</t>
  </si>
  <si>
    <t>145,20</t>
  </si>
  <si>
    <t>Janela basculante, aco, com batente/requadro, 60 x 80 cm (sem vidros)</t>
  </si>
  <si>
    <t>170,76</t>
  </si>
  <si>
    <t>355,76</t>
  </si>
  <si>
    <t>Janela basculante, aco, com batente/requadro, 80 x 80 cm (sem vidros)</t>
  </si>
  <si>
    <t>267,16</t>
  </si>
  <si>
    <t>417,43</t>
  </si>
  <si>
    <t>Janela de abrir em madeira imbuia/cedro arana/cedro rosa ou equivalente da regiao, caixa do batente/marco *10* cm, 2 folhas de abrir tipo veneziana e 2 folhas de abrir para vidro, com guarnicao/alizar, com ferragens, (sem vidro e sem acabamento)</t>
  </si>
  <si>
    <t>622,17</t>
  </si>
  <si>
    <t>Janela de abrir em madeira pinus/eucalipto/ tauari/ virola ou equivalente da regiao, caixa do batente/marco *10* cm, 2 folhas de abrir tipo veneziana e 2 folhas guilhotina para vidro, com ferragens (sem vidro,sem guarnicao/alizar e sem acabamento)</t>
  </si>
  <si>
    <t>355,47</t>
  </si>
  <si>
    <t>Janela de correr em aluminio, veneziana, 120  x 150 cm (a x l), 3 fls (2 venezianas e 1 vidro), sem bandeira, acabamento acet ou brilhante, batente/requadro de 6 a 14 cm, com vidro, sem guarnicao/alizar</t>
  </si>
  <si>
    <t>657,57</t>
  </si>
  <si>
    <t>Janela de correr em aluminio, veneziana, 120 x 120 cm (a x l), 3 fls (2 venezianas e 1 vidro), sem bandeira, acabamento acet ou brilhante, batente/requadro de 6 a 14 cm, com vidro, sem guarnicao/alizar</t>
  </si>
  <si>
    <t>545,32</t>
  </si>
  <si>
    <t>Janela de correr em aluminio, veneziana, 120 x 150 cm (a x l), 6 fls (4 venezianas e 2 vidros), sem bandeira, acabamento acet ou brilhante, batente/requadro de 6 a 14 cm, com vidro, sem guarnicao/alizar</t>
  </si>
  <si>
    <t>758,63</t>
  </si>
  <si>
    <t>Janela de correr em aluminio, veneziana, 120 x 200 cm (a x l), 6 fls (4 venezianas e 2 vidros), sem bandeira, acabamento acet ou brilhante,  batente/requadro de 6 a 14 cm, com vidro, sem guarnicao/alizar</t>
  </si>
  <si>
    <t>939,07</t>
  </si>
  <si>
    <t>Janela de correr em aluminio, 100 x 120 cm (a x l), 2 fls,  sem bandeira,  acabamento acet ou brilhante, batente/requadro de 6 a 14 cm, com vidro, sem guarnicao</t>
  </si>
  <si>
    <t>312,90</t>
  </si>
  <si>
    <t>Janela de correr em aluminio, 100 x 150 cm (a x l), 2 fls,  sem bandeira,  acabamento acet ou brilhante, batente/requadro de 6 a 14 cm, com vidro, sem guarnicao/alizar</t>
  </si>
  <si>
    <t>367,54</t>
  </si>
  <si>
    <t>Janela de correr em aluminio, 100 x 150 cm (a x l), 4 fls, sem bandeira, acabamento acet ou brilhante, batente/requadro de 6 a 14 cm, com vidro, sem guarnicao/alizar</t>
  </si>
  <si>
    <t>433,41</t>
  </si>
  <si>
    <t>304,41</t>
  </si>
  <si>
    <t>Janela de correr em aluminio, 100 x 150 cm (a x l), 4 fls, sem bandeira, acabamento acet ou brilhante, com vidro, com guarnicao para 1 face</t>
  </si>
  <si>
    <t>320,13</t>
  </si>
  <si>
    <t>Janela de correr em aluminio, 100 x 200 cm, 4 fls,  bandeira com bascula,  acabamento acet ou brilhante, batente/requadro de 6 a 14 cm, com vidro, sem guarnicao/alizar</t>
  </si>
  <si>
    <t>513,51</t>
  </si>
  <si>
    <t>Janela de correr em aluminio, 120 x 120 cm (a x l), 2 fls, sem bandeira, acabamento acet ou brilhante,  batente/requadro de 6 a 14 cm, com vidro, sem guarnicao/alizar</t>
  </si>
  <si>
    <t>356,31</t>
  </si>
  <si>
    <t>Janela de correr em aluminio, 120 x 150 cm (a x l), 2 fls, sem bandeira, acabamento acet ou brilhante, batente/requadro de 6 a 14 cm, com vidro, sem guarnicao/alizar</t>
  </si>
  <si>
    <t>402,72</t>
  </si>
  <si>
    <t>Janela de correr em aluminio, 120 x 150 cm (a x l), 4 fls, bandeira com bascula,  acabamento acet ou brilhante, batente/requadro de 6 a 14 cm, com vidro, sem guarnicao/alizar</t>
  </si>
  <si>
    <t>502,28</t>
  </si>
  <si>
    <t>Janela de correr em aluminio, 120 x 200 cm (a x l), 4 fls, bandeira com bascula,  acabamento acet ou brilhante, batente/requadro de 6 a 14 cm, com vidro, sem guarnicao/alizar</t>
  </si>
  <si>
    <t>565,91</t>
  </si>
  <si>
    <t>Janela de correr, aco, batente/requadro de 6 a 14 cm,  com divisao horiz , pint anticorrosiva, sem vidro, bandeira com bascula, 4 fls, 120  x 150 cm (a x l)</t>
  </si>
  <si>
    <t>801,91</t>
  </si>
  <si>
    <t>Janela de correr, aco, batente/requadro de 6 a 14 cm, quadriculada, pint anticorrosiva, sem vidro, bandeira com bascula, 4 fls, 120  x 150 cm (a x l)</t>
  </si>
  <si>
    <t>1.005,94</t>
  </si>
  <si>
    <t>Janela de correr, aco, batente/requadro de 6 a 14 cm, quadriculada, pint anticorrosiva, sem vidro, bandeira com bascula, 4 fls, 120  x 200 cm (a x l)</t>
  </si>
  <si>
    <t>1.240,54</t>
  </si>
  <si>
    <t>Janela de correr, aco, batente/requadro de 6 a 14 cm, quadriculada, pint anticorrosiva, sem vidro, sem bandeira, 4 fls, 100  x 120 cm (a x l)</t>
  </si>
  <si>
    <t>558,49</t>
  </si>
  <si>
    <t>Janela de correr, aco, batente/requadro de 6 a 14 cm, quadriculada, pint anticorrosiva, sem vidro, sem bandeira, 4 fls, 120  x 150 cm (a x l)</t>
  </si>
  <si>
    <t>417,99</t>
  </si>
  <si>
    <t>Janela de correr, aco, batente/requadro de 6 a 14 cm, quadriculada, pint anticorrosiva, sem vidro, sem bandeira, 4 fls, 120  x 200 cm (a x l)</t>
  </si>
  <si>
    <t>505,44</t>
  </si>
  <si>
    <t>Janela de correr, aco, batente/requadro de 6 a 14 cm, quadriculada, pintura anticorrosiva, sem vidro, bandeira com bascula, 4 fls, 120  x 150 cm (a x l)</t>
  </si>
  <si>
    <t>558,86</t>
  </si>
  <si>
    <t>Janela de correr, aco, batente/requadro de 6 a 14 cm, sem  divisao, pint anticorrosiva, sem vidro, bandeira com bascula, 4 fls, 120  x 200 cm (a x l)</t>
  </si>
  <si>
    <t>591,91</t>
  </si>
  <si>
    <t>Janela de correr, aco, batente/requadro de 6 a 14 cm, veneziana, pint anticorrosiva, pint acabamento, com vidro, 6 fls, 120  x 150 cm (a x l)</t>
  </si>
  <si>
    <t>566,63</t>
  </si>
  <si>
    <t>Janela de correr, aco, batente/requadro de 6 a 14 cm, veneziana, pint anticorrosiva, sem vidro, 6 fls, 120  x 150 cm (a x l)</t>
  </si>
  <si>
    <t>510,18</t>
  </si>
  <si>
    <t>Janela de correr, aco, com batente/requadro de 6 a 14 cm, sem divisao, pint anticorrosiva, pint acabamento, com vidro, sem bandeira, com grade, 4 fls, 100  x 120 cm (a x l)</t>
  </si>
  <si>
    <t>640,73</t>
  </si>
  <si>
    <t>Janela de correr, aco, com batente/requadro de 6 a 14 cm, sem divisao, pint anticorrosiva, pint acabamento, com vidro, sem bandeira, 2 fls, 120  x 150 cm (a x l)</t>
  </si>
  <si>
    <t>776,00</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</si>
  <si>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</si>
  <si>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593,45</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</si>
  <si>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</si>
  <si>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752,12</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</si>
  <si>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</si>
  <si>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462,43</t>
  </si>
  <si>
    <t>Janela em madeira cedrinho/ angelim comercial/ curupixa/ cumaru ou equivalente da regiao, caixa do batente/marco *10* cm, 2 folhas de abrir tipo veneziana e 2 folhas guilhotina para vidro, com guarnicao/alizar, com ferragens (sem vidro e sem acabamento)</t>
  </si>
  <si>
    <t>465,96</t>
  </si>
  <si>
    <t>Janela fixa em aluminio, 60  x 80 cm (a x l), batente/requadro de 3 a 14 cm, com vidro, sem guarnicao/alizar</t>
  </si>
  <si>
    <t>271,35</t>
  </si>
  <si>
    <t>Janela fixa em aluminio, 60 x 80 cm (a x l), batente/requadro de 3 a 14 cm, com vidro, sem guarnicao/alizar</t>
  </si>
  <si>
    <t>140,73</t>
  </si>
  <si>
    <t>Janela maxim ar em aluminio, 80 x 60 cm (a x l), batente/requadro de 4 a 14 cm, com vidro, sem guarnicao/alizar</t>
  </si>
  <si>
    <t>183,39</t>
  </si>
  <si>
    <t>366,05</t>
  </si>
  <si>
    <t>Janela maxim ar em madeira cedrinho/ angelim comercial/ curupixa/ cumaru ou equivalente da regiao, caixa do batente/marco *10* cm, 1 folha  para vidro, com guarnicao/alizar, com ferragens, (sem vidro e sem acabamento)</t>
  </si>
  <si>
    <t>657,12</t>
  </si>
  <si>
    <t>Janela maximo ar, aco, batente / requadro de 6 a 14 cm, pint anticorrosiva, sem vidro, com grade, 1 fl, 60  x 80 cm (a x l)</t>
  </si>
  <si>
    <t>316,27</t>
  </si>
  <si>
    <t>Janela maximo ar, aco, batente/requadro de 6 a 14 cm, pint anticorrosiva, sem vidro, com grade, 1 fl, 60  x 80 cm (a x l)</t>
  </si>
  <si>
    <t>658,89</t>
  </si>
  <si>
    <t>Janela maximo ar, aco, batente/requadro de 6 a 14 cm, pint anticorrosiva, sem vidro, sem grade, 1 fl, 60  x 80 cm (a x l)</t>
  </si>
  <si>
    <t>247,41</t>
  </si>
  <si>
    <t>Jardineiro</t>
  </si>
  <si>
    <t>Jardineiro (mensalista)</t>
  </si>
  <si>
    <t>Joelho com visita, pvc serie r, 90 graus, 100 x 75 mm, para esgoto predial</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</si>
  <si>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</si>
  <si>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</si>
  <si>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</si>
  <si>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</si>
  <si>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</si>
  <si>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</si>
  <si>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</si>
  <si>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</si>
  <si>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89,50</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</si>
  <si>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</si>
  <si>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</si>
  <si>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</si>
  <si>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</si>
  <si>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</si>
  <si>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</si>
  <si>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</si>
  <si>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74,81</t>
  </si>
  <si>
    <t>Joelho cpvc, soldavel, 90 graus, 89 mm, para agua quente</t>
  </si>
  <si>
    <t>86,93</t>
  </si>
  <si>
    <t>Joelho de reducao, pvc soldavel, 90 graus,  25 mm x 20 mm, para agua fria predial</t>
  </si>
  <si>
    <t>Joelho de reducao, pvc soldavel, 90 graus,  32 mm x 25 mm, para agua fria predial</t>
  </si>
  <si>
    <t>Joelho de reducao, pvc, roscavel com bucha de latao, 90 graus,  3/4" x 1/2", para agua fria predial</t>
  </si>
  <si>
    <t>Joelho de reducao, pvc, roscavel, 90 graus, 1" x 3/4", para agua fria predial</t>
  </si>
  <si>
    <t>Joelho de reducao, pvc, roscavel, 90 graus, 3/4" x 1/2",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</si>
  <si>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</si>
  <si>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</si>
  <si>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</si>
  <si>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dn 20 mm, para agua quente predial</t>
  </si>
  <si>
    <t>Joelho ppr 45 graus, soldavel, dn 25 mm, para agua quente predial</t>
  </si>
  <si>
    <t>Joelho ppr, 45 graus, soldavel, dn 32 mm, para agua quente predial</t>
  </si>
  <si>
    <t>Joelho ppr, 90 graus, soldavel, dn 110 mm, para agua quente predial</t>
  </si>
  <si>
    <t>92,43</t>
  </si>
  <si>
    <t>Joelho ppr, 90 graus, soldavel, dn 20 mm, para agua quente predial</t>
  </si>
  <si>
    <t>Joelho ppr, 90 graus, soldavel, dn 25 mm, para agua quente predial</t>
  </si>
  <si>
    <t>Joelho ppr, 90 graus, soldavel, dn 32 mm, para agua quente predial</t>
  </si>
  <si>
    <t>Joelho ppr, 90 graus, soldavel, dn 40 mm, para agua quente predial</t>
  </si>
  <si>
    <t>Joelho ppr, 90 graus, soldavel, dn 50 mm, para agua quente predial</t>
  </si>
  <si>
    <t>Joelho ppr, 90 graus, soldavel, dn 63 mm, para agua quente predial</t>
  </si>
  <si>
    <t>Joelho ppr, 90 graus, soldavel, dn 75 mm, para agua quente predial</t>
  </si>
  <si>
    <t>Joelho ppr, 90 graus, soldavel, dn 90 mm, para agua quente predial</t>
  </si>
  <si>
    <t>61,63</t>
  </si>
  <si>
    <t>Joelho pvc com visita, 90 graus, dn 100 x 50 mm, serie normal, para esgoto predial</t>
  </si>
  <si>
    <t>Joelho pvc leve, 45 graus, dn 150 mm, para esgoto predial</t>
  </si>
  <si>
    <t>Joelho pvc leve, 90 graus, dn 150 mm, para esgoto predial</t>
  </si>
  <si>
    <t>Joelho pvc,  soldavel com rosca, 90 graus, 20 mm x 1/2", para agua fria predial</t>
  </si>
  <si>
    <t>Joelho pvc,  soldavel com rosca, 90 graus, 25 mm x 1/2", para agua fria predial</t>
  </si>
  <si>
    <t>Joelho pvc,  soldavel com rosca, 90 graus, 25 mm x 3/4", para agua fria predial</t>
  </si>
  <si>
    <t>Joelho pvc,  soldavel com rosca, 90 graus, 32 mm x 3/4", para agua fria predial</t>
  </si>
  <si>
    <t>Joelho pvc, com bolsa e anel, 90 graus, dn 40 x *38* mm, serie normal, para esgoto predial</t>
  </si>
  <si>
    <t>Joelho pvc, roscavel, 45 graus, 1/2", para agua fria predial</t>
  </si>
  <si>
    <t>Joelho pvc, roscavel, 45 graus, 1", para agua fria predial</t>
  </si>
  <si>
    <t>Joelho pvc, roscavel, 45 graus, 3/4", para agua fria predial</t>
  </si>
  <si>
    <t>Joelho pvc, roscavel, 90 graus, 1/2", para agua fria predial</t>
  </si>
  <si>
    <t>Joelho pvc, roscavel, 90 graus, 1", para agua fria predial</t>
  </si>
  <si>
    <t>Joelho pvc, roscavel, 90 graus, 3/4", para agua fria predial</t>
  </si>
  <si>
    <t>Joelho pvc, soldavel, bb, 45 graus, dn 40 mm, para esgoto predial</t>
  </si>
  <si>
    <t>Joelho pvc, soldavel, bb, 90 graus, dn 40 mm, para esgoto predial</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</si>
  <si>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</si>
  <si>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</si>
  <si>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</si>
  <si>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</si>
  <si>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</si>
  <si>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</si>
  <si>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41,68</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</si>
  <si>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</si>
  <si>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</si>
  <si>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</si>
  <si>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</si>
  <si>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</si>
  <si>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</si>
  <si>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</si>
  <si>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</si>
  <si>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soldavel, 90 graus, 110 mm, para agua fria predial</t>
  </si>
  <si>
    <t>152,49</t>
  </si>
  <si>
    <t>Joelho pvc, soldavel, 90 graus, 20 mm, para agua fria predial</t>
  </si>
  <si>
    <t>Joelho pvc, soldavel, 90 graus, 25 mm, para agua fria predial</t>
  </si>
  <si>
    <t>Joelho pvc, soldavel, 90 graus, 32 mm, para agua fria predial</t>
  </si>
  <si>
    <t>Joelho pvc, soldavel, 90 graus, 40 mm, para agua fria predial</t>
  </si>
  <si>
    <t>Joelho pvc, soldavel, 90 graus, 50 mm, para agua fria predial</t>
  </si>
  <si>
    <t>Joelho pvc, soldavel, 90 graus, 60 mm, para agua fria predial</t>
  </si>
  <si>
    <t>Joelho pvc, soldavel, 90 graus, 85 mm, para agua fria predial</t>
  </si>
  <si>
    <t>72,28</t>
  </si>
  <si>
    <t>Joelho pvc, 45 graus, roscavel,  1 1/2", agua fria predial</t>
  </si>
  <si>
    <t>Joelho pvc, 45 graus, roscavel, 1 1/4",  agua fria predial</t>
  </si>
  <si>
    <t>Joelho pvc, 45 graus, roscavel, 2", agua fria predial</t>
  </si>
  <si>
    <t>19,02</t>
  </si>
  <si>
    <t>Joelho pvc, 60 graus, diametro entre 80 e 100 mm, para drenagem pluvial predial</t>
  </si>
  <si>
    <t>Joelho pvc, 90 graus, diametro entre 80 e 100 mm, para drenagem pluvial predial</t>
  </si>
  <si>
    <t>Joelho pvc, 90 graus, roscavel, 1 1/2",  agua fria predial</t>
  </si>
  <si>
    <t>Joelho pvc, 90 graus, roscavel, 1 1/4", agua fria predial</t>
  </si>
  <si>
    <t>Joelho pvc, 90 graus, roscavel, 2", agua fria predial</t>
  </si>
  <si>
    <t>Joelho rosca femea movel, metalico, para conexao com anel deslizante em tubo pex, dn 16 mm x 1/2"</t>
  </si>
  <si>
    <t>Joelho rosca femea movel, metalico, para conexao com anel deslizante em tubo pex, dn 20 mm x 1/2"</t>
  </si>
  <si>
    <t>Joelho rosca femea movel, metalico, para conexao com anel deslizante em tubo pex, dn 20 mm x 3/4"</t>
  </si>
  <si>
    <t>Joelho rosca femea movel, metalico, para conexao com anel deslizante em tubo pex, dn 25 mm x 3/4"</t>
  </si>
  <si>
    <t>20,75</t>
  </si>
  <si>
    <t>Joelho 45 graus, ppr, soldavel, f/ f, dn 40 mm, para aqua quente e fria predial</t>
  </si>
  <si>
    <t>Joelho 45 graus, ppr, soldavel, f/ f, dn 50 mm, para aqua quente e fria predial</t>
  </si>
  <si>
    <t>Joelho 45 graus, ppr, soldavel, f/ f, dn 63 mm, para aqua quente e fria predial</t>
  </si>
  <si>
    <t>Joelho 45 graus, ppr, soldavel, f/ f, dn 75 mm, para aqua quente e fria predial</t>
  </si>
  <si>
    <t>39,03</t>
  </si>
  <si>
    <t>Joelho 45 graus, ppr, soldavel, f/ f, dn 90 mm, para aqua quente e fria predial</t>
  </si>
  <si>
    <t>78,86</t>
  </si>
  <si>
    <t>Joelho 90 graus, metalico, para conexao com anel deslizante em tubo pex, dn 16 mm</t>
  </si>
  <si>
    <t>Joelho 90 graus, metalico, para conexao com anel deslizante em tubo pex, dn 20 mm</t>
  </si>
  <si>
    <t>Joelho 90 graus, metalico, para conexao com anel deslizante em tubo pex, dn 25 mm</t>
  </si>
  <si>
    <t>Joelho 90 graus, metalico, para conexao com anel deslizante em tubo pex, dn 32 mm</t>
  </si>
  <si>
    <t>Joelho 90 graus, plastico, para conexao com crimpagem em tubo pex, dn 16 mm</t>
  </si>
  <si>
    <t>Joelho 90 graus, plastico, para conexao com crimpagem em tubo pex, dn 20 mm</t>
  </si>
  <si>
    <t>Joelho 90 graus, plastico, para conexao com crimpagem em tubo pex, dn 25 mm</t>
  </si>
  <si>
    <t>Joelho 90 graus, plastico, para conexao com crimpagem em tubo pex, dn 32 mm</t>
  </si>
  <si>
    <t>Joelho 90 graus, rosca femea terminal, metalico, para conexao com anel deslizante em tubo pex, dn 16 mm x 1/2"</t>
  </si>
  <si>
    <t>Joelho 90 graus, rosca femea terminal, metalico, para conexao com anel deslizante em tubo pex, dn 20 mm x 1/2"</t>
  </si>
  <si>
    <t>Joelho 90 graus, rosca femea terminal, metalico, para conexao com anel deslizante em tubo pex, dn 20 mm x 3/4"</t>
  </si>
  <si>
    <t>Joelho 90 graus, rosca femea terminal, metalico, para conexao com anel deslizante em tubo pex, dn 25 mm x 3/4"</t>
  </si>
  <si>
    <t>13,80</t>
  </si>
  <si>
    <t>Joelho 90 graus, rosca femea terminal, plastico, para conexao com crimpagem em tubo pex, dn 16 mm x 1/2"</t>
  </si>
  <si>
    <t>Joelho 90 graus, rosca femea terminal, plastico, para conexao com crimpagem em tubo pex, dn 16 mm x 3/4"</t>
  </si>
  <si>
    <t>Joelho 90 graus, rosca femea terminal, plastico, para conexao com crimpagem em tubo pex, dn 20 mm x 1/2"</t>
  </si>
  <si>
    <t>13,92</t>
  </si>
  <si>
    <t>Joelho 90 graus, rosca femea terminal, plastico, para conexao com crimpagem em tubo pex, dn 20 mm x 3/4"</t>
  </si>
  <si>
    <t>17,42</t>
  </si>
  <si>
    <t>Joelho 90 graus, rosca femea terminal, plastico, para conexao com crimpagem em tubo pex, dn 25 mm x 1/2"</t>
  </si>
  <si>
    <t>15,30</t>
  </si>
  <si>
    <t>Joelho 90 graus, rosca femea terminal, plastico, para conexao com crimpagem em tubo pex, dn 25 mm x 1"</t>
  </si>
  <si>
    <t>Joelho 90 graus, rosca femea terminal, plastico, para conexao com crimpagem em tubo pex, dn 25 mm x 3/4"</t>
  </si>
  <si>
    <t>Joelho 90 graus, rosca femea terminal, plastico, para conexao com crimpagem em tubo pex, dn 32 mm x 1"</t>
  </si>
  <si>
    <t>34,08</t>
  </si>
  <si>
    <t>Joelho 90 graus, rosca macho terminal, metalico, para conexao com anel deslizante em tubo pex, dn 16 mm x 1/2"</t>
  </si>
  <si>
    <t>Joelho 90 graus, rosca macho terminal, metalico, para conexao com anel deslizante em tubo pex, dn 20 mm x 1/2"</t>
  </si>
  <si>
    <t>Joelho 90 graus, rosca macho terminal, metalico, para conexao com anel deslizante em tubo pex, dn 20 mm x 3/4"</t>
  </si>
  <si>
    <t>Joelho 90 graus, rosca macho terminal, metalico, para conexao com anel deslizante em tubo pex, dn 25 mm x 3/4"</t>
  </si>
  <si>
    <t>Joelho 90 graus, rosca macho terminal, plastico, para conexao com crimpagem em tubo pex, dn 25 mm x 1/2"</t>
  </si>
  <si>
    <t>Joelho 90 graus, rosca macho terminal, plastico, para conexao com crimpagem em tubo pex, dn 25 mm x 1"</t>
  </si>
  <si>
    <t>Joelho 90 graus, rosca macho terminal, plastico, para conexao com crimpagem em tubo pex, dn 32 mm x 1"</t>
  </si>
  <si>
    <t>Joelho, pvc com rosca e bucha latao, 90 graus,  3/4", para agua fria predial</t>
  </si>
  <si>
    <t>Joelho, pvc serie r, 45 graus, dn 100 mm, para esgoto predial</t>
  </si>
  <si>
    <t>Joelho, pvc serie r, 45 graus, dn 150 mm, para esgoto predial</t>
  </si>
  <si>
    <t>56,86</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</si>
  <si>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</si>
  <si>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</si>
  <si>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</si>
  <si>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</si>
  <si>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</si>
  <si>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73,25</t>
  </si>
  <si>
    <t>Joelho, pvc serie r, 90 graus, dn 40 mm, para esgoto predial</t>
  </si>
  <si>
    <t>Joelho, pvc serie r, 90 graus, dn 50 mm, para esgoto predial</t>
  </si>
  <si>
    <t>Joelho, pvc serie r, 90 graus, dn 75 mm, para esgoto predial</t>
  </si>
  <si>
    <t>Joelho, pvc soldavel, 45 graus, 110 mm, para agua fria predial</t>
  </si>
  <si>
    <t>139,45</t>
  </si>
  <si>
    <t>Joelho, pvc soldavel, 45 graus, 20 mm, para agua fria predial</t>
  </si>
  <si>
    <t>Joelho, pvc soldavel, 45 graus, 25 mm, para agua fria predial</t>
  </si>
  <si>
    <t>Joelho, pvc soldavel, 45 graus, 32 mm, para agua fria predial</t>
  </si>
  <si>
    <t>Joelho, pvc soldavel, 45 graus, 40 mm, para agua fria predial</t>
  </si>
  <si>
    <t>Joelho, pvc soldavel, 45 graus, 50 mm, para agua fria predial</t>
  </si>
  <si>
    <t>Joelho, pvc soldavel, 45 graus, 60 mm, para agua fria predial</t>
  </si>
  <si>
    <t>Joelho, pvc soldavel, 45 graus, 75 mm, para agua fria predial</t>
  </si>
  <si>
    <t>Joelho, pvc soldavel, 45 graus, 85 mm, para agua fria predial</t>
  </si>
  <si>
    <t>52,03</t>
  </si>
  <si>
    <t>Joelho, pvc soldavel, 90 graus, 75 mm, para agua fria predial</t>
  </si>
  <si>
    <t>61,06</t>
  </si>
  <si>
    <t>Joelho, rosca femea, com base fixa, metalico, para conexao com anel deslizante em tubo pex, dn 16 mm x 1/2"</t>
  </si>
  <si>
    <t>Joelho, rosca femea, com base fixa, metalico, para conexao com anel deslizante em tubo pex, dn 20 mm x 1/2"</t>
  </si>
  <si>
    <t>Joelho, rosca femea, com base fixa, metalico, para conexao com anel deslizante em tubo pex, dn 25 mm x 3/4"</t>
  </si>
  <si>
    <t>Joelho, rosca femea, com base fixa, plastico, para conexao com crimpagem em tubo pex, dn 25 mm x 1/2"</t>
  </si>
  <si>
    <t>Joelho, rosca femea, com base fixa, plastico, para conexao por crimpagem em tubo pex, dn 16 mm x 3/4"</t>
  </si>
  <si>
    <t>Joelho, rosca femea, com base fixa, plastico, para conexao por crimpagem em tubo pex, dn 20 mm x 3/4"</t>
  </si>
  <si>
    <t>Jogo de ferragens cromadas p/ porta de vidro temperado, uma folha composta: dobradica superior (101) e inferior (103),trinco (502), fechadura (520),contra fechadura (531),com capuchinho</t>
  </si>
  <si>
    <t>345,71</t>
  </si>
  <si>
    <t>Jogo de tranqueta e roseta quadrada de sobrepor sem furos, em latao cromado, *50 x 50* mm, para fechadura de porta de banheiro</t>
  </si>
  <si>
    <t>Jogo de tranqueta e roseta redonda de sobrepor sem furos, em latao cromado, diametro *50* mm, para fechadura de porta de banheiro</t>
  </si>
  <si>
    <t>36,82</t>
  </si>
  <si>
    <t>Juncao de reducao invertida, pvc soldavel, 100 x 50 mm, serie normal para esgoto predial</t>
  </si>
  <si>
    <t>Juncao de reducao invertida, pvc soldavel, 100 x 75 mm, serie normal para esgoto predial</t>
  </si>
  <si>
    <t>19,68</t>
  </si>
  <si>
    <t>Juncao de reducao invertida, pvc soldavel, 75 x 50 mm, serie normal para esgoto predial</t>
  </si>
  <si>
    <t>8,43</t>
  </si>
  <si>
    <t>Juncao de reducao simples, com bolsa para anel, pvc leve,  150 x 100 mm, para esgoto predial</t>
  </si>
  <si>
    <t>Juncao dupla, pvc serie r, dn 100 x 100 x 100 mm, para esgoto predial</t>
  </si>
  <si>
    <t>70,41</t>
  </si>
  <si>
    <t>Juncao dupla, pvc soldavel, dn 100 x 100 x 100 mm , serie normal para esgoto predial</t>
  </si>
  <si>
    <t>Juncao dupla, pvc soldavel, dn 75 x 75 x 75 mm , serie normal para esgoto predial</t>
  </si>
  <si>
    <t>Juncao invertida, pvc soldavel, 75 x 75 mm, serie normal para esgoto predial</t>
  </si>
  <si>
    <t>Juncao pvc  roscavel, 45 graus, 1/2", para agua fria predial</t>
  </si>
  <si>
    <t>Juncao pvc  roscavel, 45 graus, 3/4", para agua fria predial</t>
  </si>
  <si>
    <t>Juncao pvc, 45 graus, roscavel, 1 1/4", agua fria predial</t>
  </si>
  <si>
    <t>Juncao pvc, 60 graus, circular,  diametro entre 80 e 100 mm, para drenagem pluvial predial</t>
  </si>
  <si>
    <t>Juncao simples, pvc leve, 150 mm, para esgoto predial</t>
  </si>
  <si>
    <t>Juncao simples, pvc serie r, dn 100 x 100 mm, para esgoto predial</t>
  </si>
  <si>
    <t>Juncao simples, pvc serie r, dn 100 x 75 mm, para esgoto predial</t>
  </si>
  <si>
    <t>Juncao simples, pvc serie r, dn 150 x 100 mm, para esgoto predial</t>
  </si>
  <si>
    <t>110,10</t>
  </si>
  <si>
    <t>Juncao simples, pvc serie r, dn 150 x 150 mm, para esgoto predial</t>
  </si>
  <si>
    <t>124,16</t>
  </si>
  <si>
    <t>Juncao simples, pvc serie r, dn 40 x 40 mm, para esgoto predial</t>
  </si>
  <si>
    <t>Juncao simples, pvc serie r, dn 50 x 50 mm, para esgoto predial</t>
  </si>
  <si>
    <t>Juncao simples, pvc serie r, dn 75 x 75 mm, para esgoto predial</t>
  </si>
  <si>
    <t>Juncao simples, pvc, dn 100 x 50 mm, serie normal para esgoto predial</t>
  </si>
  <si>
    <t>Juncao simples, pvc, dn 100 x 75 mm, serie normal para esgoto predial</t>
  </si>
  <si>
    <t>16,60</t>
  </si>
  <si>
    <t>Juncao simples, pvc, dn 50 x 50 mm, serie normal para esgoto predial</t>
  </si>
  <si>
    <t>Juncao simples, pvc, dn 75 x 50 mm, serie normal para esgoto predial</t>
  </si>
  <si>
    <t>Juncao simples, pvc, dn 75 x 75 mm, serie normal para esgoto predial</t>
  </si>
  <si>
    <t>Juncao simples, pvc, 45 graus, dn 100 x 100 mm, serie normal para esgoto predial</t>
  </si>
  <si>
    <t>Juncao simples, pvc, 45 graus, dn 40 x 40 mm, serie normal para esgoto predial</t>
  </si>
  <si>
    <t>Juncao 2 garras para fita perfurada</t>
  </si>
  <si>
    <t>Juncao, pvc, 45 graus, je, bbb, dn 100 mm, para rede coletora de esgoto (nbr 10569)</t>
  </si>
  <si>
    <t>Juncao, pvc, 45 graus, je, bbb, dn 150 mm, para rede coletora de esgoto (nbr 10569)</t>
  </si>
  <si>
    <t>Juncao, pvc, 45 graus, je, bbb, dn 150 mm, para tubo corrugado e/ou liso, rede coletora de esgoto (nbr 10569)</t>
  </si>
  <si>
    <t>356,03</t>
  </si>
  <si>
    <t>Juncao, pvc, 45 graus, je, bbb, dn 200 mm, para tubo corrugado e/ou liso, rede coletora de esgoto (nbr 10569)</t>
  </si>
  <si>
    <t>536,20</t>
  </si>
  <si>
    <t>Juncao, pvc, 45 graus, je, bbb, dn 250 mm, para tubo corrugado e/ou liso, rede coletora de esgoto (nbr 10569)</t>
  </si>
  <si>
    <t>746,91</t>
  </si>
  <si>
    <t>Junta de expansao bronze/latao (ref 900), ponta x ponta, 35 mm</t>
  </si>
  <si>
    <t>359,02</t>
  </si>
  <si>
    <t>Junta de expansao bronze/latao (ref 900), ponta x ponta, 42 mm</t>
  </si>
  <si>
    <t>449,50</t>
  </si>
  <si>
    <t>Junta de expansao bronze/latao (ref 900), ponta x ponta, 54 mm</t>
  </si>
  <si>
    <t>623,44</t>
  </si>
  <si>
    <t>Junta de expansao bronze/latao (ref 900), ponta x ponta, 66 mm</t>
  </si>
  <si>
    <t>823,46</t>
  </si>
  <si>
    <t>Junta de expansao de cobre (ref 900), ponta x ponta, 15 mm</t>
  </si>
  <si>
    <t>246,21</t>
  </si>
  <si>
    <t>Junta de expansao de cobre (ref 900), ponta x ponta, 22 mm</t>
  </si>
  <si>
    <t>Junta de expansao de cobre (ref 900), ponta x ponta, 28 mm</t>
  </si>
  <si>
    <t>313,68</t>
  </si>
  <si>
    <t>Junta dilatacao elastica para concreto (fugenband) o-12, ate 5 mca</t>
  </si>
  <si>
    <t>Junta dilatacao elastica para concreto (fugenband) o-22, ate 30 mca</t>
  </si>
  <si>
    <t>89,85</t>
  </si>
  <si>
    <t>Junta dilatacao elastica para concreto (fugenband) o-35/10, ate 100 mca</t>
  </si>
  <si>
    <t>338,14</t>
  </si>
  <si>
    <t>Junta dilatacao elastica para concreto (fugenband) o-35/6, ate 100 mca</t>
  </si>
  <si>
    <t>279,75</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</si>
  <si>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</si>
  <si>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</si>
  <si>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</si>
  <si>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</si>
  <si>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218,42</t>
  </si>
  <si>
    <t>Kit cavalete, pvc, com registro, para hidrometro, bitolas 1/2" ou 3/4" - completo</t>
  </si>
  <si>
    <t>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t>
  </si>
  <si>
    <t>74,58</t>
  </si>
  <si>
    <t>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t>
  </si>
  <si>
    <t>81,78</t>
  </si>
  <si>
    <t>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t>
  </si>
  <si>
    <t>139,52</t>
  </si>
  <si>
    <t>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t>
  </si>
  <si>
    <t>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t>
  </si>
  <si>
    <t>164,64</t>
  </si>
  <si>
    <t>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t>
  </si>
  <si>
    <t>164,09</t>
  </si>
  <si>
    <t>Kit de acessorios para banheiro em metal cromado, 5 pecas</t>
  </si>
  <si>
    <t>Kit de materiais para bracadeira para fixacao em poste circular, contem tres fixadores e um rolo de fita de 3 m em aco carbono</t>
  </si>
  <si>
    <t>17,51</t>
  </si>
  <si>
    <t>Kit de protecao arstop para ar condicionado, tomada padrao 2p+t 20 a, com disjuntor unipolar din 20a</t>
  </si>
  <si>
    <t>Kit porta pronta de madeira, folha leve (nbr 15930) de 60 x 210 cm, e = *35* mm, com marco em aco, nucleo colmeia, capa lisa em hdf, acabamento melaminico branco (inclui marco, alizares, dobradicas e fechadura)</t>
  </si>
  <si>
    <t>284,38</t>
  </si>
  <si>
    <t>Kit porta pronta de madeira, folha leve (nbr 15930) de 60 x 210 cm, e = 35 mm, nucleo colmeia, estrutura usinada para fechadura, capa lisa em hdf, acabamento em primer para pintura (inclui marco, alizares e dobradicas)</t>
  </si>
  <si>
    <t>250,55</t>
  </si>
  <si>
    <t>Kit porta pronta de madeira, folha leve (nbr 15930) de 70 x 210 cm, e = *35* mm, com marco em aco, nucleo colmeia, capa lisa em hdf, acabamento melaminico branco (inclui marco, alizares, dobradicas e fechadura)</t>
  </si>
  <si>
    <t>271,23</t>
  </si>
  <si>
    <t>Kit porta pronta de madeira, folha leve (nbr 15930) de 70 x 210 cm, e = 35 mm, nucleo colmeia, estrutura usinada para fechadura, capa lisa em hdf, acabamento em primer para pintura (inclui marco, alizares e dobradicas)</t>
  </si>
  <si>
    <t>Kit porta pronta de madeira, folha leve (nbr 15930) de 80 x 210 cm, e = *35* mm, com marco em aco, nucleo colmeia, capa lisa em hdf, acabamento melaminico branco (inclui marco, alizares, dobradicas e fechadura)</t>
  </si>
  <si>
    <t>273,82</t>
  </si>
  <si>
    <t>Kit porta pronta de madeira, folha leve (nbr 15930) de 80 x 210 cm, e = 35 mm, nucleo colmeia, estrutura usinada para fechadura, capa lisa em hdf, acabamento em primer para pintura (inclui marco, alizares e dobradicas)</t>
  </si>
  <si>
    <t>255,72</t>
  </si>
  <si>
    <t>Kit porta pronta de madeira, folha leve (nbr 15930) de 90 x 210 cm, e = *35* mm, com marco em aco, nucleo colmeia, capa lisa em hdf, acabamento melaminico branco (inclui marco, alizares, dobradicas e fechadura)</t>
  </si>
  <si>
    <t>286,76</t>
  </si>
  <si>
    <t>Kit porta pronta de madeira, folha leve (nbr 15930) de 90 x 210 cm, e = 35 mm, nucleo colmeia, estrutura usinada para fechadura, capa lisa em hdf, acabamento em primer para pintura (inclui marco, alizares e dobradicas)</t>
  </si>
  <si>
    <t>Kit porta pronta de madeira, folha media (nbr 15930) de 60 x 210 cm, e = 35 mm, nucleo sarrafeado, estrutura usinada para fechadura, capa lisa em hdf, acabamento em primer para pintura (inclui marco, alizares e dobradicas)</t>
  </si>
  <si>
    <t>274,04</t>
  </si>
  <si>
    <t>Kit porta pronta de madeira, folha media (nbr 15930) de 60 x 210 cm, e = 35 mm, nucleo sarrafeado, estrutura usinada para fechadura, capa lisa em hdf, acabamento melaminico branco (inclui marco, alizares e dobradicas)</t>
  </si>
  <si>
    <t>310,65</t>
  </si>
  <si>
    <t>Kit porta pronta de madeira, folha media (nbr 15930) de 70 x 210 cm, e = 35 mm, nucleo sarrafeado, estrutura usinada para fechadura, capa lisa em hdf, acabamento em primer para pintura (inclui marco, alizares e dobradicas)</t>
  </si>
  <si>
    <t>Kit porta pronta de madeira, folha media (nbr 15930) de 70 x 210 cm, e = 35 mm, nucleo sarrafeado, estrutura usinada para fechadura, capa lisa em hdf, acabamento melaminico branco (inclui marco, alizares e dobradicas)</t>
  </si>
  <si>
    <t>320,58</t>
  </si>
  <si>
    <t>Kit porta pronta de madeira, folha media (nbr 15930) de 80 x 210 cm, e = 35 mm, nucleo sarrafeado, estrutura usinada para fechadura, capa lisa em hdf, acabamento em primer para pintura (inclui marco, alizares e dobradicas)</t>
  </si>
  <si>
    <t>294,62</t>
  </si>
  <si>
    <t>Kit porta pronta de madeira, folha media (nbr 15930) de 80 x 210 cm, e = 35 mm, nucleo sarrafeado, estrutura usinada para fechadura, capa lisa em hdf, acabamento melaminico branco (inclui marco, alizares e dobradicas)</t>
  </si>
  <si>
    <t>322,54</t>
  </si>
  <si>
    <t>Kit porta pronta de madeira, folha media (nbr 15930) de 90 x 210 cm, e = 35 mm, nucleo sarrafeado, estrutura usinada para fechadura, capa lisa em hdf, acabamento em primer para pintura (inclui marco, alizares e dobradicas)</t>
  </si>
  <si>
    <t>304,96</t>
  </si>
  <si>
    <t>Kit porta pronta de madeira, folha media (nbr 15930) de 90 x 210 cm, e = 35 mm, nucleo sarrafeado, estrutura usinada para fechadura, capa lisa em hdf, acabamento melaminico branco (inclui marco, alizares e dobradicas)</t>
  </si>
  <si>
    <t>341,26</t>
  </si>
  <si>
    <t>Kit porta pronta de madeira, folha pesada (nbr 15930) de 80 x 210 cm, e = 35 mm, nucleo solido, capa lisa em hdf, acabamento melaminico branco (inclui marco, alizares, dobradicas e fechadura externa)</t>
  </si>
  <si>
    <t>342,38</t>
  </si>
  <si>
    <t>Kit porta pronta de madeira, folha pesada (nbr 15930) de 80 x 210 cm, e = 35 mm, nucleo solido, estrutura usinada para fechadura, capa lisa em hdf, acabamento em laminado natural com verniz (inclui marco, alizares e dobradicas)</t>
  </si>
  <si>
    <t>380,71</t>
  </si>
  <si>
    <t>Kit porta pronta de madeira, folha pesada (nbr 15930) de 90 x 210 cm, e = 35 mm, nucleo solido, capa lisa em hdf, acabamento melaminico branco (inclui marco, alizares, dobradicas e fechadura externa)</t>
  </si>
  <si>
    <t>351,29</t>
  </si>
  <si>
    <t>Kit porta pronta de madeira, folha pesada (nbr 15930) de 90 x 210 cm, e = 35 mm, nucleo solido, estrutura usinada para fechadura, capa lisa em hdf, acabamento em laminado natural com verniz (inclui marco, alizares e dobradicas)</t>
  </si>
  <si>
    <t>413,01</t>
  </si>
  <si>
    <t>Ladrilho hidraulico, *20 x 20* cm, e= 2 cm, padrao copacabana, 2 cores (preto e branco)</t>
  </si>
  <si>
    <t>50,36</t>
  </si>
  <si>
    <t>Ladrilho hidraulico, *20 x 20* cm, e= 2 cm, dados, cor natural</t>
  </si>
  <si>
    <t>Ladrilho hidraulico, *20 x 20* cm, e= 2 cm, rampa, natural</t>
  </si>
  <si>
    <t>Ladrilho hidraulico, *20 x 20* cm, e= 2 cm, tatil alerta ou direcional, amarelo</t>
  </si>
  <si>
    <t>59,61</t>
  </si>
  <si>
    <t>Ladrilho hidraulico, *30 x 30* cm, e= 2 cm, milano, natural</t>
  </si>
  <si>
    <t>46,18</t>
  </si>
  <si>
    <t>Laje pre-moldada convencional (lajotas + vigotas) para forro, unidirecional, sobrecarga de 100 kg/m2, vao ate 4,00 m (sem colocacao)</t>
  </si>
  <si>
    <t>Laje pre-moldada convencional (lajotas + vigotas) para forro, unidirecional, sobrecarga de 100 kg/m2, vao ate 4,50 m (sem colocacao)</t>
  </si>
  <si>
    <t>Laje pre-moldada convencional (lajotas + vigotas) para forro, unidirecional, sobrecarga 100 kg/m2, vao ate 5,00 m (sem colocacao)</t>
  </si>
  <si>
    <t>Laje pre-moldada convencional (lajotas + vigotas) para piso, unidirecional, sobrecarga de 200 kg/m2, vao ate 3,50 m (sem colocacao)</t>
  </si>
  <si>
    <t>Laje pre-moldada convencional (lajotas + vigotas) para piso, unidirecional, sobrecarga de 200 kg/m2, vao ate 4,50 m (sem colocacao)</t>
  </si>
  <si>
    <t>Laje pre-moldada convencional (lajotas + vigotas) para piso, unidirecional, sobrecarga de 200 kg/m2, vao ate 5,00 m (sem colocacao)</t>
  </si>
  <si>
    <t>Laje pre-moldada convencional (lajotas + vigotas) para piso, unidirecional, sobrecarga de 350 kg/m2, vao ate 4,50 m (sem colocacao)</t>
  </si>
  <si>
    <t>Laje pre-moldada convencional (lajotas + vigotas) para piso, unidirecional, sobrecarga de 350 kg/m2, vao ate 5,00 m (sem colocacao)</t>
  </si>
  <si>
    <t>Laje pre-moldada convencional (lajotas + vigotas) para piso, unidirecional, sobrecarga 350 kg/m2 vao ate 3,50 m (sem colocacao)</t>
  </si>
  <si>
    <t>Laje pre-moldada de transicao excentrica em concreto armado, dn 1200 mm, furo circular dn 600 mm, espessura 12 cm</t>
  </si>
  <si>
    <t>Laje pre-moldada de transicao excentrica em concreto armado, dn 1500 mm, furo circular dn 530 mm, espessura 15 cm</t>
  </si>
  <si>
    <t>Laje pre-moldada trelicada (lajotas + vigotas) para forro, unidirecional, sobrecarga de 100 kg/m2, vao ate 6,00 m (sem colocacao)</t>
  </si>
  <si>
    <t>Laje pre-moldada trelicada (lajotas + vigotas) para piso, unidirecional, sobrecarga de 200 kg/m2, vao ate 6,00 m (sem colocacao)</t>
  </si>
  <si>
    <t>Lajota ceramica 20  x 30 cm para laje pre-moldada</t>
  </si>
  <si>
    <t>Lajota ceramica 20 x 30 cm para laje pre-moldada</t>
  </si>
  <si>
    <t>Lambris de aluminio *0,6* kg/m</t>
  </si>
  <si>
    <t>Lampada de luz mista 160 w, base e27 (220 v)</t>
  </si>
  <si>
    <t>17,52</t>
  </si>
  <si>
    <t>Lampada de luz mista 250 w, base e27 (220 v)</t>
  </si>
  <si>
    <t>Lampada de luz mista 500 w, base e40 (220 v)</t>
  </si>
  <si>
    <t>44,04</t>
  </si>
  <si>
    <t>Lampada fluorescente compacta branca 135 w, base e40 (127/220 v)</t>
  </si>
  <si>
    <t>130,45</t>
  </si>
  <si>
    <t>Lampada fluorescente compacta 2u branca 15 w, base e27 (127/220 v)</t>
  </si>
  <si>
    <t>Lampada fluorescente compacta 2u/3u branca 9/10 w, base e27 (127/220 v)</t>
  </si>
  <si>
    <t>Lampada fluorescente compacta 3u branca 20 w, base e27 (127/220 v)</t>
  </si>
  <si>
    <t>Lampada fluorescente espiral branca 45 w, base e27 (127/220 v)</t>
  </si>
  <si>
    <t>37,41</t>
  </si>
  <si>
    <t>Lampada fluorescente espiral branca 65 w, base e27 (127/220 v)</t>
  </si>
  <si>
    <t>Lampada fluorescente tubular t10, de 20 ou 40 w, bivolt</t>
  </si>
  <si>
    <t>Lampada fluorescente tubular t5 de 14 w, bivolt</t>
  </si>
  <si>
    <t>Lampada fluorescente tubular t8 de 16/18 w, bivolt</t>
  </si>
  <si>
    <t>Lampada fluorescente tubular t8 de 32/36 w, bivolt</t>
  </si>
  <si>
    <t>Lampada led tipo dicroica bivolt, luz branca, 5 w (base gu10)</t>
  </si>
  <si>
    <t>29,91</t>
  </si>
  <si>
    <t>Lampada led tubular bivolt 18/20 w, base g13</t>
  </si>
  <si>
    <t>50,45</t>
  </si>
  <si>
    <t>Lampada led tubular bivolt 9/10 w, base g13</t>
  </si>
  <si>
    <t>Lampada led 10 w bivolt branca, formato tradicional (base e27)</t>
  </si>
  <si>
    <t>28,44</t>
  </si>
  <si>
    <t>Lampada led 6 w bivolt branca, formato tradicional (base e27)</t>
  </si>
  <si>
    <t>21,04</t>
  </si>
  <si>
    <t>Lampada vapor de sodio ovoide 150 w (base e40)</t>
  </si>
  <si>
    <t>33,86</t>
  </si>
  <si>
    <t>Lampada vapor de sodio ovoide 250 w (base e40)</t>
  </si>
  <si>
    <t>Lampada vapor de sodio ovoide 400 w (base e40)</t>
  </si>
  <si>
    <t>Lampada vapor mercurio 125 w (base e27)</t>
  </si>
  <si>
    <t>15,63</t>
  </si>
  <si>
    <t>Lampada vapor mercurio 250 w (base e40)</t>
  </si>
  <si>
    <t>Lampada vapor mercurio 400 w (base e40)</t>
  </si>
  <si>
    <t>38,02</t>
  </si>
  <si>
    <t>Lampada vapor metalico ovoide 150 w, base e27/e40</t>
  </si>
  <si>
    <t>Lampada vapor metalico tubular 400 w (base e40)</t>
  </si>
  <si>
    <t>62,72</t>
  </si>
  <si>
    <t>Lavadora de alta pressao (lava-jato) para agua fria, pressao de operacao entre 1400 e 1900 lib/pol2, vazao maxima entre  400 e 700 l/h</t>
  </si>
  <si>
    <t>1.971,00</t>
  </si>
  <si>
    <t>Lavatorio de canto louca branca suspenso *40 x 30* cm</t>
  </si>
  <si>
    <t>Lavatorio louca branca com coluna *44 x 35,5* cm</t>
  </si>
  <si>
    <t>Lavatorio louca branca com coluna *54 x 44* cm</t>
  </si>
  <si>
    <t>Lavatorio louca branca suspenso *40 x 30* cm</t>
  </si>
  <si>
    <t>71,24</t>
  </si>
  <si>
    <t>Lavatorio louca cor com coluna *54 x 44* cm</t>
  </si>
  <si>
    <t>177,22</t>
  </si>
  <si>
    <t>Lavatorio louca cor suspenso *40 x 30* cm</t>
  </si>
  <si>
    <t>84,96</t>
  </si>
  <si>
    <t>Lavatorio/cuba de embutir oval louca branca sem ladrao *50 x 35* cm</t>
  </si>
  <si>
    <t>70,02</t>
  </si>
  <si>
    <t>Lavatorio/cuba de embutir oval louca cor sem ladrao *50 x 35* cm</t>
  </si>
  <si>
    <t>76,25</t>
  </si>
  <si>
    <t>Lavatorio/cuba de sobrepor oval pequena louca branca sem ladrao *31 x 44*</t>
  </si>
  <si>
    <t>111,39</t>
  </si>
  <si>
    <t>Lavatorio/cuba de sobrepor retangular louca branca com ladrao *52 x 45* cm</t>
  </si>
  <si>
    <t>199,73</t>
  </si>
  <si>
    <t>Lavatorio/cuba de sobrepor retangular louca cor com ladrao *52 x 45* cm</t>
  </si>
  <si>
    <t>202,71</t>
  </si>
  <si>
    <t>Leiturista ou cadastrista de redes de agua e esgoto</t>
  </si>
  <si>
    <t>Leiturista ou cadastrista de redes de agua e esgoto (mensalista)</t>
  </si>
  <si>
    <t>2.881,93</t>
  </si>
  <si>
    <t>Letra aco inox (aisi 304), chapa num. 22, recortado, h= 20 cm (sem relevo)</t>
  </si>
  <si>
    <t>79,20</t>
  </si>
  <si>
    <t>Levantador de janela guilhotina, em latao cromado</t>
  </si>
  <si>
    <t>Limpadora a succao, tanque 12000 l, basculamento hidraulico, bomba 12 m3/min 95% vacuo (inclui montagem, nao inclui caminhao)</t>
  </si>
  <si>
    <t>Limpadora de succao tanque 7000 l, bomba 12 m3/min 95% vacuo (inclui montagem, nao inclui caminhao)</t>
  </si>
  <si>
    <t>Limpadora de succao, tanque 11000 l, bomba 340 m3/min (inclui montagem, nao inclui caminhao)</t>
  </si>
  <si>
    <t>Limpadora de succao, tanque 5500 l, bomba 60m3/min, vacuo 500 mbar (inclui montagem, nao inclui caminhao)</t>
  </si>
  <si>
    <t>Linha de pedreiro lisa 100 m</t>
  </si>
  <si>
    <t>Liquido para brilho paredes internas</t>
  </si>
  <si>
    <t>Lixa d'agua em folha, grao 100</t>
  </si>
  <si>
    <t>Lixa em folha para ferro, numero 150</t>
  </si>
  <si>
    <t>Lixa em folha para parede ou madeira, numero 120 (cor vermelha)</t>
  </si>
  <si>
    <t>Lixadeira eletrica angular para concreto, potencia 1.400 W, prato diamantado de 5''</t>
  </si>
  <si>
    <t>3.615,64</t>
  </si>
  <si>
    <t>Lixadeira eletrica angular, para disco de 7 " (180 mm), potencia de 2.200 W, *5.000* Rpm, 220 v</t>
  </si>
  <si>
    <t>597,97</t>
  </si>
  <si>
    <t>Lixeira dupla, com capacidade volumetrica de 60l*, fabricada em tubo de aco carbono, cestos em chapa de aco e pintura no processo eletrostatico - para academia ao ar livre / academia da terceira idade - ati</t>
  </si>
  <si>
    <t>1.074,55</t>
  </si>
  <si>
    <t>Locacao de andaime metalico tipo fachadeiro, largura de 1,20 m, altura por peca de 2,0 m, incluindo sapatas e itens necessarios a instalacao</t>
  </si>
  <si>
    <t>Locacao de andaime metalico tubular de encaixe, tipo de torre, com largura de 1 ate 1,5 m e altura de *1,00* m</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</si>
  <si>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</si>
  <si>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</si>
  <si>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</si>
  <si>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bomba manual para teste hidrostatico ate 30 bar</t>
  </si>
  <si>
    <t>Locacao de bomba manual para teste hidrostatico ate 60 bar</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</si>
  <si>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</si>
  <si>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</si>
  <si>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</si>
  <si>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</si>
  <si>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</si>
  <si>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conjunto para rebaixamento de lencol freatico, incluindo bomba de agua e de vacuo, acionadas por motor de 15 a 20 hp, montados em chassi sobre rodas; 60 ponteiras de pvc de 3,8 a 5,8 cm de diametro e 1,0 m de comprimento; coletores de pvc de 4" a 6" de diametro e extensao entre 60 e 90 m</t>
  </si>
  <si>
    <t>Locacao de container 2,30  x  6,00 m, alt. 2,50 m, com 1 sanitario, para escritorio, completo, sem divisorias internas</t>
  </si>
  <si>
    <t>Locacao de container 2,30  x  6,00 m, alt. 2,50 m, para escritorio, sem divisorias internas e sem sanitario</t>
  </si>
  <si>
    <t>Locacao de container 2,30 x 4,30 m, alt. 2,50 m, p/ sanitario, c/ 5 bacias, 1 lavatorio e 4 mictorios</t>
  </si>
  <si>
    <t>Locacao de container 2,30 x 4,30 m, alt. 2,50 m, para sanitario, com 3 bacias, 4 chuveiros, 1 lavatorio e 1 mictorio</t>
  </si>
  <si>
    <t>Locacao de container 2,30 x 6,00 m, alt. 2,50 m,  para sanitario,  com 4 bacias, 8 chuveiros,1 lavatorio e 1 mictorio</t>
  </si>
  <si>
    <t>Locacao de cruzeta para escora metalica</t>
  </si>
  <si>
    <t>Locacao de elevador de carga a cabo, cabine semi fechada *2,0* x *1,5* x *2,0* m, capacidade de carga 1000 kg, torre  *2,38* x *2,21* x 15 m, guincho de embreagem, freio de seguranca, limitador de velocidade e cancela</t>
  </si>
  <si>
    <t>Locacao de elevador de cremalheira cabine simples fechada 1,5 x 2,5 x 2,35 m (uma por torre), capacidade de carga *1200* kg (15 pessoas), torre de 24 m (16 modulos), 16 paradas, freio de seguranca, limitador de carga</t>
  </si>
  <si>
    <t>Locacao de escora metalica telescopica, com altura regulavel de *1,80* a *3,20* m, com capacidade de carga de no minimo 1000 kgf (10 kn), incluso tripe e forcado</t>
  </si>
  <si>
    <t>Locacao de forma plastica para laje nervurada, dimensoes *60* x *60* x *16* cm</t>
  </si>
  <si>
    <t>Locacao de grupo gerador *80 a 125* kva, motor diesel, rebocavel, acionamento manual</t>
  </si>
  <si>
    <t>Locacao de grupo gerador acima de * 125 ate 180* kva, motor diesel, rebocavel, acionamento manual</t>
  </si>
  <si>
    <t>Locacao de grupo gerador acima de * 20 a 80* kva, motor diesel, rebocavel, acionamento manual</t>
  </si>
  <si>
    <t>Locacao de grupo gerador de *260* kva, diesel rebocavel, acionamento manual</t>
  </si>
  <si>
    <t>Locacao de grupo gerador de *400* kva, diesel rebocavel, acionamento manual</t>
  </si>
  <si>
    <t>Locacao de grupo gerador de *550* kva, diesel rebocavel, acionamento manual</t>
  </si>
  <si>
    <t>Locacao de nivel optico, com precisao de 0,7 mm, aumento de 32x</t>
  </si>
  <si>
    <t>Locacao de perfuratriz pneumatica de peso medio, * 18 * kg, para rocha</t>
  </si>
  <si>
    <t>Locacao de perfuratriz pneumatica de peso medio, * 24 * kg, para rocha</t>
  </si>
  <si>
    <t>Locacao de talha eletrica 3 t, velocidade  2,1 m / min, potencia 1,3 kw</t>
  </si>
  <si>
    <t>Locacao de talha manual de corrente, capacidade de 2 t com elevacao de 3 m</t>
  </si>
  <si>
    <t>Locacao de teodolito eletronico, precisao angular de 5 a 7 segundos, incluindo tripe</t>
  </si>
  <si>
    <t>Locacao de torre metalica completa para uma carga de 8 tf (80 kn)  e pe direito de 6 m, incluindo modulos , diagonais, sapatas e forcados</t>
  </si>
  <si>
    <t>Locacao de viga sanduiche metalica vazada para travamento de pilares, altura de *8* cm, largura de *6* cm e extensao de 2 m</t>
  </si>
  <si>
    <t>Lona plastica preta, e= 150 micra</t>
  </si>
  <si>
    <t>Lona plastica preta, e= 200 micra (coletado caixa)</t>
  </si>
  <si>
    <t>Lona plastica, preta, largura  8 m, e= 150 micra</t>
  </si>
  <si>
    <t>Luminaria aberta p/ iluminacao publica, tipo x-57 peterco ou equiv</t>
  </si>
  <si>
    <t>Luminaria arandela tipo meia-lua com vidro fosco *30 x 15* cm, para 1 lampada, base e27, potencia maxima 40/60 w (nao inclui lampada)</t>
  </si>
  <si>
    <t>Luminaria de embutir em chapa de aco para 2 lampadas fluorescentes de 14 w com refletor e aletas em aluminio, completa (inclui reator e lampadas)</t>
  </si>
  <si>
    <t>121,13</t>
  </si>
  <si>
    <t>Luminaria de embutir em chapa de aco para 4 lampadas fluorescentes de 14 w *60 x 60 cm* aletada (nao inclui reator e lampadas)</t>
  </si>
  <si>
    <t>128,56</t>
  </si>
  <si>
    <t>Luminaria de emergencia 30 leds, potencia 2 w, bateria de litio, autonomia de 6 horas</t>
  </si>
  <si>
    <t>30,34</t>
  </si>
  <si>
    <t>Luminaria de led para iluminacao publica, de 98 w  ate 137 w, involucro em aluminio ou aco inox (coletado caixa)</t>
  </si>
  <si>
    <t>880,35</t>
  </si>
  <si>
    <t>Luminaria de sobrepor em chapa de aco com aletas plasticas, para 1 lampada, base e27, potencia maxima 40/60 w (nao inclui lampada)</t>
  </si>
  <si>
    <t>Luminaria de sobrepor em chapa de aco com aletas plasticas, para 2 lampadas, base e27, potencia maxima 40/60 w (nao inclui lampadas)</t>
  </si>
  <si>
    <t>30,69</t>
  </si>
  <si>
    <t>Luminaria de sobrepor em chapa de aco para 1 lampada fluorescente de *18* w, aletada, completa (lampada e reator inclusos)</t>
  </si>
  <si>
    <t>Luminaria de sobrepor em chapa de aco para 1 lampada fluorescente de *18* w, perfil comercial (nao inclui reator e lampada)</t>
  </si>
  <si>
    <t>Luminaria de sobrepor em chapa de aco para 1 lampada fluorescente de *36* w, aletada, completa (lampada e reator inclusos)</t>
  </si>
  <si>
    <t>Luminaria de sobrepor em chapa de aco para 1 lampada fluorescente de *36* w, perfil comercial (nao inclui reator e lampada)</t>
  </si>
  <si>
    <t>Luminaria de sobrepor em chapa de aco para 2 lampadas fluorescentes de *18* w, aletada, completa (lampadas e reator inclusos)</t>
  </si>
  <si>
    <t>Luminaria de sobrepor em chapa de aco para 2 lampadas fluorescentes de *18* w, perfil comercial (nao inclui reator e lampadas)</t>
  </si>
  <si>
    <t>14,33</t>
  </si>
  <si>
    <t>Luminaria de sobrepor em chapa de aco para 2 lampadas fluorescentes de *36* w, aletada, completa (lampadas e reator inclusos)</t>
  </si>
  <si>
    <t>Luminaria de sobrepor em chapa de aco para 2 lampadas fluorescentes de *36* w, perfil comercial (nao inclui reator e lampadas)</t>
  </si>
  <si>
    <t>Luminaria de teto plafon/plafonier em plastico com base e27, potencia maxima 60 w (nao inclui lampada)</t>
  </si>
  <si>
    <t>Luminaria dupla p/sinalizacao, tipo wetzel as-2/110 ou equiv</t>
  </si>
  <si>
    <t>167,84</t>
  </si>
  <si>
    <t>Luminaria esmaltada cor aluminio peterco y.25/1</t>
  </si>
  <si>
    <t>72,80</t>
  </si>
  <si>
    <t>Luminaria hermetica ip-65 para 2 duas lampadas de 14/16/18/20 w (nao inclui reator e lampadas)</t>
  </si>
  <si>
    <t>79,46</t>
  </si>
  <si>
    <t>Luminaria hermetica ip-65 para 2 duas lampadas de 28/32/36/40 w (nao inclui reator e lampadas)</t>
  </si>
  <si>
    <t>97,88</t>
  </si>
  <si>
    <t>Luminaria led plafon redondo de sobrepor bivolt 12/13 w,  d = *17* cm</t>
  </si>
  <si>
    <t>74,04</t>
  </si>
  <si>
    <t>Luminaria led refletor retangular bivolt, luz branca, 10 w</t>
  </si>
  <si>
    <t>61,41</t>
  </si>
  <si>
    <t>Luminaria led refletor retangular bivolt, luz branca, 30 w</t>
  </si>
  <si>
    <t>Luminaria led refletor retangular bivolt, luz branca, 50 w</t>
  </si>
  <si>
    <t>220,14</t>
  </si>
  <si>
    <t>Luminaria plafon redondo com vidro fosco diametro *25* cm, para 1 lampada, base e27, potencia maxima 40/60 w (nao inclui lampada)</t>
  </si>
  <si>
    <t>Luminaria plafon redondo com vidro fosco diametro *30* cm, para 2 lampadas, base e27, potencia maxima 40/60 w (nao inclui lampadas)</t>
  </si>
  <si>
    <t>32,86</t>
  </si>
  <si>
    <t>Luminaria prova de tempo peterco y.31/1</t>
  </si>
  <si>
    <t>96,30</t>
  </si>
  <si>
    <t>Luminaria solar externa, led, spot refletor, potencia de 10 w, incluindo bateria recarregavel com energia solar e botao liga/ desliga, dia/ noite automatico com sensor de luminosidade, em pp abs e aco inoxidavel, resistente ao frio e ao calor,  impermeavel, ip55, tempo de carregamento 5 a 7 horas, tempo de iluminacao 5 a 6 horas (coletado caixa).</t>
  </si>
  <si>
    <t>63,86</t>
  </si>
  <si>
    <t>Luminaria spot de sobrepor em aluminio com aleta plastica para 1 lampada, base e27, potencia maxima 40/60 w (nao inclui lampada)</t>
  </si>
  <si>
    <t>Luminaria spot de sobrepor em aluminio com aleta plastica para 2 lampadas, base e27, potencia maxima 40/60 w (nao inclui lampada)</t>
  </si>
  <si>
    <t>34,94</t>
  </si>
  <si>
    <t>Luminaria tipo tartaruga para area externa em aluminio, com grade, para 1 lampada, base e27, potencia maxima 40/60 w (nao inclui lampada)</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</si>
  <si>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</si>
  <si>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</si>
  <si>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</si>
  <si>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</si>
  <si>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</si>
  <si>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</si>
  <si>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</si>
  <si>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62,04</t>
  </si>
  <si>
    <t>Luva cpvc, soldavel, 89 mm, para agua quente predial</t>
  </si>
  <si>
    <t>Luva de borracha isolante para alta tensao, resistente a ozonio, tensao de ensaio 2,5 kv (par)</t>
  </si>
  <si>
    <t>245,82</t>
  </si>
  <si>
    <t>Luva de cobre (ref 600) sem anel de solda, bolsa x bolsa, 104 mm</t>
  </si>
  <si>
    <t>204,89</t>
  </si>
  <si>
    <t>Luva de cobre (ref 600) sem anel de solda, bolsa x bolsa, 15 mm</t>
  </si>
  <si>
    <t>Luva de cobre (ref 600) sem anel de solda, bolsa x bolsa, 22 mm</t>
  </si>
  <si>
    <t>Luva de cobre (ref 600) sem anel de solda, bolsa x bolsa, 28 mm</t>
  </si>
  <si>
    <t>Luva de cobre (ref 600) sem anel de solda, bolsa x bolsa, 35 mm</t>
  </si>
  <si>
    <t>Luva de cobre (ref 600) sem anel de solda, bolsa x bolsa, 42 mm</t>
  </si>
  <si>
    <t>Luva de cobre (ref 600) sem anel de solda, bolsa x bolsa, 54 mm</t>
  </si>
  <si>
    <t>Luva de cobre (ref 600) sem anel de solda, bolsa x bolsa, 66 mm</t>
  </si>
  <si>
    <t>91,77</t>
  </si>
  <si>
    <t>Luva de cobre (ref 600) sem anel de solda, bolsa x bolsa, 79 mm</t>
  </si>
  <si>
    <t>140,51</t>
  </si>
  <si>
    <t>Luva de correr defofo, pvc, je, dn 100 mm</t>
  </si>
  <si>
    <t>Luva de correr defofo, pvc, je, dn 150 mm</t>
  </si>
  <si>
    <t>84,35</t>
  </si>
  <si>
    <t>Luva de correr defofo, pvc, je, dn 200 mm</t>
  </si>
  <si>
    <t>150,47</t>
  </si>
  <si>
    <t>Luva de correr defofo, pvc, je, dn 250 mm</t>
  </si>
  <si>
    <t>274,07</t>
  </si>
  <si>
    <t>Luva de correr defofo, pvc, je, dn 300 mm</t>
  </si>
  <si>
    <t>376,17</t>
  </si>
  <si>
    <t>Luva de correr para tubo roscavel, pvc, 1 1/2", para agua fria predial</t>
  </si>
  <si>
    <t>27,93</t>
  </si>
  <si>
    <t>Luva de correr para tubo roscavel, pvc, 1/2", para agua fria predial</t>
  </si>
  <si>
    <t>Luva de correr para tubo roscavel, pvc, 3/4", para agua fria predial</t>
  </si>
  <si>
    <t>9,27</t>
  </si>
  <si>
    <t>Luva de correr para tubo soldavel, pvc, 20 mm, para agua fria predial</t>
  </si>
  <si>
    <t>Luva de correr para tubo soldavel, pvc, 25 mm, para agua fria predial</t>
  </si>
  <si>
    <t>Luva de correr para tubo soldavel, pvc, 32 mm, para agua fria predial</t>
  </si>
  <si>
    <t>Luva de correr para tubo soldavel, pvc, 50 mm, para agua fria predial</t>
  </si>
  <si>
    <t>Luva de correr para tubo soldavel, pvc, 60 mm, para agua fria predial</t>
  </si>
  <si>
    <t>Luva de correr pvc, je, dn 100 mm, para rede coletora de esgoto (nbr 10569)</t>
  </si>
  <si>
    <t>Luva de correr pvc, je, dn 150 mm, para rede coletora de esgoto (nbr 10569)</t>
  </si>
  <si>
    <t>Luva de correr pvc, je, dn 200 mm, para rede coletora de esgoto (nbr 10569)</t>
  </si>
  <si>
    <t>90,34</t>
  </si>
  <si>
    <t>Luva de correr pvc, je, dn 250 mm, para rede coletora de esgoto (nbr 10569)</t>
  </si>
  <si>
    <t>147,71</t>
  </si>
  <si>
    <t>Luva de correr pvc, je, dn 300 mm, para rede coletora de esgoto (nbr 10569)</t>
  </si>
  <si>
    <t>246,93</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</si>
  <si>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</si>
  <si>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</si>
  <si>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</si>
  <si>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</si>
  <si>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</si>
  <si>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pba, je, dn 100 / de 110 mm, para rede agua (nbr 10351)</t>
  </si>
  <si>
    <t>Luva de correr, pvc pba, je, dn 50 / de 60 mm, para rede agua (nbr 10351)</t>
  </si>
  <si>
    <t>Luva de correr, pvc pba, je, dn 75 / de 85 mm, para rede agua (nbr 10351)</t>
  </si>
  <si>
    <t>23,83</t>
  </si>
  <si>
    <t>Luva de correr, pvc serie reforcada - r, 100 mm, para esgoto predial</t>
  </si>
  <si>
    <t>Luva de correr, pvc serie reforcada - r, 150 mm, para esgoto predial</t>
  </si>
  <si>
    <t>59,03</t>
  </si>
  <si>
    <t>Luva de correr, pvc serie reforcada -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</si>
  <si>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</si>
  <si>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</si>
  <si>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</si>
  <si>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</si>
  <si>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</si>
  <si>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</si>
  <si>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1/2"</t>
  </si>
  <si>
    <t>Luva de ferro galvanizado, com rosca bsp, de 1"</t>
  </si>
  <si>
    <t>Luva de ferro galvanizado, com rosca bsp, de 2 1/2"</t>
  </si>
  <si>
    <t>Luva de ferro galvanizado, com rosca bsp, de 2"</t>
  </si>
  <si>
    <t>Luva de ferro galvanizado, com rosca bsp, de 3/4"</t>
  </si>
  <si>
    <t>Luva de ferro galvanizado, com rosca bsp, de 3"</t>
  </si>
  <si>
    <t>58,93</t>
  </si>
  <si>
    <t>Luva de ferro galvanizado, com rosca bsp, de 4"</t>
  </si>
  <si>
    <t>92,93</t>
  </si>
  <si>
    <t>Luva de ferro galvanizado, com rosca bsp, de 5"</t>
  </si>
  <si>
    <t>169,30</t>
  </si>
  <si>
    <t>Luva de ferro galvanizado, com rosca bsp, de 6"</t>
  </si>
  <si>
    <t>279,24</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</si>
  <si>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</si>
  <si>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</si>
  <si>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</si>
  <si>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</si>
  <si>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</si>
  <si>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</si>
  <si>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</si>
  <si>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</si>
  <si>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1/2"</t>
  </si>
  <si>
    <t>Luva de reducao de ferro galvanizado, com rosca bsp, de 1 1/2" x 1"</t>
  </si>
  <si>
    <t>Luva de reducao de ferro galvanizado, com rosca bsp, de 1 1/2" x 3/4"</t>
  </si>
  <si>
    <t>Luva de reducao de ferro galvanizado, com rosca bsp, de 1 1/4" x 1/2"</t>
  </si>
  <si>
    <t>Luva de reducao de ferro galvanizado, com rosca bsp, de 1 1/4" x 1"</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</si>
  <si>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</si>
  <si>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</si>
  <si>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</si>
  <si>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</si>
  <si>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</si>
  <si>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</si>
  <si>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</si>
  <si>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</si>
  <si>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3/4" x 1/2"</t>
  </si>
  <si>
    <t>5,84</t>
  </si>
  <si>
    <t>Luva de reducao de ferro galvanizado, com rosca bsp, de 3" x 1 1/2"</t>
  </si>
  <si>
    <t>63,55</t>
  </si>
  <si>
    <t>Luva de reducao de ferro galvanizado, com rosca bsp, de 3" x 2 1/2"</t>
  </si>
  <si>
    <t>Luva de reducao de ferro galvanizado, com rosca bsp, de 3" x 2"</t>
  </si>
  <si>
    <t>Luva de reducao de ferro galvanizado, com rosca bsp, de 4" x 2 1/2"</t>
  </si>
  <si>
    <t>109,73</t>
  </si>
  <si>
    <t>Luva de reducao de ferro galvanizado, com rosca bsp, de 4" x 2"</t>
  </si>
  <si>
    <t>Luva de reducao de ferro galvanizado, com rosca bsp, de 4" x 3"</t>
  </si>
  <si>
    <t>Luva de reducao em aco carbono, com encaixe para solda dn sw, pressao 3.000 Lbs,  3/4 "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</si>
  <si>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</si>
  <si>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</si>
  <si>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</si>
  <si>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</si>
  <si>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116,47</t>
  </si>
  <si>
    <t>Luva de reducao em aco carbono, com encaixe para solda dn sw, pressao 3.000 Lbs, dn 2" x 1 1/2"</t>
  </si>
  <si>
    <t>Luva de reducao em aco carbono, com encaixe para solda dn sw, pressao 3.000 Lbs, dn 3" x 2 1/2"</t>
  </si>
  <si>
    <t>157,50</t>
  </si>
  <si>
    <t>Luva de reducao para tubo pex, metalica, para conexao com anel deslizante, dn 20 x 16 mm</t>
  </si>
  <si>
    <t>Luva de reducao para tubo pex, metalica, para conexao com anel deslizante, dn 25 x 16 mm</t>
  </si>
  <si>
    <t>Luva de reducao para tubo pex, metalica, para conexao com anel deslizante, dn 25 x 20 mm</t>
  </si>
  <si>
    <t>Luva de reducao para tubo pex, metalica, para conexao com anel deslizante, dn 32 x 25 mm</t>
  </si>
  <si>
    <t>Luva de reducao para tubo pex, plastica, para conexao com crimpagem, dn 20 x 16 mm</t>
  </si>
  <si>
    <t>Luva de reducao para tubo pex, plastica, para conexao com crimpagem, dn 25 x 16 mm</t>
  </si>
  <si>
    <t>Luva de reducao para tubo pex, plastica, para conexao com crimpagem, dn 32 x 20 mm</t>
  </si>
  <si>
    <t>Luva de reducao para tubo pex, plastica, para conexao com crimpagem, dn 32 x 25 mm</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</si>
  <si>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</si>
  <si>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</si>
  <si>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</si>
  <si>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</si>
  <si>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</si>
  <si>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</si>
  <si>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pvc, soldavel, 50 x 25 mm, para agua fria predial</t>
  </si>
  <si>
    <t>Luva de transicao de cpvc x pvc, soldavel, 22 x 25 mm, para agua quente</t>
  </si>
  <si>
    <t>Luva de transicao, cpvc, soldavel, 42 mm x 1 1/2", para agua quente</t>
  </si>
  <si>
    <t>Luva de transicao, cpvc, soldavel, 54 mm x 2", para agua quente predial</t>
  </si>
  <si>
    <t>119,01</t>
  </si>
  <si>
    <t>Luva de transicao, cpvc, 15 mm x 1/2", para agua quente predial</t>
  </si>
  <si>
    <t>Luva de transicao, cpvc, 22 mm x 1/2", para agua quente</t>
  </si>
  <si>
    <t>Luva dupla, pvc leve, dn 150 mm</t>
  </si>
  <si>
    <t>Luva em aco carbono, soldavel, pressao 3.000 Lbs, dn 1 1/2"</t>
  </si>
  <si>
    <t>Luva em aco carbono, soldavel, pressao 3.000 Lbs, dn 1 1/4"</t>
  </si>
  <si>
    <t>Luva em aco carbono, soldavel, pressao 3.000 Lbs, dn 1/2"</t>
  </si>
  <si>
    <t>Luva em aco carbono, soldavel, pressao 3.000 Lbs, dn 1"</t>
  </si>
  <si>
    <t>Luva em aco carbono, soldavel, pressao 3.000 Lbs, dn 2 1/2"</t>
  </si>
  <si>
    <t>90,66</t>
  </si>
  <si>
    <t>Luva em aco carbono, soldavel, pressao 3.000 Lbs, dn 2"</t>
  </si>
  <si>
    <t>Luva em aco carbono, soldavel, pressao 3.000 Lbs, dn 3/4"</t>
  </si>
  <si>
    <t>Luva em aco carbono, soldavel, pressao 3.000 Lbs, dn 3"</t>
  </si>
  <si>
    <t>122,74</t>
  </si>
  <si>
    <t>Luva em pvc rigido roscavel, de 1 1/2", para eletroduto</t>
  </si>
  <si>
    <t>Luva em pvc rigido roscavel, de 1 1/4", para eletroduto</t>
  </si>
  <si>
    <t>Luva em pvc rigido roscavel, de 1/2", para eletroduto</t>
  </si>
  <si>
    <t>Luva em pvc rigido roscavel, de 1", para eletroduto</t>
  </si>
  <si>
    <t>Luva em pvc rigido roscavel, de 2 1/2", para eletroduto</t>
  </si>
  <si>
    <t>Luva em pvc rigido roscavel, de 2", para eletroduto</t>
  </si>
  <si>
    <t>Luva em pvc rigido roscavel, de 3/4", para eletroduto</t>
  </si>
  <si>
    <t>Luva em pvc rigido roscavel, de 3", para eletroduto</t>
  </si>
  <si>
    <t>Luva em pvc rigido roscavel, de 4", para eletroduto</t>
  </si>
  <si>
    <t>Luva para eletroduto, em aco galvanizado eletrolitico, diametro de 100 mm (4")</t>
  </si>
  <si>
    <t>Luva para eletroduto, em aco galvanizado eletrolitico, diametro de 15 mm (1/2")</t>
  </si>
  <si>
    <t>Luva para eletroduto, em aco galvanizado eletrolitico, diametro de 20 mm (3/4")</t>
  </si>
  <si>
    <t>Luva para eletroduto, em aco galvanizado eletrolitico, diametro de 25 mm (1")</t>
  </si>
  <si>
    <t>Luva para eletroduto, em aco galvanizado eletrolitico, diametro de 32 mm (1 1/4")</t>
  </si>
  <si>
    <t>Luva para eletroduto, em aco galvanizado eletrolitico, diametro de 40 mm (1 1/2")</t>
  </si>
  <si>
    <t>Luva para eletroduto, em aco galvanizado eletrolitico, diametro de 50 mm (2")</t>
  </si>
  <si>
    <t>Luva para eletroduto, em aco galvanizado eletrolitico, diametro de 65 mm (2 1/2")</t>
  </si>
  <si>
    <t>Luva para eletroduto, em aco galvanizado eletrolitico, diametro de 80 mm (3")</t>
  </si>
  <si>
    <t>Luva para tubo pex, metalico, para conexao com anel deslizante, dn 16 mm</t>
  </si>
  <si>
    <t>Luva para tubo pex, metalico, para conexao com anel deslizante, dn 20 mm</t>
  </si>
  <si>
    <t>Luva para tubo pex, metalico, para conexao com anel deslizante, dn 25 mm</t>
  </si>
  <si>
    <t>Luva para tubo pex, metalico, para conexao com anel deslizante, dn 32 mm</t>
  </si>
  <si>
    <t>Luva para tubo pex, plastica, para conexao com crimpagem, dn 16 mm</t>
  </si>
  <si>
    <t>Luva para tubo pex, plastica, para conexao com crimpagem, dn 20 mm</t>
  </si>
  <si>
    <t>Luva para tubo pex, plastica, para conexao com crimpagem, dn 25 mm</t>
  </si>
  <si>
    <t>Luva para tubo pex, plastica, para conexao com crimpagem, dn 32 mm</t>
  </si>
  <si>
    <t>Luva passante de cobre (ref 601) sem anel de solda, bolsa 15 mm</t>
  </si>
  <si>
    <t>Luva passante de cobre (ref 601) sem anel de solda, bolsa 22 mm</t>
  </si>
  <si>
    <t>Luva passante de cobre (ref 601) sem anel de solda, bolsa 28 mm</t>
  </si>
  <si>
    <t>Luva passante de cobre (ref 601) sem anel de solda, bolsa 35 mm</t>
  </si>
  <si>
    <t>Luva passante de cobre (ref 601) sem anel de solda, bolsa 42 mm</t>
  </si>
  <si>
    <t>Luva passante de cobre (ref 601) sem anel de solda, bolsa 54 mm</t>
  </si>
  <si>
    <t>Luva passante de cobre (ref 601) sem anel de solda, bolsa 66 mm</t>
  </si>
  <si>
    <t>Luva ppr, soldavel, dn 110 mm, para agua quente predial</t>
  </si>
  <si>
    <t>Luva ppr, soldavel, dn 20 mm, para agua quente predial</t>
  </si>
  <si>
    <t>Luva ppr, soldavel, dn 25 mm, para agua quente predial</t>
  </si>
  <si>
    <t>Luva ppr, soldavel, dn 32 mm, para agua quente predial</t>
  </si>
  <si>
    <t>Luva ppr, soldavel, dn 40 mm, para agua quente predial</t>
  </si>
  <si>
    <t>Luva ppr, soldavel, dn 50 mm, para agua quente predial</t>
  </si>
  <si>
    <t>Luva ppr, soldavel, dn 63 mm, para agua quente predial</t>
  </si>
  <si>
    <t>Luva ppr, soldavel, dn 75 mm, para agua quente predial</t>
  </si>
  <si>
    <t>Luva ppr, soldavel, dn 90 mm, para agua quente predial</t>
  </si>
  <si>
    <t>41,58</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</si>
  <si>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</si>
  <si>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</si>
  <si>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</si>
  <si>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</si>
  <si>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</si>
  <si>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</si>
  <si>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</si>
  <si>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</si>
  <si>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</si>
  <si>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31,84</t>
  </si>
  <si>
    <t>Luva pvc, roscavel,  2 1/2",  agua fria predial</t>
  </si>
  <si>
    <t>Luva pvc, roscavel, 1 1/2",  agua fria predial</t>
  </si>
  <si>
    <t>Luva pvc, roscavel, 1 1/4", agua fria predial</t>
  </si>
  <si>
    <t>Luva pvc, roscavel, 2",  agua fria predial</t>
  </si>
  <si>
    <t>Luva pvc, roscavel, 3", agua fria predial</t>
  </si>
  <si>
    <t>Luva raspa de couro, cano curto (punho *7* cm)</t>
  </si>
  <si>
    <t>Luva roscavel, pvc, 1/2", agua fria predial</t>
  </si>
  <si>
    <t>Luva roscavel, pvc, 1", agua fria predial</t>
  </si>
  <si>
    <t>Luva roscavel, pvc, 3/4", agua fria predial</t>
  </si>
  <si>
    <t>Luva simples, pvc pba, je, dn 100 / de 110 mm, para rede agua (nbr 10351)</t>
  </si>
  <si>
    <t>32,92</t>
  </si>
  <si>
    <t>Luva simples, pvc pba, je, dn 50 / de 60 mm, para rede agua (nbr 10351)</t>
  </si>
  <si>
    <t>12,03</t>
  </si>
  <si>
    <t>Luva simples, pvc pba, je, dn 75 / de 85 mm, para rede agua (nbr 10351)</t>
  </si>
  <si>
    <t>Luva simples, pvc serie reforcada - r, 100 mm, para esgoto predial</t>
  </si>
  <si>
    <t>Luva simples, pvc serie reforcada - r, 150 mm, para esgoto predial</t>
  </si>
  <si>
    <t>Luva simples, pvc serie reforcada - r, 40 mm, para esgoto predial</t>
  </si>
  <si>
    <t>Luva simples, pvc serie reforcada - r, 50 mm, para esgoto predial</t>
  </si>
  <si>
    <t>Luva simples, pvc serie reforcada -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</si>
  <si>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</si>
  <si>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</si>
  <si>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</si>
  <si>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</si>
  <si>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</si>
  <si>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</si>
  <si>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</si>
  <si>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</si>
  <si>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</si>
  <si>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</si>
  <si>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</si>
  <si>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</si>
  <si>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</si>
  <si>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</si>
  <si>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</si>
  <si>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400 mm, para eletrofusao</t>
  </si>
  <si>
    <t>1.804,65</t>
  </si>
  <si>
    <t>Luva, pead pe 100,  de 63 mm, para eletrofusao</t>
  </si>
  <si>
    <t>Luva, pead pe 100, de 125 mm, para eletrofusao</t>
  </si>
  <si>
    <t>Luva, pead pe 100, de 20 mm, para eletrofusao</t>
  </si>
  <si>
    <t>Luva, pead pe 100, de 200 mm, para eletrofusao</t>
  </si>
  <si>
    <t>142,71</t>
  </si>
  <si>
    <t>Luva, pead pe 100, de 32 mm, para eletrofusao</t>
  </si>
  <si>
    <t>Macaneta alavanca, reta ou curva, macica, cromada, comprimento de 10 a 16 cm, acabamento padrao medio - somente macanetas</t>
  </si>
  <si>
    <t>Macaneta alavanca, reta simples / oca, cromada, comprimento de 10 a 16 cm, acabamento padrao popular - somente macanetas</t>
  </si>
  <si>
    <t>Macaneta tipo bola, cromada,  diametro aproximado de *2 1/2*", (somente macanetas)</t>
  </si>
  <si>
    <t>29,92</t>
  </si>
  <si>
    <t>Macarico de solda 201 para extensao glp ou acetileno</t>
  </si>
  <si>
    <t>Macariqueiro</t>
  </si>
  <si>
    <t>Macariqueiro (mensalista)</t>
  </si>
  <si>
    <t>3.599,87</t>
  </si>
  <si>
    <t>Madeira rolica sem tratamento, eucalipto ou equivalente da regiao, h = 3 m, d = 12 a 15 cm (para escoramento)</t>
  </si>
  <si>
    <t>Madeira rolica sem tratamento, eucalipto ou equivalente da regiao, h = 3 m, d = 16 a 19 cm (para escoramento)</t>
  </si>
  <si>
    <t>Madeira rolica sem tratamento, eucalipto ou equivalente da regiao, h = 3 m, d = 20 a 24 cm (para escoramento)</t>
  </si>
  <si>
    <t>Madeira rolica sem tratamento, eucalipto ou equivalente da regiao, h = 3 m, d = 8 a 11 cm (para escoramento)</t>
  </si>
  <si>
    <t>Madeira rolica sem tratamento, eucalipto ou equivalente da regiao, h = 6 m, d = 12 a 15 cm (para escoramento)</t>
  </si>
  <si>
    <t>Madeira rolica sem tratamento, eucalipto ou equivalente da regiao, h = 6 m, d = 8 a 11 cm (para escoramento)</t>
  </si>
  <si>
    <t>Madeira rolica tratada, eucalipto ou equivalente da regiao, h = 12 m, d = 20 a 24 cm (para poste)</t>
  </si>
  <si>
    <t>Madeira rolica tratada, eucalipto ou equivalente da regiao, h = 2,2 m, d = 8 a 11 cm (para cerca)</t>
  </si>
  <si>
    <t>Madeira rolica tratada, eucalipto ou equivalente da regiao, h = 2,20 m, d = 16 a 19 cm (para cerca)</t>
  </si>
  <si>
    <t>Madeira rolica tratada, eucalipto ou equivalente da regiao, h = 3 m, d = 12 a 15 cm</t>
  </si>
  <si>
    <t>Madeira rolica tratada, eucalipto ou equivalente da regiao, h = 3 m, d = 4 a 7 cm (para caibro)</t>
  </si>
  <si>
    <t>Madeira rolica tratada, eucalipto ou equivalente da regiao, h = 6 m, d = 16 a 19 cm</t>
  </si>
  <si>
    <t>Madeira rolica tratada, eucalipto ou equivalente da regiao, h = 6,5 m, d = 25 a 29 cm</t>
  </si>
  <si>
    <t>Madeira rolica tratada, eucalipto ou equivalente da regiao, h = 6,5 m, d = 30 a 34 cm</t>
  </si>
  <si>
    <t>Madeira serrada nao aparelhada de pinus, mista ou equivalente da regiao</t>
  </si>
  <si>
    <t>1.221,55</t>
  </si>
  <si>
    <t>Mangote de seguranca em raspa de couro</t>
  </si>
  <si>
    <t>Mangueira cristal para nivel, lisa, pvc transparente, 3/8" x1,5 mm</t>
  </si>
  <si>
    <t>Mangueira cristal para nivel, lisa, pvc transparente, 5/16" x1 mm</t>
  </si>
  <si>
    <t>Mangueira cristal trancada, pvc com reforco, com pressao de trabalho (pt) 250 lbs/pol2, de 3/4" x *2,8* mm</t>
  </si>
  <si>
    <t>Mangueira cristal trancada, pvc com reforco, pressao de trabalho (pt) 250 lbs/pol2, de 1" x *3,4* mm</t>
  </si>
  <si>
    <t>Mangueira cristal, lisa, pvc transparente, 1/2" x 2 mm</t>
  </si>
  <si>
    <t>Mangueira cristal, lisa, pvc transparente, 1/4" x1 mm</t>
  </si>
  <si>
    <t>Mangueira cristal, lisa, pvc transparente, 1/4" x1,5 mm</t>
  </si>
  <si>
    <t>Mangueira cristal, lisa, pvc transparente, 3/4" x 2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</si>
  <si>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</si>
  <si>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</si>
  <si>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</si>
  <si>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</si>
  <si>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</si>
  <si>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</si>
  <si>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</si>
  <si>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</si>
  <si>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</si>
  <si>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</si>
  <si>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</si>
  <si>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</si>
  <si>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flexivel,tipo flat/achatada, cor laranja, d = 1 1/2" (40 mm), para conducao de agua, servicos leves e medios</t>
  </si>
  <si>
    <t>Mangueira para gas - glp, diametro de 3/8", comprimento de 1m</t>
  </si>
  <si>
    <t>Manipulador telescopico, potencia de 101 hp, capacidade de carga de 3.500 Kg, altura maxima de elevacao de 12 m</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</si>
  <si>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</si>
  <si>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</si>
  <si>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</si>
  <si>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aluminizada nas duas faces, para subcobertura,  e = *2* mm</t>
  </si>
  <si>
    <t>Manta aluminizada 1 face para subcobertura, e = *1* mm</t>
  </si>
  <si>
    <t>Manta antirruido de poliester (pet) para contrapiso e = *8* mm</t>
  </si>
  <si>
    <t>Manta asfaltica elastomerica em poliester aluminizada 3 mm, tipo iii, classe b (nbr 9952)</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</si>
  <si>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</si>
  <si>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</si>
  <si>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</si>
  <si>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62,28</t>
  </si>
  <si>
    <t>Manta asfaltica elastomerica tipo glass 3 mm, tipo ii, classe c, acabamento pp (nbr 9952)</t>
  </si>
  <si>
    <t>Manta de borracha antirruido 5 mm</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</si>
  <si>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</si>
  <si>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</si>
  <si>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</si>
  <si>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</si>
  <si>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impermeabilizante asfastica)</t>
  </si>
  <si>
    <t>Manta termoplastica, pead, geomembrana lisa, e = 0,50 mm ( nbr 15352)</t>
  </si>
  <si>
    <t>Manta termoplastica, pead, geomembrana lisa, e = 0,75 mm ( nbr 15352)</t>
  </si>
  <si>
    <t>Manta termoplastica, pead, geomembrana lisa, e = 0,80 mm ( nbr 15352)</t>
  </si>
  <si>
    <t>Manta termoplastica, pead, geomembrana lisa, e = 1,00 mm ( nbr 15352)</t>
  </si>
  <si>
    <t>Manta termoplastica, pead, geomembrana lisa, e = 1,50 mm ( nbr 15352)</t>
  </si>
  <si>
    <t>Manta termoplastica, pead, geomembrana lisa, e = 2,00 mm ( nbr 15352)</t>
  </si>
  <si>
    <t>Manta termoplastica, pead, geomembrana lisa, e = 2,50 mm (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</si>
  <si>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</si>
  <si>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</si>
  <si>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</si>
  <si>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</si>
  <si>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</si>
  <si>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29,52</t>
  </si>
  <si>
    <t>Manta termoplastica, pead, geomembrana texturizada em ambas as faces, e = 2,00 mm (nbr 15352)</t>
  </si>
  <si>
    <t>Manta termoplastica, pead, geomembrana texturizada em ambas as faces, e = 2,50 mm (nbr 15352)</t>
  </si>
  <si>
    <t>Maquina demarcadora de faixa de trafego a frio, autopropelida, motor diesel 38 hp</t>
  </si>
  <si>
    <t>505.925,24</t>
  </si>
  <si>
    <t>Maquina extrusora de concreto para guias e sarjetas, com motor a diesel de 14 cv</t>
  </si>
  <si>
    <t>78.291,97</t>
  </si>
  <si>
    <t>Maquina manual tipo prensa para producao de blocos e pavimentos de concreto, com motor eletrico trifasico para vibracao, potencia total instalada de 1,5 kw</t>
  </si>
  <si>
    <t>32.775,09</t>
  </si>
  <si>
    <t>Maquina para corte com disco abrasivo de diametro de 18'' (450 mm), com motor eletrico trifasico de 10 cv</t>
  </si>
  <si>
    <t>10.220,44</t>
  </si>
  <si>
    <t>Maquina tipo prensa hidraulica, para fabricacao de tubos de concreto para aguas pluviais, dn 200 a dn 600 mm x 1000 mm de comprimento, com motor principal de 20 cv</t>
  </si>
  <si>
    <t>325.295,92</t>
  </si>
  <si>
    <t>Maquina tipo vaso / tanque / jato de pressao portatil para jateamento, controle automatico e remoto, com camara de 1 saida, capacidade 280 litros, diametro *670* mm, bico de jato curto venturi de 5/16", mangueira de 1" de 10 m,  completa ( valvulas pop up e dosadora, fundo conico, etc)</t>
  </si>
  <si>
    <t>14.375,23</t>
  </si>
  <si>
    <t>Marceneiro</t>
  </si>
  <si>
    <t>Marceneiro (mensalista)</t>
  </si>
  <si>
    <t>Marmorista / graniteiro</t>
  </si>
  <si>
    <t>Marmorista / graniteiro (mensalista)</t>
  </si>
  <si>
    <t>Martelo de soldador/picador de solda</t>
  </si>
  <si>
    <t>Martelo demolidor eletrico, com potencia de 2.000 W, frequencia de 1.000 Impactos por minuto, força de impacto entre 60 e 65 j, peso de 30 kg</t>
  </si>
  <si>
    <t>5.926,33</t>
  </si>
  <si>
    <t>Martelo demolidor pneumatico manual, com reducao de vibracao, peso de 21 kg</t>
  </si>
  <si>
    <t>11.048,91</t>
  </si>
  <si>
    <t>Martelo demolidor pneumatico manual, com reducao de vibracao, peso de 31,5 kg</t>
  </si>
  <si>
    <t>12.714,47</t>
  </si>
  <si>
    <t>Martelo demolidor pneumatico manual, padrao, peso de 32 kg</t>
  </si>
  <si>
    <t>12.008,63</t>
  </si>
  <si>
    <t>Martelo demolidor pneumatico manual, peso  de 28 kg, com silenciador</t>
  </si>
  <si>
    <t>13.511,34</t>
  </si>
  <si>
    <t>Martelo perfurador pneumatico manual, de superficie, com avanco de coluna, peso de 22 kg</t>
  </si>
  <si>
    <t>24.861,80</t>
  </si>
  <si>
    <t>Martelo perfurador pneumatico manual, haste 25 x 75 mm, 21 kg</t>
  </si>
  <si>
    <t>13.904,57</t>
  </si>
  <si>
    <t>Martelo perfurador pneumatico manual, peso de 25 kg, com silenciador</t>
  </si>
  <si>
    <t>13.642,51</t>
  </si>
  <si>
    <t>Mascara de seguranca para solda com escudo de celeron e carneira de plastico com regulagem</t>
  </si>
  <si>
    <t>Massa a oleo para madeira</t>
  </si>
  <si>
    <t>Massa acrilica</t>
  </si>
  <si>
    <t>124,31</t>
  </si>
  <si>
    <t>Massa acrilica para paredes interior/exterior</t>
  </si>
  <si>
    <t>Massa corrida pva para paredes internas</t>
  </si>
  <si>
    <t>Massa de rejunte em po para drywall, a base de gesso, secagem rapida, para tratamento de juntas de chapa de gesso (com adicao de agua)</t>
  </si>
  <si>
    <t>Massa de rejunte pronta para tratamento de juntas de chapa de gesso para drywall, sem adicao de agua</t>
  </si>
  <si>
    <t>Massa epoxi bicomponente (massa + catalizador)</t>
  </si>
  <si>
    <t>Massa epoxi bicomponente para reparos</t>
  </si>
  <si>
    <t>66,82</t>
  </si>
  <si>
    <t>Massa para textura lisa de base acrilica, uso interno e externo</t>
  </si>
  <si>
    <t>Massa para textura rustica de base acrilica, cor branca, uso interno e externo</t>
  </si>
  <si>
    <t>Massa para vidro</t>
  </si>
  <si>
    <t>Massa plastica para marmore/granito</t>
  </si>
  <si>
    <t>Mastro simples galvanizado diametro nominal 1 1/2", comprimento 3 m</t>
  </si>
  <si>
    <t>Mastro simples galvanizado diametro nominal 2", comprimento 3 m</t>
  </si>
  <si>
    <t>Material filtrante (pedregulho) 0,6 a 25,46 mm (posto pedreira/fornecedor, sem frete)</t>
  </si>
  <si>
    <t>767,27</t>
  </si>
  <si>
    <t>Material filtrante (pedregulho) 38 a 25,4 mm (posto pedreira/fornecedor, sem frete)</t>
  </si>
  <si>
    <t>782,80</t>
  </si>
  <si>
    <t>Mecanico de equipamentos pesados</t>
  </si>
  <si>
    <t>Mecanico de equipamentos pesados (mensalista)</t>
  </si>
  <si>
    <t>4.359,72</t>
  </si>
  <si>
    <t>Mecanico de refrigeracao</t>
  </si>
  <si>
    <t>Mecanico de refrigeracao (mensalista)</t>
  </si>
  <si>
    <t>Medidor de nivel estatico e dinamico para poco, comprimento de 200 m</t>
  </si>
  <si>
    <t>1.973,51</t>
  </si>
  <si>
    <t>Meia cana de madeira cedrinho ou equivalente da regiao, acabamento para forro paulista, *2,5 x 2,5* cm</t>
  </si>
  <si>
    <t>Meia cana de madeira pinus ou equivalente da regiao, acabamento para forro paulista, *2,5 x 2,5* cm</t>
  </si>
  <si>
    <t>Meia canaleta concreto estrutural 14 x 19 x 19 cm, fbk 14 mpa (nbr 6136)</t>
  </si>
  <si>
    <t>Meia canaleta concreto estrutural 14 x 19 x 19 cm, fbk 4,5 mpa (nbr 6136)</t>
  </si>
  <si>
    <t>Meio bloco concreto estrutural 14 x 19 x 14 cm, fbk 14 mpa (nbr 6136)</t>
  </si>
  <si>
    <t>Meio bloco concreto estrutural 14 x 19 x 14 cm, fbk 4,5 mpa (nbr 6136)</t>
  </si>
  <si>
    <t>Meio bloco concreto estrutural 14 x 19 x 19 cm, fbk 14 mpa (nbr 6136)</t>
  </si>
  <si>
    <t>Meio bloco concreto estrutural 14 x 19 x 19 cm, fbk 4,5 mpa (nbr 6136)</t>
  </si>
  <si>
    <t>Meio bloco concreto estrutural 14 x 19 x 34 cm, fbk 14 mpa (nbr 6136)</t>
  </si>
  <si>
    <t>Meio bloco estrutural ceramico 14 x 19 x 14 cm, 4,0 mpa (nbr 15270)</t>
  </si>
  <si>
    <t>Meio bloco estrutural ceramico 14 x 19 x 14 cm, 6,0 mpa (nbr 15270)</t>
  </si>
  <si>
    <t>Meio bloco estrutural ceramico 14 x 19 x 19 cm, 4,0 mpa (nbr 15270)</t>
  </si>
  <si>
    <t>Meio bloco estrutural ceramico 14 x 19 x 19 cm, 6,0 mpa (nbr 15270)</t>
  </si>
  <si>
    <t>Meio bloco vedacao concreto aparente 14 x 19 x 19 cm  (classe c - nbr 6136)</t>
  </si>
  <si>
    <t>Meio bloco vedacao concreto aparente 19 x 19 x 19 cm (classe c - nbr 6136)</t>
  </si>
  <si>
    <t>Meio bloco vedacao concreto aparente 9  x 19 x 19 cm (classe c - nbr 6136)</t>
  </si>
  <si>
    <t>Meio bloco vedacao concreto 14 x 19 x 19 cm (classe c - nbr 6136)</t>
  </si>
  <si>
    <t>Meio bloco vedacao concreto 19 x 19 x 19 cm (classe c - nbr 6136)</t>
  </si>
  <si>
    <t>Meio bloco vedacao concreto 9 x 19 x 19 cm (classe c - nbr 6136)</t>
  </si>
  <si>
    <t>Meio-fio ou guia de concreto, pre-moldado, comp 1 m, *30 x 15* cm (h x l)</t>
  </si>
  <si>
    <t>Meio-fio ou guia de concreto, pre-moldado, comp 1 m, *30 x 15/ 12* cm (h x l1/l2)</t>
  </si>
  <si>
    <t>Meio-fio ou guia de concreto, pre-moldado, comp 80 cm, *45 x 18 /12* cm (h x l1/l2)</t>
  </si>
  <si>
    <t>Mesa vibratoria com dimensoes de 2,0 x 1,0 m, com motor eletrico de 2 polos e potencia de 3 cv</t>
  </si>
  <si>
    <t>11.200,00</t>
  </si>
  <si>
    <t>Mestre de obras</t>
  </si>
  <si>
    <t>Mestre de obras (mensalista)</t>
  </si>
  <si>
    <t>6.335,84</t>
  </si>
  <si>
    <t>Metacaulim de alta reatividade/caulim calcinado</t>
  </si>
  <si>
    <t>Micro-trator cortador de grama com largura do corte de 107 cm, com  2 laminas e descarte lateral</t>
  </si>
  <si>
    <t>9.621,99</t>
  </si>
  <si>
    <t>Microesferas de vidro para sinalizacao horizontal viaria, tipo i-b (premix) - nbr 16184</t>
  </si>
  <si>
    <t>Microesferas de vidro para sinalizacao horizontal viaria, tipo ii-a (drop-on) - nbr 16184</t>
  </si>
  <si>
    <t>Mictorio coletivo aco inox (aisi 304), e = 0,8 mm, de *100 x 40 x 30* cm (c x a x p)</t>
  </si>
  <si>
    <t>541,91</t>
  </si>
  <si>
    <t>Mictorio coletivo aco inox (aisi 304), e = 0,8 mm, de *100 x 50 x 35* cm (c x a x p)</t>
  </si>
  <si>
    <t>646,47</t>
  </si>
  <si>
    <t>Mictorio individual aco inox (aisi 304), e = 0,8 mm, de *50  x 45  x 35* (c x a x p)</t>
  </si>
  <si>
    <t>714,50</t>
  </si>
  <si>
    <t>Mictorio sifonado louca branca sem complementos</t>
  </si>
  <si>
    <t>248,16</t>
  </si>
  <si>
    <t>Mictorio sifonado louca cor sem complementos</t>
  </si>
  <si>
    <t>267,26</t>
  </si>
  <si>
    <t>Minicarregadeira sobre rodas, potencia liquida de *47* hp, capacidade nominal de operacao de *646* kg</t>
  </si>
  <si>
    <t>147.541,13</t>
  </si>
  <si>
    <t>Minicarregadeira sobre rodas, potencia liquida de *72* hp, capacidade nominal de operacao de *1200* kg</t>
  </si>
  <si>
    <t>227.699,25</t>
  </si>
  <si>
    <t>Miniescavadeira sobre esteiras, potencia liquida de *30* hp, peso operacional de *3.500* Kg</t>
  </si>
  <si>
    <t>223.966,47</t>
  </si>
  <si>
    <t>Miniescavadeira sobre esteiras, potencia liquida de *42* hp, peso operacional de *4.500* Kg</t>
  </si>
  <si>
    <t>273.239,10</t>
  </si>
  <si>
    <t>Miniescavadeira sobre esteiras, potencia liquida de *42* hp, peso operacional de *5.300* Kg</t>
  </si>
  <si>
    <t>281.459,71</t>
  </si>
  <si>
    <t>Minuteria eletronica coletiva com potencia maxima resistiva para lampadas fluorescentes de *300* w ( 110 v ) / *600* w ( 110 v )</t>
  </si>
  <si>
    <t>Misturador base para chuveiro/banheira, 1/2 " ou 3/4 ", soldavel ou roscavel</t>
  </si>
  <si>
    <t>67,61</t>
  </si>
  <si>
    <t>Misturador cromado de mesa bica baixa para lavatorio (ref 1875)</t>
  </si>
  <si>
    <t>165,69</t>
  </si>
  <si>
    <t>Misturador cromado de parede para lavatorio (ref 1178)</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</si>
  <si>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</si>
  <si>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</si>
  <si>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</si>
  <si>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parede cromado para cozinha bica movel com arejador (ref 1258)</t>
  </si>
  <si>
    <t>205,52</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</si>
  <si>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</si>
  <si>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</si>
  <si>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monocomando para chuveiro, base bruta e acabamento cromado</t>
  </si>
  <si>
    <t>186,93</t>
  </si>
  <si>
    <t>Mola aerea fecha porta, para portas com largura acima de 110 cm</t>
  </si>
  <si>
    <t>Mola aerea fecha porta, para portas com largura ate 110 cm</t>
  </si>
  <si>
    <t>129,78</t>
  </si>
  <si>
    <t>Mola aerea fecha porta, para portas com largura ate 95 cm</t>
  </si>
  <si>
    <t>110,46</t>
  </si>
  <si>
    <t>Mola hidraulica de piso p/ vidro temperado 10mm</t>
  </si>
  <si>
    <t>1.031,66</t>
  </si>
  <si>
    <t>Montador de eletroeletronicos</t>
  </si>
  <si>
    <t>Montador de eletroeletronicos (mensalista)</t>
  </si>
  <si>
    <t>Montador de estruturas metalicas</t>
  </si>
  <si>
    <t>Montador de estruturas metalicas (mensalista)</t>
  </si>
  <si>
    <t>3.312,58</t>
  </si>
  <si>
    <t>Montador de maquinas</t>
  </si>
  <si>
    <t>Montador de maquinas (mensalista)</t>
  </si>
  <si>
    <t>Montante em barra chata aco galvanizado, *65 x 8* mm, altura *1420* mm, pintura eletrostatica, cor preta</t>
  </si>
  <si>
    <t>199,81</t>
  </si>
  <si>
    <t>Motobomba autoescorvante motor a gasolina, potencia 6,0hp, bocais 3" x 3", hm/q = 5 mca / 24 m3/h a 52,5 mca / 5,0 m3/h</t>
  </si>
  <si>
    <t>2.000,26</t>
  </si>
  <si>
    <t>Motobomba autoescorvante motor eletrico trifasico 7,4hp boca diametro de succao x reclaque: 2"x2", hm/ q = 10 m / 73,5 m3/h a 28 m / 8,2 m3 /h</t>
  </si>
  <si>
    <t>5.344,33</t>
  </si>
  <si>
    <t>Motobomba autoescorvante potencia 5,42 hp, bocais succao x recalque 2" x 2", a gasolina, diametro do rotor 122 mm hm/q = 6 mca / 33,0 m3/h a 28 mca / 8,0 m3/h</t>
  </si>
  <si>
    <t>2.656,32</t>
  </si>
  <si>
    <t>Motobomba centrifuga, motor a gasolina, potencia 5,42 hp, bocais 1 1/2" x 1", diametro rotor 143 mm hm/q = 6 mca / 16,8 m3/h a 38 mca / 6,6 m3/h</t>
  </si>
  <si>
    <t>2.496,62</t>
  </si>
  <si>
    <t>Motobomba trash (para agua suja) auto escorvante, motor gasolina de 6,41 hp, diametros de succao x recalque: 3" x 3", hm/q: 10/60 a 23/0</t>
  </si>
  <si>
    <t>3.078,63</t>
  </si>
  <si>
    <t>Motoniveladora potencia basica liquida (primeira marcha) 125 hp , peso bruto 13843 kg, largura da lamina de 3,7 m</t>
  </si>
  <si>
    <t>580.000,00</t>
  </si>
  <si>
    <t>Motoniveladora potencia basica liquida (primeira marcha) 171 hp, peso bruto 14768 kg, largura da lamina de 3,7 m</t>
  </si>
  <si>
    <t>720.722,32</t>
  </si>
  <si>
    <t>Motoniveladora potencia basica liquida (primeira marcha) 186 hp, peso bruto 15785 kg, largura da lamina de 4,3 m</t>
  </si>
  <si>
    <t>758.653,22</t>
  </si>
  <si>
    <t>Motor a diesel para vibrador de imersao, de *4,7* cv</t>
  </si>
  <si>
    <t>Motor a gasolina para vibrador de imersao, 4 tempos, de 5,5 cv</t>
  </si>
  <si>
    <t>Motor eletrico para vibrador de imersao, de 2 cv, monofasico, 110/220 v</t>
  </si>
  <si>
    <t>Motor eletrico para vibrador de imersao, de 2 cv, trifasico, 220/380 v</t>
  </si>
  <si>
    <t>Motorista de caminhao</t>
  </si>
  <si>
    <t>17,96</t>
  </si>
  <si>
    <t>Motorista de caminhao (mensalista)</t>
  </si>
  <si>
    <t>3.846,94</t>
  </si>
  <si>
    <t>Motorista de caminhao-basculante</t>
  </si>
  <si>
    <t>Motorista de caminhao-basculante (mensalista)</t>
  </si>
  <si>
    <t>3.628,63</t>
  </si>
  <si>
    <t>Motorista de caminhao-carreta</t>
  </si>
  <si>
    <t>Motorista de caminhao-carreta (mensalista)</t>
  </si>
  <si>
    <t>5.137,33</t>
  </si>
  <si>
    <t>Motorista de carro de passeio</t>
  </si>
  <si>
    <t>Motorista de carro de passeio (mensalista)</t>
  </si>
  <si>
    <t>3.521,42</t>
  </si>
  <si>
    <t>Motorista de onibus / micro-onibus</t>
  </si>
  <si>
    <t>Motorista de onibus / micro-onibus (mensalista)</t>
  </si>
  <si>
    <t>4.197,50</t>
  </si>
  <si>
    <t>Motorista operador de caminhao com munck</t>
  </si>
  <si>
    <t>Motorista operador de caminhao com munck (mensalista)</t>
  </si>
  <si>
    <t>4.238,25</t>
  </si>
  <si>
    <t>Motosserra portatil com motor a gasolina de *60* cc</t>
  </si>
  <si>
    <t>1.959,71</t>
  </si>
  <si>
    <t>Mourao concreto curvo, secao "t", h = 2,80 m + curva com 0,45 m, com furos para fios</t>
  </si>
  <si>
    <t>43,54</t>
  </si>
  <si>
    <t>Mourao de concreto curvo,10 x 10 cm, h= *2,60* m + curva de 0,40 m</t>
  </si>
  <si>
    <t>Mourao de concreto reto, *10 x 10* cm, h= 2,30 m</t>
  </si>
  <si>
    <t>Mourao de concreto reto, tipo esticador, *10 x 10* cm, h= 2,50 m</t>
  </si>
  <si>
    <t>Mourao de concreto reto, 10 x 10 cm, h= 2,00 m</t>
  </si>
  <si>
    <t>Mourao de concreto reto, 10 x 10 cm, h= 3,00 m</t>
  </si>
  <si>
    <t>Muda de arbusto florifero, clusia/gardenia/moreia branca/ azaleia ou equivalente da regiao, h= *50 a 70* cm</t>
  </si>
  <si>
    <t>Muda de arbusto folhagem, sansao-do-campo ou equivalente da regiao, h= *50 a 70* cm</t>
  </si>
  <si>
    <t>Muda de arbusto, buxinho, h= *50* 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</si>
  <si>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</si>
  <si>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</si>
  <si>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</si>
  <si>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cm</t>
  </si>
  <si>
    <t>Muda de rasteira/forracao, amendoim rasteiro/onze horas/azulzinha/impatiens ou equivalente da regiao</t>
  </si>
  <si>
    <t>Mufla terminal primaria unipolar uso externo para cabo 25/70mm2 isol, 3,6/6kv em epr - borracha de silicone</t>
  </si>
  <si>
    <t>Mufla terminal primaria unipolar uso interno para cabo 25/70mm2 isol 6/10kv em epr- borracha de silicone</t>
  </si>
  <si>
    <t>Mufla terminal primaria unipolar uso interno para cabo 35/120mm2 isolacao 15/25kv em epr - borracha de silicone</t>
  </si>
  <si>
    <t>Mufla terminal primaria unipolar uso interno para cabo 35/70mm2 isolacao 8,7/15kv em epr - borracha de silicone</t>
  </si>
  <si>
    <t>Multiexercitador com seis funcoes, em tubo de aco carbono, pintura no processo eletrostatico - equipamento de ginastica para academia ao ar livre / academia da terceira idade - ati</t>
  </si>
  <si>
    <t>5.594,17</t>
  </si>
  <si>
    <t>Nipel pvc, roscavel, 1 1/2",  agua fria predial</t>
  </si>
  <si>
    <t>Nipel pvc, roscavel, 1 1/4",  agua fria predial</t>
  </si>
  <si>
    <t>Nipel pvc, roscavel, 1/2",  agua fria predial</t>
  </si>
  <si>
    <t>Nipel pvc, roscavel, 1",  agua fria predial</t>
  </si>
  <si>
    <t>Nipel pvc, roscavel, 2",  agua fria predial</t>
  </si>
  <si>
    <t>Nipel pvc, roscavel, 3/4",  agua fria predial</t>
  </si>
  <si>
    <t>Niple de ferro galvanizado, com rosca bsp, de 1 1/2"</t>
  </si>
  <si>
    <t>Niple de ferro galvanizado, com rosca bsp, de 1 1/4"</t>
  </si>
  <si>
    <t>Niple de ferro galvanizado, com rosca bsp, de 1/2"</t>
  </si>
  <si>
    <t>Niple de ferro galvanizado, com rosca bsp, de 1"</t>
  </si>
  <si>
    <t>Niple de ferro galvanizado, com rosca bsp, de 2 1/2"</t>
  </si>
  <si>
    <t>32,80</t>
  </si>
  <si>
    <t>Niple de ferro galvanizado, com rosca bsp, de 2"</t>
  </si>
  <si>
    <t>21,43</t>
  </si>
  <si>
    <t>Niple de ferro galvanizado, com rosca bsp, de 3/4"</t>
  </si>
  <si>
    <t>Niple de ferro galvanizado, com rosca bsp, de 3"</t>
  </si>
  <si>
    <t>53,35</t>
  </si>
  <si>
    <t>Niple de ferro galvanizado, com rosca bsp, de 4"</t>
  </si>
  <si>
    <t>Niple de ferro galvanizado, com rosca bsp, de 5"</t>
  </si>
  <si>
    <t>189,61</t>
  </si>
  <si>
    <t>Niple de ferro galvanizado, com rosca bsp, de 6"</t>
  </si>
  <si>
    <t>315,05</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</si>
  <si>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</si>
  <si>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</si>
  <si>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</si>
  <si>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</si>
  <si>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1"</t>
  </si>
  <si>
    <t>Niple de reducao de ferro galvanizado, com rosca bsp, de 1 1/4" x 3/4"</t>
  </si>
  <si>
    <t>Niple de reducao de ferro galvanizado, com rosca bsp, de 1/2" x 1/4"</t>
  </si>
  <si>
    <t>Niple de reducao de ferro galvanizado, com rosca bsp, de 1" x 1/2"</t>
  </si>
  <si>
    <t>Niple de reducao de ferro galvanizado, com rosca bsp, de 1" x 3/4"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</si>
  <si>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</si>
  <si>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</si>
  <si>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</si>
  <si>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</si>
  <si>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3/4" x 1/2"</t>
  </si>
  <si>
    <t>5,47</t>
  </si>
  <si>
    <t>Niple de reducao de ferro galvanizado, com rosca bsp, de 3" x 2 1/2"</t>
  </si>
  <si>
    <t>Niple de reducao de ferro galvanizado, com rosca bsp, de 3" x 2"</t>
  </si>
  <si>
    <t>Niple sextavado em aco carbono, com rosca bsp, pressao 3.000 Lbs, dn 1 1/2"</t>
  </si>
  <si>
    <t>Niple sextavado em aco carbono, com rosca bsp, pressao 3.000 Lbs, dn 1 1/4"</t>
  </si>
  <si>
    <t>Niple sextavado em aco carbono, com rosca bsp, pressao 3.000 Lbs, dn 1/2"</t>
  </si>
  <si>
    <t>Niple sextavado em aco carbono, com rosca bsp, pressao 3.000 Lbs, dn 1"</t>
  </si>
  <si>
    <t>Niple sextavado em aco carbono, com rosca bsp, pressao 3.000 Lbs, dn 2 1/2"</t>
  </si>
  <si>
    <t>Niple sextavado em aco carbono, com rosca bsp, pressao 3.000 Lbs, dn 2"</t>
  </si>
  <si>
    <t>Niple sextavado em aco carbono, com rosca bsp, pressao 3.000 Lbs, dn 3/4"</t>
  </si>
  <si>
    <t>Nivelador (mensalista)</t>
  </si>
  <si>
    <t>2.408,08</t>
  </si>
  <si>
    <t>Numero / algarismo para porta, tamanho *40* mm, em zamac, (modelo de 0 a 9), fixacao por parafusos</t>
  </si>
  <si>
    <t>Numero / algarismo para residencia (fachada), tamanho *120* mm, em zamac, (modelo de 0 a 9), fixacao por parafusos</t>
  </si>
  <si>
    <t>Oculos de seguranca contra impactos com lente incolor, armacao nylon, com protecao uva e uvb</t>
  </si>
  <si>
    <t>Oleo combustivel bpf a granel</t>
  </si>
  <si>
    <t>Oleo de linhaca</t>
  </si>
  <si>
    <t>Oleo diesel combustivel comum</t>
  </si>
  <si>
    <t>Oleo lubrificante para motores de equipamentos pesados (caminhoes, tratores, retros e etc)</t>
  </si>
  <si>
    <t>Olho magico / visor para porta de *25 a 46* mm de espessura, angulo de visao aproximado de 200 graus, latao cromado, com fecho janela</t>
  </si>
  <si>
    <t>Operador de bate-estacas</t>
  </si>
  <si>
    <t>Operador de bate-estacas (mensalista)</t>
  </si>
  <si>
    <t>3.871,70</t>
  </si>
  <si>
    <t>Operador de betoneira (caminhao)</t>
  </si>
  <si>
    <t>Operador de betoneira (caminhao) (mensalista)</t>
  </si>
  <si>
    <t>2.853,28</t>
  </si>
  <si>
    <t>Operador de betoneira estacionaria / misturador (mensalista)</t>
  </si>
  <si>
    <t>2.753,51</t>
  </si>
  <si>
    <t>Operador de betoneira estacionaria/misturador</t>
  </si>
  <si>
    <t>Operador de compressor de ar ou compressorista</t>
  </si>
  <si>
    <t>Operador de compressor de ar ou compressorista (mensalista)</t>
  </si>
  <si>
    <t>3.331,90</t>
  </si>
  <si>
    <t>Operador de demarcadora de faixas de trafego</t>
  </si>
  <si>
    <t>Operador de demarcadora de faixas de trafego (mensalista)</t>
  </si>
  <si>
    <t>3.511,73</t>
  </si>
  <si>
    <t>Operador de escavadeira</t>
  </si>
  <si>
    <t>21,85</t>
  </si>
  <si>
    <t>Operador de escavadeira (mensalista)</t>
  </si>
  <si>
    <t>Operador de guincho</t>
  </si>
  <si>
    <t>Operador de guincho ou guincheiro (mensalista)</t>
  </si>
  <si>
    <t>3.050,56</t>
  </si>
  <si>
    <t>Operador de guindaste</t>
  </si>
  <si>
    <t>Operador de guindaste (mensalista)</t>
  </si>
  <si>
    <t>5.692,13</t>
  </si>
  <si>
    <t>Operador de jato abrasivo ou jatista</t>
  </si>
  <si>
    <t>Operador de jato abrasivo ou jatista (mensalista)</t>
  </si>
  <si>
    <t>4.356,74</t>
  </si>
  <si>
    <t>Operador de maquinas e tratores diversos (terraplanagem)</t>
  </si>
  <si>
    <t>Operador de maquinas e tratores diversos (terraplanagem) (mensalista)</t>
  </si>
  <si>
    <t>3.639,67</t>
  </si>
  <si>
    <t>Operador de martelete ou marteleteiro</t>
  </si>
  <si>
    <t>Operador de martelete ou marteleteiro (mensalista)</t>
  </si>
  <si>
    <t>1.795,72</t>
  </si>
  <si>
    <t>Operador de moto scraper</t>
  </si>
  <si>
    <t>Operador de moto scraper (mensalista)</t>
  </si>
  <si>
    <t>3.571,58</t>
  </si>
  <si>
    <t>Operador de motoniveladora</t>
  </si>
  <si>
    <t>Operador de motoniveladora (mensalista)</t>
  </si>
  <si>
    <t>4.381,67</t>
  </si>
  <si>
    <t>Operador de pa carregadeira</t>
  </si>
  <si>
    <t>Operador de pa carregadeira (mensalista)</t>
  </si>
  <si>
    <t>3.444,94</t>
  </si>
  <si>
    <t>Operador de pavimentadora</t>
  </si>
  <si>
    <t>Operador de pavimentadora/mesa vibroacabadora (mensalista)</t>
  </si>
  <si>
    <t>3.687,32</t>
  </si>
  <si>
    <t>Operador de rolo compactador</t>
  </si>
  <si>
    <t>Operador de rolo compactador (mensalista)</t>
  </si>
  <si>
    <t>2.776,72</t>
  </si>
  <si>
    <t>Operador de trator - exclusive agropecuaria</t>
  </si>
  <si>
    <t>Operador de trator - exclusive agropecuaria (mensalista)</t>
  </si>
  <si>
    <t>4.018,65</t>
  </si>
  <si>
    <t>Operador de usina de asfalto, de solos ou de concreto</t>
  </si>
  <si>
    <t>Operador de usina de asfalto, de solos ou de concreto (mensalista)</t>
  </si>
  <si>
    <t>3.166,54</t>
  </si>
  <si>
    <t>Oxigenio, recarga para cilindro de conjunto oxicorte grande</t>
  </si>
  <si>
    <t>Pa carregadeira sobre rodas, potencia bruta *127* cv, capacidade da cacamba de 2,0 a 2,4 m3, peso operacional de 10330 kg</t>
  </si>
  <si>
    <t>313.464,00</t>
  </si>
  <si>
    <t>Pa carregadeira sobre rodas, potencia liquida 128 hp, capacidade da cacamba de 1,7 a 2,8 m3, peso operacional de 11632 kg</t>
  </si>
  <si>
    <t>353.000,00</t>
  </si>
  <si>
    <t>Pa carregadeira sobre rodas, potencia liquida 197 hp, capacidade da cacamba de 2,5 a 3,5 m3, peso operacional de 18338 kg</t>
  </si>
  <si>
    <t>489.493,30</t>
  </si>
  <si>
    <t>Pa carregadeira sobre rodas, potencia liquida 213 hp, capacidade da cacamba de 1,9 a 3,5 m3, peso operacional de 19234 kg</t>
  </si>
  <si>
    <t>557.269,30</t>
  </si>
  <si>
    <t>Pa carregadeira sobre rodas, potencia 152 hp, capacidade da cacamba de 1,53 a 2,30 m3, peso operacional de 10216 kg</t>
  </si>
  <si>
    <t>325.230,65</t>
  </si>
  <si>
    <t>Pa de lixo plastica, cabo longo</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</si>
  <si>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</si>
  <si>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</si>
  <si>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</si>
  <si>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</si>
  <si>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</si>
  <si>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</si>
  <si>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139,31</t>
  </si>
  <si>
    <t>Painel estrutural para laje seca revestido em placa cimenticia, de 1,20 x 2,50 m, e = 55 mm</t>
  </si>
  <si>
    <t>183,67</t>
  </si>
  <si>
    <t>Painel isolante revestido em aco galvalume *0,5* mm com pre-pintura nas duas faces, nucleo em poliuretano (pur), e = 40/50 mm, para fechamentos verticais (inclui parafusos de fixacao)</t>
  </si>
  <si>
    <t>141,70</t>
  </si>
  <si>
    <t>Painel isolante revestido em aco galvalume *0,5* mm com pre-pintura nas duas faces, nucleo em poliuretano (pur), e = 70/80 mm, para fechamentos verticais (inclui parafusos de fixacao)</t>
  </si>
  <si>
    <t>167,60</t>
  </si>
  <si>
    <t>Papel kraft betumado</t>
  </si>
  <si>
    <t>Papeleira de parede em metal cromado sem tampa</t>
  </si>
  <si>
    <t>Papeleira plastica tipo dispenser para papel higienico rolao</t>
  </si>
  <si>
    <t>Par de tabelas de basquete em compensado naval de *1,80 x 1,20* m, com aro de metal e rede (sem suporte de fixacao)</t>
  </si>
  <si>
    <t>1.082,31</t>
  </si>
  <si>
    <t>Para-raios de baixa tensao, tensao de operacao *280* v , corrente maxima *20* ka</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</si>
  <si>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</si>
  <si>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</si>
  <si>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</si>
  <si>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</si>
  <si>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tipo chumbador parabolt, diametro 1/2", comprimento 75 mm</t>
  </si>
  <si>
    <t>Parafuso de aco tipo chumbador parabolt, diametro 3/8", comprimento 75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</si>
  <si>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</si>
  <si>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</si>
  <si>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</si>
  <si>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ferro polido, sextavado, com rosca inteira, diametro 5/16", comprimento 3/4", com porca e arruela lisa leve</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</si>
  <si>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</si>
  <si>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</si>
  <si>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</si>
  <si>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</si>
  <si>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</si>
  <si>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</si>
  <si>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</si>
  <si>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</si>
  <si>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</si>
  <si>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</si>
  <si>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</si>
  <si>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</si>
  <si>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</si>
  <si>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</si>
  <si>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metrico zincado, diametro 12 mm, comprimento 140mm, com porca sextavada e arruela de pressao media</t>
  </si>
  <si>
    <t>Parafuso frances metrico zincado, diametro 12 mm, comprimento 150 mm, com porca sextavada e arruela de pressao media</t>
  </si>
  <si>
    <t>Parafuso frances m16 em aco galvanizado, comprimento = 150 mm, diametro = 16 mm, cabeca abaulada</t>
  </si>
  <si>
    <t>Parafuso frances m16 em aco galvanizado, comprimento = 45 mm, diametro = 16 mm, cabeca abaulada</t>
  </si>
  <si>
    <t>Parafuso frances zincado, diametro 1/2'', comprimento 2'', com porca e arruela</t>
  </si>
  <si>
    <t>Parafuso frances zincado, diametro 1/2", comprimento 12", com porca e arruela lisa media</t>
  </si>
  <si>
    <t>Parafuso frances zincado, diametro 1/2", comprimento 15", com porca e arruela lisa media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</si>
  <si>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</si>
  <si>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</si>
  <si>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</si>
  <si>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</si>
  <si>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</si>
  <si>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</si>
  <si>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</si>
  <si>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</si>
  <si>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</si>
  <si>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</si>
  <si>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</si>
  <si>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com acabamento cromado para fixar peca sanitaria, inclui porca cega, arruela e bucha de nylon tamanho s-10</t>
  </si>
  <si>
    <t>Parafuso niquelado 3 1/2" com acabamento cromado para fixar peca sanitaria, inclui porca cega, arruela e bucha de nylon tamanho s-8</t>
  </si>
  <si>
    <t>Parafuso rosca soberba zincado cabeca chata fenda simples 3,2 x 20 mm (3/4 ")</t>
  </si>
  <si>
    <t>Parafuso rosca soberba zincado cabeca chata fenda simples 3,5 x 25 mm (1 ")</t>
  </si>
  <si>
    <t>Parafuso rosca soberba zincado cabeca chata fenda simples 3,8 x 30 mm (1.1/4 ")</t>
  </si>
  <si>
    <t>Parafuso rosca soberba zincado cabeca chata fenda simples 4,8 x 40 mm (1.1/2 ")</t>
  </si>
  <si>
    <t>Parafuso rosca soberba zincado cabeca chata fenda simples 5,5 x 50 mm (2 ")</t>
  </si>
  <si>
    <t>Parafuso rosca soberba zincado cabeca chata fenda simples 5,5 x 65 mm (2.1/2 ")</t>
  </si>
  <si>
    <t>Parafuso zincado rosca soberba 5/16 " x 120 mm para telha fibrocimento</t>
  </si>
  <si>
    <t>Parafuso zincado rosca soberba, cabeca sextavada, 5/16 " x 110 mm, para fixacao de telha em madeira</t>
  </si>
  <si>
    <t>Parafuso zincado rosca soberba, cabeca sextavada, 5/16 " x 150 mm, para fixacao de telha em madeira</t>
  </si>
  <si>
    <t>Parafuso zincado rosca soberba, cabeca sextavada, 5/16 " x 180 mm, para fixacao de telha em madeira</t>
  </si>
  <si>
    <t>Parafuso zincado rosca soberba, cabeca sextavada, 5/16 " x 200 mm, para fixacao de telha em madeira</t>
  </si>
  <si>
    <t>Parafuso zincado rosca soberba, cabeca sextavada, 5/16 " x 230 mm, para fixacao de telha em madeira</t>
  </si>
  <si>
    <t>Parafuso zincado rosca soberba, cabeca sextavada, 5/16 " x 250 mm, para fixacao de telha em madeira</t>
  </si>
  <si>
    <t>Parafuso zincado rosca soberba, cabeca sextavada, 5/16 " x 50 mm, para fixacao de telha em madeira</t>
  </si>
  <si>
    <t>Parafuso zincado rosca soberba, cabeca sextavada, 5/16 " x 85 mm, para fixacao de telha em madeira</t>
  </si>
  <si>
    <t>Parafuso zincado 5/16 " x 250 mm para fixacao de telha de fibrocimento canalete 49, inclui bucha nylon s-10</t>
  </si>
  <si>
    <t>Parafuso zincado 5/16 " x 85 mm para fixacao de telha de fibrocimento canalete 90, inclui bucha nylon s-10</t>
  </si>
  <si>
    <t>Parafuso zincado, autobrocante, flangeado, 4,2 x 19"</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</si>
  <si>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</si>
  <si>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</si>
  <si>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</si>
  <si>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</si>
  <si>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3/8", comprimento 80 mm</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</si>
  <si>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</si>
  <si>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</si>
  <si>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</si>
  <si>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 (25,4 mm)</t>
  </si>
  <si>
    <t>Parafuso, auto atarrachante, cabeca chata, fenda simples, 1/4 (6,35 mm) x 25 mm</t>
  </si>
  <si>
    <t>18,39</t>
  </si>
  <si>
    <t>Parafuso, comum, astm a307, sextavado, diametro 1/2" (12,7 mm), comprimento 1" (25,4 mm)</t>
  </si>
  <si>
    <t>72,82</t>
  </si>
  <si>
    <t>Paralelepipedo granitico ou basaltico, para pavimentacao, sem frete,  *30 a 35* pecas por m2</t>
  </si>
  <si>
    <t>1.028,57</t>
  </si>
  <si>
    <t>43,48</t>
  </si>
  <si>
    <t>Pasta desengraxante para maos</t>
  </si>
  <si>
    <t>Pasta lubrificante para tubos e conexoes com junta elastica (uso em pvc, aco, polietileno e outros) ( de *400* g)</t>
  </si>
  <si>
    <t>Pasta lubrificante para tubos e conexoes com junta elastica (uso em pvc, aco, polietileno e outros) (pote de 3.500* G)</t>
  </si>
  <si>
    <t>113,46</t>
  </si>
  <si>
    <t>Pasta para solda de tubos e conexoes de cobre (embalagem com 250 g)</t>
  </si>
  <si>
    <t>29,46</t>
  </si>
  <si>
    <t>Pasta veda juntas/rosca, lata de *500* g, para instalacoes de gas e outros</t>
  </si>
  <si>
    <t>Pastilha ceramica/porcelana, revest int/ext e  piscina, cores branca ou frias, *2,5 x 2,5* cm</t>
  </si>
  <si>
    <t>Pastilha ceramica/porcelana, revest int/ext e  piscina, cores frias *5 x 5* cm</t>
  </si>
  <si>
    <t>Pastilha ceramica/porcelana, revest int/ext e  piscina, cores quentes *5 x 5* cm</t>
  </si>
  <si>
    <t>Pastilha ceramica/porcelana, revest int/ext e  piscina, cores quentes, *2,5 x 2,5* cm</t>
  </si>
  <si>
    <t>Pastilha de vidro cristal, nacional, revest int/ext e piscina, todas as cores, e maior ou igual a 5 mm  *2,0 x 2,0* cm</t>
  </si>
  <si>
    <t>Pastilha de vidro pigmentada *2,0 x 2,0* cm, nacional, para revestimento interno/externo e piscina, branca ou cores frias, espessura maior ou igual a 5 mm</t>
  </si>
  <si>
    <t>Pastilha de vidro pigmentada, nacional, revest int/ext e piscina, cores quentes, espessura maior ou igual a 5 mm  *2,0 x 2,0* cm</t>
  </si>
  <si>
    <t>Pastilheiro</t>
  </si>
  <si>
    <t>Pastilheiro (mensalista)</t>
  </si>
  <si>
    <t>Patch cord, categoria 5 e, extensao de 1,50 m</t>
  </si>
  <si>
    <t>11,88</t>
  </si>
  <si>
    <t>Patch cord, categoria 5 e, extensao de 2,50 m</t>
  </si>
  <si>
    <t>Patch cord, categoria 6, extensao de 1,50 m</t>
  </si>
  <si>
    <t>Patch cord, categoria 6, extensao de 2,50 m</t>
  </si>
  <si>
    <t>Patch panel, 24 portas, categoria 5e, com racks de 19" e 1 u de altura</t>
  </si>
  <si>
    <t>227,39</t>
  </si>
  <si>
    <t>Patch panel, 24 portas, categoria 6, com racks de 19" e 1 u de altura</t>
  </si>
  <si>
    <t>396,33</t>
  </si>
  <si>
    <t>Patch panel, 48 portas, categoria 5e, com racks de 19" e 2 u de altura</t>
  </si>
  <si>
    <t>332,69</t>
  </si>
  <si>
    <t>Patch panel, 48 portas, categoria 6, com racks de 19" e 2 u de altura</t>
  </si>
  <si>
    <t>534,47</t>
  </si>
  <si>
    <t>Peca de madeira aparelhada *7,5 x 7,5* cm (3 x 3 ") macaranduba, angelim ou equivalente da regiao</t>
  </si>
  <si>
    <t>Peca de madeira nao aparelhada *7,5 x 7,5* cm (3 x 3 ") macaranduba, angelim ou equivalente da regiao</t>
  </si>
  <si>
    <t>Pedra ardosia, cinza, *40 x 40* cm, e= *1 cm</t>
  </si>
  <si>
    <t>Pedra ardosia, cinza, 20  x  40 cm,  e=  *1 cm</t>
  </si>
  <si>
    <t>Pedra ardosia, cinza, 30  x  30,  e= *1 cm</t>
  </si>
  <si>
    <t>Pedra britada graduada, classificada (posto pedreira/fornecedor, sem frete)</t>
  </si>
  <si>
    <t>71,81</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</si>
  <si>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</si>
  <si>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</si>
  <si>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</si>
  <si>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</si>
  <si>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britada n. 4 (50 A 76 mm) posto pedreira/fornecedor, sem frete</t>
  </si>
  <si>
    <t>67,09</t>
  </si>
  <si>
    <t>Pedra britada n. 5 (76 A 100 mm) posto pedreira/fornecedor, sem frete</t>
  </si>
  <si>
    <t>68,96</t>
  </si>
  <si>
    <t>Pedra britada ou bica corrida, nao classificada (posto pedreira/fornecedor, sem frete)</t>
  </si>
  <si>
    <t>Pedra de mao ou pedra rachao para arrimo/fundacao (posto pedreira/fornecedor, sem frete)</t>
  </si>
  <si>
    <t>64,30</t>
  </si>
  <si>
    <t>Pedra granitica ou basaltica irregular, faixa granulometrica 100 a 150 mm para pavimentacao ou calcamento poliedrico, posto pedreira / fornecedor (sem frete)</t>
  </si>
  <si>
    <t>61,17</t>
  </si>
  <si>
    <t>Pedra granitica ou basalto, caco, retalho, cavaco, tipo miracema, madeira, paduana, rachinha, santa isabel ou outras similares, e=  *1,0 a *2,0 cm</t>
  </si>
  <si>
    <t>86,61</t>
  </si>
  <si>
    <t>Pedra granitica, serrada, tipo miracema, madeira, paduana, rachinha, santa isabel ou outras similares, *11,5 x  *23 cm, e=  *1,0 a *2,0 cm</t>
  </si>
  <si>
    <t>Pedra portuguesa  ou petit pave, branca ou preta</t>
  </si>
  <si>
    <t>99,93</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</si>
  <si>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</si>
  <si>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</si>
  <si>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156,67</t>
  </si>
  <si>
    <t>Pedregulho ou picarra de jazida, ao natural, para base de pavimentacao (retirado na jazida, sem transporte)</t>
  </si>
  <si>
    <t>Pedreiro</t>
  </si>
  <si>
    <t>Pedreiro (mensalista)</t>
  </si>
  <si>
    <t>Peitoril em marmore, polido, branco comum, l= *15* cm, e=  *2,0* cm, com pingadeira</t>
  </si>
  <si>
    <t>Peitoril em marmore, polido, branco comum, l= *15* cm, e=  *3* cm, corte reto</t>
  </si>
  <si>
    <t>77,83</t>
  </si>
  <si>
    <t>Peitoril pre-moldado em granilite, marmorite ou granitina, l = *15* cm</t>
  </si>
  <si>
    <t>Peitoril/ soleira em marmore, polido, branco comum, l= *25* cm, e=  *3* cm, corte reto</t>
  </si>
  <si>
    <t>107,73</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</si>
  <si>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</si>
  <si>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</si>
  <si>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</si>
  <si>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</si>
  <si>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"i" de aco laminado, "i" 102 x 12,7</t>
  </si>
  <si>
    <t>73,65</t>
  </si>
  <si>
    <t>Perfil "i" de aco laminado, "i" 152 x 22</t>
  </si>
  <si>
    <t>Perfil "i" de aco laminado, "i" 203  x  34,3</t>
  </si>
  <si>
    <t>201,12</t>
  </si>
  <si>
    <t>Perfil "i" de aco laminado, "w" 150 x 22,5</t>
  </si>
  <si>
    <t>Perfil "i" de aco laminado, "w" 250 x 32,7</t>
  </si>
  <si>
    <t>Perfil "i" de aco laminado, "w" 250 x 44,8</t>
  </si>
  <si>
    <t>253,87</t>
  </si>
  <si>
    <t>Perfil "i" de aco laminado, "w" 310 x 52,0</t>
  </si>
  <si>
    <t>Perfil "i" de aco laminado, "w" 410 x 67</t>
  </si>
  <si>
    <t>393,60</t>
  </si>
  <si>
    <t>Perfil "i" de aco laminado, w 250 x 38,50</t>
  </si>
  <si>
    <t>Perfil "u" chapa aco dobrada,  e = 3,04 mm , h = 20 cm, abas = 5 cm (4,47 kg/m)</t>
  </si>
  <si>
    <t>Perfil "u" de aco laminado, "u" 102 x 9,3</t>
  </si>
  <si>
    <t>Perfil "u" de aco laminado, "u" 152 x 15,6</t>
  </si>
  <si>
    <t>Perfil "u" enrijecido de  aco galvanizado, dobrado, 200 x 75 x 25 mm, e = 3,75 mm</t>
  </si>
  <si>
    <t>Perfil "u" enrijecido de aco galvanizado, dobrado, 150 x 60 x 20 mm, e = 3,00 mm</t>
  </si>
  <si>
    <t>Perfil "u" simples de aco galvanizado dobrado 75 x *40* mm, e = 2,65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</si>
  <si>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</si>
  <si>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</si>
  <si>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</si>
  <si>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cartola de aco galvanizado, *20 x 30 x 10* mm, e =  0,8 mm</t>
  </si>
  <si>
    <t>Perfil de aluminio anodizado</t>
  </si>
  <si>
    <t>Perfil de borracha epdm macico *12 x 15* mm para esquadrias</t>
  </si>
  <si>
    <t>Perfil elastomerico pre-formado em epmd, para junta de dilatacao de pisos com pouca solicitacao, 15 mm de largura, movimentacao de *11 a 19* mm</t>
  </si>
  <si>
    <t>137,75</t>
  </si>
  <si>
    <t>Perfil elastomerico pre-formado em epmd, para junta de dilatacao de uso geral em medias solicitacoes, 8 mm de largura, movimentacao de *5 a 11* mm</t>
  </si>
  <si>
    <t>Perfil guia, formato u, em aco zincado, para estrutura parede drywall, e = 0,5 mm, 48  x 3000 mm (l x c)</t>
  </si>
  <si>
    <t>Perfil guia, formato u, em aco zincado, para estrutura parede drywall, e = 0,5 mm, 70 x 3000 mm (l x c)</t>
  </si>
  <si>
    <t>Perfil guia, formato u, em aco zincado, para estrutura parede drywall, e = 0,5 mm, 90 x 3000 mm (l x c)</t>
  </si>
  <si>
    <t>Perfil longarina (principal), t clicado, em aco, branco, para forro removivel, 24 x 3750 mm (l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</si>
  <si>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</si>
  <si>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</si>
  <si>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</si>
  <si>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</si>
  <si>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</si>
  <si>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</si>
  <si>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</si>
  <si>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 branco, para forro removivel, 24 x 1250 mm (l x c)</t>
  </si>
  <si>
    <t>Perfil travessa (secundario), t clicado, em aco galvanizado, branco, para forro removivel, 24 x 625 mm (l x c)</t>
  </si>
  <si>
    <t>Perfil u / canaleta de aluminio, de abas iguais, 1/2" (1,27 x 1,27 cm), para porta ou janela de correr</t>
  </si>
  <si>
    <t>Perfil udc ("u" dobrado de chapa) simples de aco laminado, galvanizado, astm a36, 127 x 50 mm, e= 3 mm</t>
  </si>
  <si>
    <t>Perfilado perfurado duplo 38 x 76 mm, chapa 22</t>
  </si>
  <si>
    <t>Perfilado perfurado simples 38 x 38 mm, chapa 22</t>
  </si>
  <si>
    <t>Perfilado perfurado 19 x 38 mm, chapa 22</t>
  </si>
  <si>
    <t>Perfuratriz com torre metalica para execucao de estaca helice continua, profundidade maxima de 30 m, diametro maximo de 800 mm, potencia instalada de 268 hp, mesa rotativa com torque maximo de 170 knm</t>
  </si>
  <si>
    <t>2.061.315,77</t>
  </si>
  <si>
    <t>Perfuratriz com torre metalica para execucao de estaca helice continua, profundidade maxima de 32 m, diametro maximo de 1000 mm, potencia instalada de 350 hp, mesa rotativa com torque maximo de 263 knm</t>
  </si>
  <si>
    <t>3.205.263,13</t>
  </si>
  <si>
    <t>Perfuratriz hidraulica com trado curto acoplado, profundidade maxima de 20 m, diametro maximo de 1500 mm, potencia instalada de 137 hp, mesa rotativa com torque maximo de 30 knm (inclui montagem, nao inclui caminhao)</t>
  </si>
  <si>
    <t>784.736,86</t>
  </si>
  <si>
    <t>Perfuratriz manual, torque maximo 55 kgf.M, potencia 5 cv, com diametro maximo 8 1/2" (inclui suporte/chassi tipo mesa)</t>
  </si>
  <si>
    <t>39.909,29</t>
  </si>
  <si>
    <t>Perfuratriz manual, torque maximo 83 n.M, potencia 5 cv, com diametro maximo 4" (nao inclui suporte / chassi)</t>
  </si>
  <si>
    <t>5.751,33</t>
  </si>
  <si>
    <t>Perfuratriz manual, torque maximo 83 n.M, potencia 5 cv, com diametro maximo 4", para solo grampeado (inclui suporte ou chassi tipo mesa)</t>
  </si>
  <si>
    <t>18.004,19</t>
  </si>
  <si>
    <t>Perfuratriz pneumatica manual de peso medio, 18kg, comprimento de curso de 6 m, diametro do pistao de 5,5 cm</t>
  </si>
  <si>
    <t>9.846,74</t>
  </si>
  <si>
    <t>Perfuratriz rotativa sobre esteira, torque maximo 2500 kgm, potencia 110 hp, motor diesel  (coletado caixa)</t>
  </si>
  <si>
    <t>672.107,77</t>
  </si>
  <si>
    <t>Perfuratriz sobre esteira, torque maximo de 600 kgf, potencia entre 50 e 60 hp, diametro maximo de 10"</t>
  </si>
  <si>
    <t>430.500,00</t>
  </si>
  <si>
    <t>Perfuratriz sobre esteira, torque maximo 600 kgf, peso medio 1000 kg, potencia 20 hp, diametro maximo 10"</t>
  </si>
  <si>
    <t>449.167,23</t>
  </si>
  <si>
    <t>Pigmento em po para argamassas, cimentos e outros</t>
  </si>
  <si>
    <t>Pilar de madeira nao aparelhada *10 x 10* cm, macaranduba, angelim ou equivalente da regiao</t>
  </si>
  <si>
    <t>Pilar de madeira nao aparelhada *15 x 15* cm, macaranduba, angelim ou equivalente da regiao</t>
  </si>
  <si>
    <t>Pilar de madeira nao aparelhada *20 x 20* cm, macaranduba, angelim ou equivalente da regiao</t>
  </si>
  <si>
    <t>Pincel chato (trincha) cerdas gris 1.1/2 " (38 Mm)</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</si>
  <si>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</si>
  <si>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</si>
  <si>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</si>
  <si>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 comprimento da haste = 30 mm e rosca = 20 mm (acao direta)</t>
  </si>
  <si>
    <t>Pino de aco liso 1/4 ", haste = *36,5* mm (acao direta)</t>
  </si>
  <si>
    <t>Pino de aco liso 1/4 ", haste = *53* mm (acao direta)</t>
  </si>
  <si>
    <t>Pino guia, reto, com chapa de latao cromado, 3/4", para porta / janela de correr</t>
  </si>
  <si>
    <t>Pino rosca externa, em aco galvanizado, para isolador de 15kv, diametro 25 mm, comprimento *290* mm</t>
  </si>
  <si>
    <t>Pino rosca externa, em aco galvanizado, para isolador de 25kv, diametro 35mm, comprimento *320* mm</t>
  </si>
  <si>
    <t>Pintor</t>
  </si>
  <si>
    <t>Pintor (mensalista)</t>
  </si>
  <si>
    <t>Pintor de letreiros</t>
  </si>
  <si>
    <t>Pintor de letreiros (mensalista)</t>
  </si>
  <si>
    <t>3.799,09</t>
  </si>
  <si>
    <t>Pintor para tinta epoxi</t>
  </si>
  <si>
    <t>Pintor para tinta epoxi (mensalista)</t>
  </si>
  <si>
    <t>3.101,29</t>
  </si>
  <si>
    <t>Piso de borracha canelado em placas 50 x 50 cm, e = *3,5* mm, para cola</t>
  </si>
  <si>
    <t>54,63</t>
  </si>
  <si>
    <t>Piso de borracha esportivo em placas 50 x 50 cm, e = 15 mm, para argamassa, preto</t>
  </si>
  <si>
    <t>248,82</t>
  </si>
  <si>
    <t>Piso de borracha frisado ou pastilhado, preto, em placas 50 x 50 cm, e = 7 mm, para argamassa</t>
  </si>
  <si>
    <t>151,13</t>
  </si>
  <si>
    <t>Piso de borracha pastilhado em placas 50 x 50 cm, e = *3,5* mm, para cola, preto</t>
  </si>
  <si>
    <t>Piso de borracha pastilhado em placas 50 x 50 cm, e = 15 mm, para argamassa, preto</t>
  </si>
  <si>
    <t>242,22</t>
  </si>
  <si>
    <t>Piso elevado com 2 placas de aco com enchimento de concreto celular, incluso base/haste/cruzetas, 60 x 60 cm, h = *28* cm, resistencia carga concentrada 496 kg (com colocacao)</t>
  </si>
  <si>
    <t>256,96</t>
  </si>
  <si>
    <t>Piso em ceramica esmaltada extra, pei maior ou igual a 4, formato maior que 2025 cm2</t>
  </si>
  <si>
    <t>Piso em ceramica esmaltada extra, pei maior ou igual a 4, formato menor ou igual a 2025 cm2</t>
  </si>
  <si>
    <t>Piso em ceramica esmaltada, comercial (padrao popular), pei maior ou igual a 3,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</si>
  <si>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</si>
  <si>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</si>
  <si>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</si>
  <si>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80,75</t>
  </si>
  <si>
    <t>Piso em granito, polido, tipo marfim, dallas, caravelas ou outros equivalentes da regiao, formato menor ou igual a 3025 cm2, e=  *2* cm</t>
  </si>
  <si>
    <t>Piso em granito, polido, tipo preto sao gabriel/ tijuca ou outros equivalentes da regiao, formato menor ou igual a 3025 cm2, e=  *2* cm</t>
  </si>
  <si>
    <t>Piso em porcelanato retificado extra, formato menor ou igual a 2025 cm2</t>
  </si>
  <si>
    <t>46,05</t>
  </si>
  <si>
    <t>Piso em regua vinilica semiflexivel, encaixe clicado, e = 4 mm (sem colocacao)</t>
  </si>
  <si>
    <t>121,68</t>
  </si>
  <si>
    <t>Piso epoxi autonivelante, espessura *4* mm (incluso execucao)</t>
  </si>
  <si>
    <t>Piso epoxi multilayer, espessura *2* mm (incluso execucao)</t>
  </si>
  <si>
    <t>Piso fulget (granito lavado) em placas de *40 x 40* cm (sem colocacao)</t>
  </si>
  <si>
    <t>Piso fulget (granito lavado) em placas de *75 x 75* cm (sem colocacao)</t>
  </si>
  <si>
    <t>Piso fulget (granito lavado) moldado in loco (incluso execucao)</t>
  </si>
  <si>
    <t>Piso industrial em concreto armado de acabamento polido, espessura 12 cm (cimento queimado) (incluso execucao)</t>
  </si>
  <si>
    <t>Piso korodur (incluso execucao)</t>
  </si>
  <si>
    <t>Piso podotatil de concreto - direcional e alerta, *40 x 40 x 2,5* cm</t>
  </si>
  <si>
    <t>Piso porcelanato, borda reta, extra, formato maior que 2025 cm2</t>
  </si>
  <si>
    <t>Piso tatil alerta ou direcional, de borracha, colorido, 25 x 25 cm, e = 5 mm, para cola</t>
  </si>
  <si>
    <t>166,11</t>
  </si>
  <si>
    <t>Piso tatil de alerta ou direcional de borracha, preto, 25 x 25 cm, e = 5 mm, para cola</t>
  </si>
  <si>
    <t>Piso tatil de alerta ou direcional, de borracha, colorido, 25 x 25 cm, e = 12 mm, para argamassa</t>
  </si>
  <si>
    <t>411,29</t>
  </si>
  <si>
    <t>Piso tatil de alerta ou direcional, de borracha, preto, 25 x 25 cm, e = 12 mm, para argamassa</t>
  </si>
  <si>
    <t>366,19</t>
  </si>
  <si>
    <t>Piso uretano, versao revestimento autonivelante, espessura variável de 3 a 4 mm (incluso execucao)</t>
  </si>
  <si>
    <t>Piso/ revestimento em granito, polido, tipo andorinha/ quartz/ castelo/ corumba ou outros equivalentes da regiao, formato maior ou igual a 3025 cm2, e = *2* cm</t>
  </si>
  <si>
    <t>Piso/ revestimento em marmore, polido, branco comum, formato maior ou igual a 3025 cm2, e = *2* cm</t>
  </si>
  <si>
    <t>298,21</t>
  </si>
  <si>
    <t>Piso/ revestimento em marmore, polido, branco comum, formato menor ou igual a 3025 cm2, e = *2* cm</t>
  </si>
  <si>
    <t>306,52</t>
  </si>
  <si>
    <t>Placa / chapa de gesso acartonado, acabamento vinilico liso em uma das faces, cor branca, borda quadrada, e = 9,5 mm, 625 x 1250 mm (l x c), para forro removivel</t>
  </si>
  <si>
    <t>39,81</t>
  </si>
  <si>
    <t>Placa / chapa de gesso acartonado, acabamento vinilico liso em uma das faces, cor branca, borda quadrada, e = 9,5 mm, 625 x 625 mm (l x c), para forro removivel</t>
  </si>
  <si>
    <t>45,98</t>
  </si>
  <si>
    <t>Placa cimenticia lisa e = 10 mm, de 1,20 x 3,00 m (sem amianto)</t>
  </si>
  <si>
    <t>53,50</t>
  </si>
  <si>
    <t>Placa cimenticia lisa e = 6 mm, de 1,20 x 3,00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</si>
  <si>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</si>
  <si>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</si>
  <si>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</si>
  <si>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</si>
  <si>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</si>
  <si>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de  *60 x 60* cm e espessura de 12 mm (30 mm nas bordas) sem colocacao</t>
  </si>
  <si>
    <t>Placa de inauguracao em bronze *35x 50*cm</t>
  </si>
  <si>
    <t>Placa de inauguracao metalica, *40* cm x *60* cm</t>
  </si>
  <si>
    <t>Placa de obra (para construcao civil) em chapa galvanizada *n. 22*, de *2,0 x 1,125* m</t>
  </si>
  <si>
    <t>Placa de sinalizacao de seguranca contra incendio - alerta, triangular, base de *30* cm, em pvc *2* mm anti-chamas (simbolos, cores e pictogramas conforme nbr 13434)</t>
  </si>
  <si>
    <t>Placa de sinalizacao de seguranca contra incendio, fotoluminescente, quadrada, *14 x 14* cm, em pvc *2* mm anti-chamas (simbolos, cores e pictogramas conforme nbr 13434)</t>
  </si>
  <si>
    <t>Placa de sinalizacao de seguranca contra incendio, fotoluminescente, quadrada, *20 x 20* cm, em pvc *2* mm anti-chamas (simbolos, cores e pictogramas conforme nbr 13434)</t>
  </si>
  <si>
    <t>Placa de sinalizacao de seguranca contra incendio, fotoluminescente, retangular, *12 x 40* cm, em pvc *2* mm anti-chamas (simbolos, cores e pictogramas conforme nbr 13434)</t>
  </si>
  <si>
    <t>Placa de sinalizacao de seguranca contra incendio, fotoluminescente, retangular, *13 x 26* cm, em pvc *2* mm anti-chamas (simbolos, cores e pictogramas conforme nbr 13434)</t>
  </si>
  <si>
    <t>Placa de sinalizacao de seguranca contra incendio, fotoluminescente, retangular, *20 x 40* cm, em pvc *2* mm anti-chamas (simbolos, cores e pictogramas conforme nbr 13434)</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</si>
  <si>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</si>
  <si>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</si>
  <si>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</si>
  <si>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</si>
  <si>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</si>
  <si>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exercícios, 2,00m x 1,00m, em tubo de aco carbono, pintura no processo eletrostatico - para academia ao ar livre / academia da terceira idade - ati</t>
  </si>
  <si>
    <t>1.817,78</t>
  </si>
  <si>
    <t>Placa vinilica semiflexivel para pisos, e = 3,2 mm, 30 x 30 cm (sem colocacao)</t>
  </si>
  <si>
    <t>Placa vinilica semiflexivel para revestimento de pisos e paredes, e = 2 mm (sem colocacao)</t>
  </si>
  <si>
    <t>Placa/piso de concreto poroso/ pavimento permeavel/bloco drenante de concreto, 40 cm x 40 cm, e = 6 cm, cor natural</t>
  </si>
  <si>
    <t>Placa/tampa cega em latao escovado para condulete em liga de aluminio 4 x 4"</t>
  </si>
  <si>
    <t>Plug ou bujao de ferro galvanizado, de 1 1/2"</t>
  </si>
  <si>
    <t>Plug ou bujao de ferro galvanizado, de 1 1/4"</t>
  </si>
  <si>
    <t>Plug ou bujao de ferro galvanizado, de 1/2"</t>
  </si>
  <si>
    <t>Plug ou bujao de ferro galvanizado, de 1"</t>
  </si>
  <si>
    <t>Plug ou bujao de ferro galvanizado, de 2 1/2"</t>
  </si>
  <si>
    <t>Plug ou bujao de ferro galvanizado, de 2"</t>
  </si>
  <si>
    <t>Plug ou bujao de ferro galvanizado, de 3/4"</t>
  </si>
  <si>
    <t>3,39</t>
  </si>
  <si>
    <t>Plug ou bujao de ferro galvanizado, de 3"</t>
  </si>
  <si>
    <t>Plug ou bujao de ferro galvanizado, de 4"</t>
  </si>
  <si>
    <t>66,14</t>
  </si>
  <si>
    <t>Plug pvc p/ esg predial  75mm</t>
  </si>
  <si>
    <t>Plug pvc p/ esg predial 100mm</t>
  </si>
  <si>
    <t>Plug pvc p/ esg predial 50mm</t>
  </si>
  <si>
    <t>Plug pvc roscavel,  1/2",  agua fria predial (nbr 5648)</t>
  </si>
  <si>
    <t>0,36</t>
  </si>
  <si>
    <t>Plug pvc,  je, dn 100 mm, para rede coletora esgoto (nbr 10569)</t>
  </si>
  <si>
    <t>Plug pvc, je, dn 150 mm, para rede coletora esgoto (nbr 10569)</t>
  </si>
  <si>
    <t>Plug pvc, je, dn 200 mm, para rede coletora esgoto (nbr 10569)</t>
  </si>
  <si>
    <t>82,60</t>
  </si>
  <si>
    <t>Plug pvc, je, dn 250 mm, para rede coletora esgoto (nbr 10569)</t>
  </si>
  <si>
    <t>159,52</t>
  </si>
  <si>
    <t>Plug pvc, je, dn 350 mm, para rede coletora esgoto (nbr 10569)</t>
  </si>
  <si>
    <t>469,04</t>
  </si>
  <si>
    <t>Plug pvc, roscavel 1", para agua fria predial</t>
  </si>
  <si>
    <t>Plug pvc, roscavel 3/4", para  agua fria predial</t>
  </si>
  <si>
    <t>Plug pvc, roscavel, 1 1/2",  agua fria predial</t>
  </si>
  <si>
    <t>Plug pvc, roscavel, 1 1/4",  agua fria predial</t>
  </si>
  <si>
    <t>Plug pvc, roscavel, 2",  agua fria predial</t>
  </si>
  <si>
    <t>Po de marmore (posto pedreira/fornecedor, sem frete)</t>
  </si>
  <si>
    <t>Po de pedra (posto pedreira/fornecedor, sem frete)</t>
  </si>
  <si>
    <t>Poceiro / escavador de valas e tubuloes</t>
  </si>
  <si>
    <t>16,23</t>
  </si>
  <si>
    <t>Poceiro / escavador de valas e tubuloes (mensalista)</t>
  </si>
  <si>
    <t>2.859,10</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</si>
  <si>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</si>
  <si>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</si>
  <si>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</si>
  <si>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</si>
  <si>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</si>
  <si>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</si>
  <si>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</si>
  <si>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81,53</t>
  </si>
  <si>
    <t>Pontalete de madeira nao aparelhada *7,5 x 7,5* cm (3 x 3 ") pinus, mista ou equivalente da regiao</t>
  </si>
  <si>
    <t>Ponteiro para martelo rompedor, diametro = *28* mm, comprimento = *520* mm, encaixe sextavado</t>
  </si>
  <si>
    <t>102,13</t>
  </si>
  <si>
    <t>Porca olhal em aco galvanizado, diametro nominal de 16 mm</t>
  </si>
  <si>
    <t>Porca olhal em aco galvanizado, espessura 16mm, abertura 21mm</t>
  </si>
  <si>
    <t>Porca uniao/juncao zincada sextavada 1/4 ", chave 7/16 ", comprimento = 25 mm</t>
  </si>
  <si>
    <t>Porca zincada, quadrada, diametro 3/8"</t>
  </si>
  <si>
    <t>Porca zincada, quadrada, diametro 5/8"</t>
  </si>
  <si>
    <t>Porca zincada, sextavada, diametro 1/2"</t>
  </si>
  <si>
    <t>Porca zincada, sextavada, diametro 1/4"</t>
  </si>
  <si>
    <t>Porca zincada, sextavada, diametro 1"</t>
  </si>
  <si>
    <t>Porca zincada, sextavada, diametro 3/8"</t>
  </si>
  <si>
    <t>Porca zincada, sextavada, diametro 5/16"</t>
  </si>
  <si>
    <t>Porca zincada, sextavada, diametro 5/8"</t>
  </si>
  <si>
    <t>Porta cadeado,  3 1/2", em aco zincado, preto, para portao e janela</t>
  </si>
  <si>
    <t>Porta corta-fogo para saida de emergencia, com fechadura, vao luz de 90 x 210 cm, classe p-90 (nbr 11742)</t>
  </si>
  <si>
    <t>884,94</t>
  </si>
  <si>
    <t>Porta de abrir em aco com divisao horizontal  para vidros, com fundo anticorrosivo/primer de protecao, sem guarnicao/alizar/vista, vidros nao inclusos, 87 x 210 cm</t>
  </si>
  <si>
    <t>398,04</t>
  </si>
  <si>
    <t>Porta de abrir em aco tipo veneziana, com fundo anticorrosivo / primer de protecao, sem guarnicao/alizar/vista, 87 x 210 cm</t>
  </si>
  <si>
    <t>492,26</t>
  </si>
  <si>
    <t>Porta de abrir em aluminio com divisao horizontal  para vidros,  acabamento anodizado natural, vidros inclusos, sem guarnicao/alizar/vista , 87 x 210 cm</t>
  </si>
  <si>
    <t>587,77</t>
  </si>
  <si>
    <t>Porta de abrir em aluminio com lambri horizontal/laminada, acabamento anodizado natural, sem guarnicao/alizar/vista</t>
  </si>
  <si>
    <t>476,58</t>
  </si>
  <si>
    <t>Porta de abrir em aluminio tipo veneziana, acabamento anodizado natural, sem guarnicao/alizar/vista</t>
  </si>
  <si>
    <t>329,13</t>
  </si>
  <si>
    <t>Porta de abrir em aluminio tipo veneziana, acabamento anodizado natural, sem guarnicao/alizar/vista, 87 x 210 cm</t>
  </si>
  <si>
    <t>602,70</t>
  </si>
  <si>
    <t>Porta de abrir em gradil com barra chata 3 cm x 1/4", com requadro e guarnicao - completo - acabamento natural</t>
  </si>
  <si>
    <t>Porta de correr em aluminio, duas folhas moveis com vidro, fechadura e puxador embutido, acabamento anodizado natural, sem guarnicao/alizar/vista</t>
  </si>
  <si>
    <t>305,30</t>
  </si>
  <si>
    <t>Porta de enrolar manual completa, articulada raiada larga, em aco galvanizado natural, chapa numero 24 (sem instalacao)</t>
  </si>
  <si>
    <t>Porta de enrolar manual completa, perfil meia cana cega, em aco galvanizado com pintura eletrostatica, chapa numero 24 "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</si>
  <si>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</si>
  <si>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</si>
  <si>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</si>
  <si>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227,31</t>
  </si>
  <si>
    <t>Porta de madeira tipo veneziana (eucalipto ou equivalente regional), e = *3,5* cm</t>
  </si>
  <si>
    <t>153,44</t>
  </si>
  <si>
    <t>Porta de madeira-de-lei quadriculada para vidro, de correr (angelim ou equivalente regional), e = *3,5* cm</t>
  </si>
  <si>
    <t>375,46</t>
  </si>
  <si>
    <t>Porta de madeira-de-lei tipo mexicana sem emenda (angelim ou equivalente regional), e = *3,5* cm</t>
  </si>
  <si>
    <t>311,82</t>
  </si>
  <si>
    <t>Porta de madeira-de-lei tipo veneziana (angelim ou equivalente regional), e = *3,5* cm</t>
  </si>
  <si>
    <t>217,02</t>
  </si>
  <si>
    <t>Porta de madeira, folha leve (nbr 15930) de 60 x 210 cm, e = *35* mm, nucleo colmeia, capa lisa em hdf, acabamento em primer para pintura</t>
  </si>
  <si>
    <t>77,12</t>
  </si>
  <si>
    <t>Porta de madeira, folha leve (nbr 15930) de 70 x 210 cm, e = *35* mm, nucleo colmeia, capa lisa em hdf, acabamento em primer para pintura</t>
  </si>
  <si>
    <t>83,06</t>
  </si>
  <si>
    <t>Porta de madeira, folha leve (nbr 15930) de 80 x 210 cm, e = *35* mm, nucleo colmeia, capa lisa em hdf, acabamento em primer para pintura</t>
  </si>
  <si>
    <t>Porta de madeira, folha leve (nbr 15930), e = *35* mm, nucleo colmeia, capa lisa em hdf, acabamento melaminico em padrao madeira</t>
  </si>
  <si>
    <t>Porta de madeira, folha media (nbr 15930) de 100 x 210 cm, e = 35 mm, nucleo sarrafeado, capa lisa em hdf, acabamento em laminado natural para verniz</t>
  </si>
  <si>
    <t>175,70</t>
  </si>
  <si>
    <t>Porta de madeira, folha media (nbr 15930) de 100 x 210 cm, e = 35 mm, nucleo sarrafeado, capa lisa em hdf, acabamento em primer para pintura</t>
  </si>
  <si>
    <t>152,53</t>
  </si>
  <si>
    <t>Porta de madeira, folha media (nbr 15930) de 60 x 210 cm, e = 35 mm, nucleo sarrafeado, capa frisada em hdf, acabamento melaminico em padrao madeira</t>
  </si>
  <si>
    <t>Porta de madeira, folha media (nbr 15930) de 60 x 210 cm, e = 35 mm, nucleo sarrafeado, capa lisa em hdf, acabamento em primer para pintura</t>
  </si>
  <si>
    <t>143,33</t>
  </si>
  <si>
    <t>Porta de madeira, folha media (nbr 15930) de 60 x 210 cm, e = 35 mm, nucleo sarrafeado, capa lisa em hdf, acabamento laminado natural para verniz</t>
  </si>
  <si>
    <t>148,60</t>
  </si>
  <si>
    <t>Porta de madeira, folha media (nbr 15930) de 70 x 210 cm, e = 35 mm, nucleo sarrafeado, capa frisada em hdf, acabamento melaminico em padrao madeira</t>
  </si>
  <si>
    <t>144,77</t>
  </si>
  <si>
    <t>Porta de madeira, folha media (nbr 15930) de 70 x 210 cm, e = 35 mm, nucleo sarrafeado, capa lisa em hdf, acabamento em laminado natural para verniz</t>
  </si>
  <si>
    <t>102,38</t>
  </si>
  <si>
    <t>Porta de madeira, folha media (nbr 15930) de 70 x 210 cm, e = 35 mm, nucleo sarrafeado, capa lisa em hdf, acabamento em primer para pintura</t>
  </si>
  <si>
    <t>160,18</t>
  </si>
  <si>
    <t>Porta de madeira, folha media (nbr 15930) de 80 x 210 cm, e = 35 mm, nucleo sarrafeado, capa frisada em hdf, acabamento melaminico em padrao madeira</t>
  </si>
  <si>
    <t>175,80</t>
  </si>
  <si>
    <t>Porta de madeira, folha media (nbr 15930) de 80 x 210 cm, e = 35 mm, nucleo sarrafeado, capa lisa em hdf, acabamento em laminado natural para verniz</t>
  </si>
  <si>
    <t>Porta de madeira, folha media (nbr 15930) de 80 x 210 cm, e = 35 mm, nucleo sarrafeado, capa lisa em hdf, acabamento em primer para pintura</t>
  </si>
  <si>
    <t>154,60</t>
  </si>
  <si>
    <t>Porta de madeira, folha media (nbr 15930) de 90 x 210 cm, e = 35 mm, nucleo sarrafeado, capa lisa em hdf, acabamento em laminado natural para verniz</t>
  </si>
  <si>
    <t>Porta de madeira, folha media (nbr 15930) de 90 x 210 cm, e = 35 mm, nucleo sarrafeado, capa lisa em hdf, acabamento em primer para pintura</t>
  </si>
  <si>
    <t>Porta de madeira, folha media (nbr 15930), e = 35 mm, nucleo sarrafeado, capa frisada em hdf, acabamento melaminico em padrao madeira</t>
  </si>
  <si>
    <t>93,87</t>
  </si>
  <si>
    <t>Porta de madeira, folha pesada (nbr 15930) de 80 x 210 cm, e = 35 mm, nucleo solido, capa lisa em hdf, acabamento em laminado natural para verniz</t>
  </si>
  <si>
    <t>227,51</t>
  </si>
  <si>
    <t>Porta de madeira, folha pesada (nbr 15930) de 80 x 210 cm, e = 35 mm, nucleo solido, capa lisa em hdf, acabamento em primer para pintura</t>
  </si>
  <si>
    <t>161,32</t>
  </si>
  <si>
    <t>Porta de madeira, folha pesada (nbr 15930) de 90 x 210 cm, e = 35 mm, nucleo solido, capa lisa em hdf, acabamento em laminado natural para verniz</t>
  </si>
  <si>
    <t>247,15</t>
  </si>
  <si>
    <t>Porta de madeira, folha pesada (nbr 15930) de 90 x 210 cm, e = 35 mm, nucleo solido, capa lisa em hdf, acabamento em primer para pintura</t>
  </si>
  <si>
    <t>Porta dente para fresadora</t>
  </si>
  <si>
    <t>308,40</t>
  </si>
  <si>
    <t>Porta grade de enrolar manual completa, perfil tubular tijolinho 3/4 ",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</si>
  <si>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</si>
  <si>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</si>
  <si>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</si>
  <si>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natural, tipo lambril com requadro/batente, chapa numero 26, inclui fechadura (sem instalacao)</t>
  </si>
  <si>
    <t>549,73</t>
  </si>
  <si>
    <t>Portao basculante, manual, em chapa tipo lambril quadrado, com requadro, acabamento natural</t>
  </si>
  <si>
    <t>422,10</t>
  </si>
  <si>
    <t>Portao de abrir em gradil de metalon redondo de 3/4"  vertical, com requadro, acabamento natural - completo</t>
  </si>
  <si>
    <t>383,08</t>
  </si>
  <si>
    <t>Portao de correr em chapa tipo painel lambril quadrado, com porta social completa incluida, com requadro, acabamento natural, com trilhos e roldanas</t>
  </si>
  <si>
    <t>787,96</t>
  </si>
  <si>
    <t>Portao de correr em gradil fixo de barra de ferro chata de 3 x 1/4" na vertical, sem requadro, acabamento natural, com trilhos e roldanas</t>
  </si>
  <si>
    <t>505,40</t>
  </si>
  <si>
    <t>Portinhola de abrir em aluminio de 60 x 80 cm, veneziana ventilada 1 folha, acabamento anodizado natural</t>
  </si>
  <si>
    <t>164,10</t>
  </si>
  <si>
    <t>Poste conico continuo em aco galvanizado, curvo, braco duplo, engastado,  h = 9 m, diametro inferior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</si>
  <si>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</si>
  <si>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</si>
  <si>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9 m, diametro inferior = *135* mm</t>
  </si>
  <si>
    <t>Poste conico continuo em aco galvanizado, curvo, braco simples, flangeado, h = 7 m, diametro inferior = *125*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</si>
  <si>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</si>
  <si>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</si>
  <si>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</si>
  <si>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conico continuo em aco galvanizado, reto, flangeado, h = 6 m, diametro inferior = *90* cm</t>
  </si>
  <si>
    <t>Poste de concreto circular, 150 kg, h = 10 m (nbr 8451)</t>
  </si>
  <si>
    <t>Poste de concreto circular, 200 kg, h = 11 m (nbr 8451)</t>
  </si>
  <si>
    <t>Poste de concreto circular, 200 kg, h = 9 m (nbr 8451)</t>
  </si>
  <si>
    <t>Poste de concreto circular, 300 kg, h = 11 m (nbr 8451)</t>
  </si>
  <si>
    <t>Poste de concreto circular, 300 kg, h = 9 m (nbr 8451)</t>
  </si>
  <si>
    <t>Poste de concreto circular, 400 kg, h = 11 m (nbr 8451)</t>
  </si>
  <si>
    <t>Poste de concreto circular, 400 kg, h = 14 m (nbr 8451)</t>
  </si>
  <si>
    <t>Poste de concreto circular, 400 kg, h = 9 m (nbr 8451)</t>
  </si>
  <si>
    <t>Poste de concreto circular, 600 kg, h = 10 m (nbr 8451)</t>
  </si>
  <si>
    <t>Poste de concreto duplo t ,tipo b, 500 kg, h = 9 m (nbr 8451)</t>
  </si>
  <si>
    <t>Poste de concreto duplo t, tipo b, 300 kg, h = 10 m (nbr 8451)</t>
  </si>
  <si>
    <t>Poste de concreto duplo t, tipo b, 300 kg, h = 9 m (nbr 8451)</t>
  </si>
  <si>
    <t>Poste de concreto duplo t, tipo d, 200 kg, h = 9 m (nbr 8451)</t>
  </si>
  <si>
    <t>Poste de concreto duplo t, 200 kg, h = 11 m (nbr 8451)</t>
  </si>
  <si>
    <t>Poste de concreto duplo t, 300 kg, h = 12 m (nbr 8451)</t>
  </si>
  <si>
    <t>Poste de concreto duplo t, 400 kg,h = 12 m (nbr 8451)</t>
  </si>
  <si>
    <t>Poste decorativo para jardim em aco tubular, sem luminaria, h = *2,5* m</t>
  </si>
  <si>
    <t>Poste padrao subterraneo 100 a, h = 2,5 m</t>
  </si>
  <si>
    <t>Poste padrao subterraneo 200 a, h = 2,5 m</t>
  </si>
  <si>
    <t>Pozolana de classe c</t>
  </si>
  <si>
    <t>Prancha de madeira aparelhada *4 x 30* cm, macaranduba, angelim ou equivalente da regiao</t>
  </si>
  <si>
    <t>Prancha de madeira nao aparelhada *6 x 25* cm, macaranduba, angelim ou equivalente da regiao</t>
  </si>
  <si>
    <t>Prancha de madeira nao aparelhada *6 x 30* cm, macaranduba, angelim ou equivalente da regiao</t>
  </si>
  <si>
    <t>Prancha de madeira nao aparelhada *6 x 40* cm, macaranduba, angelim ou equivalente da regiao</t>
  </si>
  <si>
    <t>Pranchao de madeira aparelhada *7,5 x 23* cm (3 x 9 ") macaranduba, angelim ou equivalente da regiao</t>
  </si>
  <si>
    <t>Pranchao de madeira aparelhada *8 x 30* cm, macaranduba, angelim ou equivalente da regiao</t>
  </si>
  <si>
    <t>Pranchao de madeira nao aparelhada *7,5 x 23* cm (3 x 9 ") macaranduba, angelim ou equivalente da regiao</t>
  </si>
  <si>
    <t>Pranchao de madeira nao aparelhada *8 x 30* cm, macaranduba, angelim ou equivalente da regiao</t>
  </si>
  <si>
    <t>Prego de aco polido com cabeca dupla 17 x 27 (2 1/2 x 11)</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</si>
  <si>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</si>
  <si>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</si>
  <si>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</si>
  <si>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</si>
  <si>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</si>
  <si>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</si>
  <si>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</si>
  <si>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</si>
  <si>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</si>
  <si>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</si>
  <si>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</si>
  <si>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</si>
  <si>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</si>
  <si>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</si>
  <si>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</si>
  <si>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36 (3 1/4  x  9)</t>
  </si>
  <si>
    <t>Prego de aco polido com cabeca 19 x 33 (3 x 9)</t>
  </si>
  <si>
    <t>Prego de aco polido com cabeca 22 x 48 (4 1/4 x 5)</t>
  </si>
  <si>
    <t>Prego de aco polido sem cabeca 15 x 15 (1 1/4 x 13)</t>
  </si>
  <si>
    <t>Prendedor / trava de porta, montagem piso / porta, em latao / zamac, cromado</t>
  </si>
  <si>
    <t>14,24</t>
  </si>
  <si>
    <t>Pressao de pernas triplo, em tubo de aco carbono, pintura no processo eletrostatico - equipamento de ginastica para academia ao ar livre / academia da terceira idade - ati</t>
  </si>
  <si>
    <t>3.441,11</t>
  </si>
  <si>
    <t>Primer epoxi</t>
  </si>
  <si>
    <t>160,56</t>
  </si>
  <si>
    <t>Primer para manta asfaltica a base de asfalto modificado diluido em solvente, aplicacao a frio</t>
  </si>
  <si>
    <t>Primer universal, fundo anticorrosivo tipo zarcao</t>
  </si>
  <si>
    <t>455,89</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</si>
  <si>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</si>
  <si>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</si>
  <si>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canequnha, com volume de 1,50 l, sem compressor</t>
  </si>
  <si>
    <t>Projetor retangular fechado para lampada vapor de mercurio/sodio 250 w a 500 w, cabeceiras em aluminio fundido, corpo em aluminio anodizado, para lampada e40 fechamento em vidro temperado.</t>
  </si>
  <si>
    <t>Prolongador/extensor para rolo de pintura 3 m</t>
  </si>
  <si>
    <t>38,56</t>
  </si>
  <si>
    <t>Prolongamento pvc para caixa sifonada  100 mm x 200 mm (nbr 5688)</t>
  </si>
  <si>
    <t>Prolongamento pvc para caixa sifonada 100 mm x 100 mm (nbr 5688)</t>
  </si>
  <si>
    <t>Prolongamento pvc para caixa sifonada, 100 mm x 150 mm (nbr 5688)</t>
  </si>
  <si>
    <t>Prolongamento pvc para caixa sifonada, 150 mm x 150 mm (nbr 5688)</t>
  </si>
  <si>
    <t>Prolongamento pvc para caixa sifonada, 150 mm x 200 mm (nbr 5688)</t>
  </si>
  <si>
    <t>Protetor auditivo tipo concha com abafador de ruidos, atenuacao acima de 22 db</t>
  </si>
  <si>
    <t>Protetor auditivo tipo plug de insercao com cordao, atenuacao superior a 15 db</t>
  </si>
  <si>
    <t>Protetor solar fps 30, embalagem 2 litros</t>
  </si>
  <si>
    <t>Protetor/ponteira plastica para ponta de vergalhao de ate 1", tipo protetor de espera</t>
  </si>
  <si>
    <t>Prumo de centro em aco *400* g</t>
  </si>
  <si>
    <t>Prumo de parede em aco 700 a 750 g</t>
  </si>
  <si>
    <t>Pulsador campainha 10a, 250v (apenas modulo)</t>
  </si>
  <si>
    <t>4,65</t>
  </si>
  <si>
    <t>Pulsador campainha 10a, 250v, conjunto montado para embutir 4" x 2" (placa + suporte + modulo)</t>
  </si>
  <si>
    <t>Pulsador minuteria 10a, 250v (apenas modulo)</t>
  </si>
  <si>
    <t>Pulsador minuteria 10a, 250v, conjunto montado para embutir 4" x 2" (placa + suporte + modulo)</t>
  </si>
  <si>
    <t>Pulverizador de tinta eletrico / maquina de pintura airless, vazao *2* l/min (coletado caixa)</t>
  </si>
  <si>
    <t>6.756,96</t>
  </si>
  <si>
    <t>Puxador central, tipo alca, em zamac cromado, com rosetas, comprimento *100* mm, para porta / janela em madeira ou metalica - inclui parafusos</t>
  </si>
  <si>
    <t>Puxador concha de embutir para janela / porta de correr, em latao cromado, com furo central para chave e furos para parafusos, *40 x 100* mm  (largura x altura) - sem fechadura</t>
  </si>
  <si>
    <t>Puxador concha de embutir, em latao cromado, para porta / janela de correr, liso, sem furo para chave, com furos para fixar parafusos, *30 x 90* mm (largura x altura)</t>
  </si>
  <si>
    <t>Puxador tipo punho redondo, central, em latao cromado, comprimento de *110* mm, para janelas / portas de correr - inclui parafusos</t>
  </si>
  <si>
    <t>24,32</t>
  </si>
  <si>
    <t>Puxador tubular reto, duplo, em aluminio polido, diametro aprox.De 1", comprimento aprox. De 400 mm, para portas de madeira ou vidro</t>
  </si>
  <si>
    <t>117,38</t>
  </si>
  <si>
    <t>Quadro de distribuicao com barramento trifasico, de embutir, em chapa de aco galvanizado, para 12 disjuntores din, 100 a</t>
  </si>
  <si>
    <t>Quadro de distribuicao com barramento trifasico, de embutir, em chapa de aco galvanizado, para 18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</si>
  <si>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</si>
  <si>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</si>
  <si>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</si>
  <si>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</si>
  <si>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</si>
  <si>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</si>
  <si>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</si>
  <si>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</si>
  <si>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</si>
  <si>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</si>
  <si>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24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</si>
  <si>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</si>
  <si>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</si>
  <si>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</si>
  <si>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40 disjuntores din, 100 a</t>
  </si>
  <si>
    <t>Quadro de distribuicao com barramento trifasico, de sobrepor, em chapa de aco galvanizado, para 48 disjuntores din, 100 a</t>
  </si>
  <si>
    <t>Quadro de distribuicao sem barramento, com porta, de embutir, em chapa de aco galvanizado, para 12 disjuntores nema</t>
  </si>
  <si>
    <t>Quadro de distribuicao sem barramento, com porta, de embutir, em chapa de aco galvanizado, para 3 disjuntores nema</t>
  </si>
  <si>
    <t>Quadro de distribuicao sem barramento, com porta, de embutir, em chapa de aco galvanizado, para 6 disjuntores nema</t>
  </si>
  <si>
    <t>Quadro de distribuicao, com barramento terra / neutro, de embutir, para 16 disjuntores din</t>
  </si>
  <si>
    <t>Quadro de distribuicao, com barramento terra / neutro, de embutir, para 24 disjuntores din</t>
  </si>
  <si>
    <t>Quadro de distribuicao, com barramento terra / neutro, de embutir, para 36 disjuntores din</t>
  </si>
  <si>
    <t>Quadro de distribuicao, com barramento terra / neutro, de embutir, para 8 disjuntores din</t>
  </si>
  <si>
    <t>Quadro de distribuicao, sem barramento, em pvc, de embutir, para 16 disjuntores din</t>
  </si>
  <si>
    <t>Quadro de distribuicao, sem barramento, em pvc, de embutir, para 24 disjuntores din</t>
  </si>
  <si>
    <t>Quadro de distribuicao, sem barramento, em pvc, de embutir, para 36 disjuntores din</t>
  </si>
  <si>
    <t>Quadro de distribuicao, sem barramento, em pvc, de embutir, para 4 disjuntores din</t>
  </si>
  <si>
    <t>Quadro de distribuicao, sem barramento, em pvc, de embutir, para 8 disjuntores din</t>
  </si>
  <si>
    <t>Quadro de distribuicao, sem barramento, em pvc, de sobrepor, para 16 disjuntores din</t>
  </si>
  <si>
    <t>Quadro de distribuicao, sem barramento, em pvc, de sobrepor, para 24 disjuntores din</t>
  </si>
  <si>
    <t>Quadro de distribuicao, sem barramento, em pvc, de sobrepor, para 36 disjuntores din</t>
  </si>
  <si>
    <t>Quadro de distribuicao, sem barramento, em pvc, de sobrepor, para 4 disjuntores din</t>
  </si>
  <si>
    <t>Quadro de distribuicao, sem barramento, em pvc, de sobrepor, para 8 disjuntores din</t>
  </si>
  <si>
    <t>Querosene</t>
  </si>
  <si>
    <t>Ralo fofo com requadro, quadrado 150 x 150 mm</t>
  </si>
  <si>
    <t>Ralo fofo com requadro, quadrado 200 x 200 mm</t>
  </si>
  <si>
    <t>Ralo fofo com requadro, quadrado 250 x 250 mm</t>
  </si>
  <si>
    <t>Ralo fofo com requadro, quadrado 300 x 300 mm</t>
  </si>
  <si>
    <t>77,69</t>
  </si>
  <si>
    <t>Ralo fofo com requadro, quadrado 400 x 400 mm</t>
  </si>
  <si>
    <t>122,37</t>
  </si>
  <si>
    <t>Ralo fofo semiesferico, 100 mm, para lajes/ calhas</t>
  </si>
  <si>
    <t>Ralo fofo semiesferico, 150 mm, para lajes/ calhas</t>
  </si>
  <si>
    <t>Ralo fofo semiesferico, 200 mm, para lajes/ calhas</t>
  </si>
  <si>
    <t>72,11</t>
  </si>
  <si>
    <t>Ralo fofo semiesferico, 75 mm, para lajes/ calhas</t>
  </si>
  <si>
    <t>Ralo seco pvc conico, 100 x 40 mm,  com grelha redonda branca</t>
  </si>
  <si>
    <t>Ralo seco pvc conico, 100 x 40 mm, com grelha quadrada</t>
  </si>
  <si>
    <t>Ralo seco pvc quadrado, 100 x 100 x 53 mm, saida 40 mm, com grelha branca</t>
  </si>
  <si>
    <t>Ralo sifonado pvc cilindrico, 100 x 40 mm,  com grelha redonda branca</t>
  </si>
  <si>
    <t>Ralo sifonado pvc redondo conico, 100 x 40 mm, com grelha  branca redonda</t>
  </si>
  <si>
    <t>Ralo sifonado pvc, quadrado, 100 x 100 x 53 mm, saida 40 mm, com grelha branca</t>
  </si>
  <si>
    <t>Rasteleiro</t>
  </si>
  <si>
    <t>Rasteleiro (mensalista)</t>
  </si>
  <si>
    <t>Reator eletronico bivolt para 1 lampada fluorescente de 18/20 w</t>
  </si>
  <si>
    <t>Reator eletronico bivolt para 1 lampada fluorescente de 36/40 w</t>
  </si>
  <si>
    <t>Reator eletronico bivolt para 2 lampadas fluorescentes de 14 w</t>
  </si>
  <si>
    <t>Reator eletronico bivolt para 2 lampadas fluorescentes de 18/20 w</t>
  </si>
  <si>
    <t>Reator eletronico bivolt para 2 lampadas fluorescentes de 36/40 w</t>
  </si>
  <si>
    <t>Reator interno/integrado para lampada vapor metalico 400 w, alto fator de potencia</t>
  </si>
  <si>
    <t>Reator p/ lampada vapor de sodio 250w uso ext</t>
  </si>
  <si>
    <t>112,26</t>
  </si>
  <si>
    <t>Reator p/ 1 lampada vapor de mercurio 125w uso ext</t>
  </si>
  <si>
    <t>Reator p/ 1 lampada vapor de mercurio 250w uso ext</t>
  </si>
  <si>
    <t>Reator p/ 1 lampada vapor de mercurio 400w uso ext</t>
  </si>
  <si>
    <t>Rebite de aluminio vazado de repuxo, 3,2 x 8 mm (1kg = 1025 unidades)</t>
  </si>
  <si>
    <t>35,03</t>
  </si>
  <si>
    <t>Rebolo abrasivo reto de uso geral grao 36, de 6 x 1 " (diametro x altura)</t>
  </si>
  <si>
    <t>36,28</t>
  </si>
  <si>
    <t>Rebolo abrasivo reto de uso geral grao 36, de 6 x 3/4 " (diametro x altura)</t>
  </si>
  <si>
    <t>Recicladora de asfalto a frio sobre rodas, larg. Fresagem 2,00 m, pot. 315 Kw/422 hp</t>
  </si>
  <si>
    <t>3.115.141,26</t>
  </si>
  <si>
    <t>Reducao excentrica pvc nbr 10569 p/rede colet esg pb je 150 x 100mm</t>
  </si>
  <si>
    <t>Reducao excentrica pvc nbr 10569 p/rede colet esg pb je 200 x 150mm</t>
  </si>
  <si>
    <t>113,04</t>
  </si>
  <si>
    <t>Reducao excentrica pvc nbr 10569 p/rede colet esg pb je 250 x 200mm</t>
  </si>
  <si>
    <t>213,21</t>
  </si>
  <si>
    <t>Reducao excentrica pvc p/ esg predial dn 100 x 50mm</t>
  </si>
  <si>
    <t>Reducao excentrica pvc p/ esg predial dn 100 x 75mm</t>
  </si>
  <si>
    <t>Reducao excentrica pvc p/ esg predial dn 75 x 50mm</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</si>
  <si>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</si>
  <si>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</si>
  <si>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</si>
  <si>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</si>
  <si>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bb, dn 75 x 50 / de 85 x 60 mm, para rede de agua</t>
  </si>
  <si>
    <t>46,93</t>
  </si>
  <si>
    <t>Reducao pvc pba, je, pb, dn 100 x 50 / de 110 x 60 mm, para rede de agua</t>
  </si>
  <si>
    <t>Reducao pvc pba, je, pb, dn 100 x 75 / de 110 x 85 mm, para rede de agua</t>
  </si>
  <si>
    <t>24,61</t>
  </si>
  <si>
    <t>Reducao pvc pba, je, pb, dn 75 x 50 / de 85 x 60 mm, para rede de agua</t>
  </si>
  <si>
    <t>Redutor tipo thinner para acabamento</t>
  </si>
  <si>
    <t>Refletor redondo em aluminio anodizado para lampada vapor de mercurio/sodio, corpo em aluminio com pintura epoxi, para lampada e-27 de 300 w, com suporte redondo e alca regulavel para fixacao.</t>
  </si>
  <si>
    <t>64,93</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</si>
  <si>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</si>
  <si>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</si>
  <si>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</si>
  <si>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</si>
  <si>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</si>
  <si>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</si>
  <si>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</si>
  <si>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1/2", com corpo dividido</t>
  </si>
  <si>
    <t>Registro de esfera, pvc, com volante, vs, roscavel, dn 1",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</si>
  <si>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</si>
  <si>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</si>
  <si>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</si>
  <si>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</si>
  <si>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</si>
  <si>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</si>
  <si>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</si>
  <si>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</si>
  <si>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</si>
  <si>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</si>
  <si>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</si>
  <si>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</si>
  <si>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 (ref 1509)</t>
  </si>
  <si>
    <t>Registro gaveta bruto em latao forjado, bitola 1 1/2 " (ref 1509)</t>
  </si>
  <si>
    <t>Registro gaveta bruto em latao forjado, bitola 1 1/4 " (ref 1509)</t>
  </si>
  <si>
    <t>Registro gaveta bruto em latao forjado, bitola 1/2 " (ref 1509)</t>
  </si>
  <si>
    <t>Registro gaveta bruto em latao forjado, bitola 2 " (ref 1509)</t>
  </si>
  <si>
    <t>Registro gaveta bruto em latao forjado, bitola 2 1/2 " (ref 1509)</t>
  </si>
  <si>
    <t>195,23</t>
  </si>
  <si>
    <t>Registro gaveta bruto em latao forjado, bitola 3 " (ref 1509)</t>
  </si>
  <si>
    <t>236,36</t>
  </si>
  <si>
    <t>Registro gaveta bruto em latao forjado, bitola 3/4 " (ref 1509)</t>
  </si>
  <si>
    <t>Registro gaveta bruto em latao forjado, bitola 4 " (ref 1509)</t>
  </si>
  <si>
    <t>492,50</t>
  </si>
  <si>
    <t>Registro gaveta com acabamento e canopla cromados, simples, bitola 1 " (ref 1509)</t>
  </si>
  <si>
    <t>Registro gaveta com acabamento e canopla cromados, simples, bitola 1 1/2 " (ref 1509)</t>
  </si>
  <si>
    <t>108,07</t>
  </si>
  <si>
    <t>Registro gaveta com acabamento e canopla cromados, simples, bitola 1 1/4 " (ref 1509)</t>
  </si>
  <si>
    <t>103,32</t>
  </si>
  <si>
    <t>Registro gaveta com acabamento e canopla cromados, simples, bitola 1/2 " (ref 1509)</t>
  </si>
  <si>
    <t>Registro gaveta com acabamento e canopla cromados, simples, bitola 3/4 " (ref 1509)</t>
  </si>
  <si>
    <t>60,71</t>
  </si>
  <si>
    <t>Registro ou regulador de gas cozinha, vazao de 2 kg/h, 2,8 kpa</t>
  </si>
  <si>
    <t>28,99</t>
  </si>
  <si>
    <t>Registro ou valvula globo angular em latao, para hidrantes em instalacao predial de incendio, 45 graus, diametro de 2 1/2", com volante, classe de pressao de ate 200 psi</t>
  </si>
  <si>
    <t>Registro pressao bruto em latao forjado, bitola 1/2 " (ref 1400)</t>
  </si>
  <si>
    <t>Registro pressao bruto em latao forjado, bitola 3/4 " (ref 1400)</t>
  </si>
  <si>
    <t>Registro pressao com acabamento e canopla cromada, simples, bitola 1/2 " (ref 1416)</t>
  </si>
  <si>
    <t>55,39</t>
  </si>
  <si>
    <t>Registro pressao com acabamento e canopla cromada, simples, bitola 3/4 " (ref 1416)</t>
  </si>
  <si>
    <t>Regua de aluminio para pedreiro 2 x 1 "</t>
  </si>
  <si>
    <t>33,60</t>
  </si>
  <si>
    <t>Regua vibradora dupla para concreto a gasolina 5,5 hp, peso de 60 kg, comprimento 4 m</t>
  </si>
  <si>
    <t>Regua vibratoria de concreto trelicada, equipada com motor a gasolina de 9 hp</t>
  </si>
  <si>
    <t>Rejeito de minerio de ferro para pavimentacao (posto pedreira/fornecedor, sem frete)</t>
  </si>
  <si>
    <t>55,29</t>
  </si>
  <si>
    <t>Rejunte branco, cimenticio</t>
  </si>
  <si>
    <t>Rejunte colorido, cimenticio</t>
  </si>
  <si>
    <t>Rejunte epoxi branco</t>
  </si>
  <si>
    <t>Rejunte epoxi cor</t>
  </si>
  <si>
    <t>Rele fotoeletrico interno e externo bivolt 1000 w, de conector, sem base</t>
  </si>
  <si>
    <t>Rele termico bimetal para uso em motores trifasicos, tensao 380 v, potencia ate 15 cv, corrente nominal maxima 22 a</t>
  </si>
  <si>
    <t>108,56</t>
  </si>
  <si>
    <t>Removedor de tinta oleo/esmalte verniz</t>
  </si>
  <si>
    <t>Resina acrilica base agua - cor branca</t>
  </si>
  <si>
    <t>Respirador descartavel sem valvula de exalacao, pff 1</t>
  </si>
  <si>
    <t>Retardo para cordel detonante</t>
  </si>
  <si>
    <t>Retroescavadeira sobre rodas com carregadeira, tracao 4 x 2, potencia liquida 79 hp, peso operacional minimo de 6570 kg, capacidade da carregadeira de 1,00 m3 e da  retroescavadeira minima de 0,20 m3, profundidade de escavacao maxima de 4,37 m</t>
  </si>
  <si>
    <t>206.517,06</t>
  </si>
  <si>
    <t>Retroescavadeira sobre rodas com carregadeira, tracao 4 x 4, potencia liquida 72 hp, peso operacional minimo de 7140 kg, capacidade minima da carregadeira de 0,79 m3 e da retroescavadeira minima de 0,18 m3, profundidade de escavacao maxima de 4,50 m</t>
  </si>
  <si>
    <t>224.000,00</t>
  </si>
  <si>
    <t>Retroescavadeira sobre rodas com carregadeira, tracao 4 x 4, potencia liquida 88 hp, peso operacional minimo de 6674 kg, capacidade da carregadeira de 1,00 m3 e da  retroescavadeira minima de 0,26 m3, profundidade de escavacao maxima de 4,37 m</t>
  </si>
  <si>
    <t>232.195,10</t>
  </si>
  <si>
    <t>Revestimento de parede em granilite, marmorite ou granitina - esp = 5 mm (incluso execucao)</t>
  </si>
  <si>
    <t>Revestimento de parede em granilite, marmorite ou granitina colorido - esp = 5 mm (incluso execucao)</t>
  </si>
  <si>
    <t>Revestimento em ceramica esmaltada comercial, pei menor ou igual a 3, formato menor ou igual a 2025 cm2</t>
  </si>
  <si>
    <t>Revestimento em ceramica esmaltada extra, pei maior ou igual 4, formato maior a 2025 cm2</t>
  </si>
  <si>
    <t>Revestimento em ceramica esmaltada extra, pei menor ou igual a 3, formato menor ou igual a 2025 cm2</t>
  </si>
  <si>
    <t>Revestimento epoxi de alta resistencia quimica, isento de solventes, bicomponente</t>
  </si>
  <si>
    <t>Revestimento para escada em granilite, marmorite ou granitina esp = 8 mm (incluso execucao)</t>
  </si>
  <si>
    <t>Ripa de madeira aparelhada *1,5 x 5* cm, macaranduba, angelim ou equivalente da regiao</t>
  </si>
  <si>
    <t>Ripa de madeira nao aparelhada *1 x 3* cm, macaranduba, angelim ou equivalente da regiao</t>
  </si>
  <si>
    <t>Ripa de madeira nao aparelhada *1,5 x 5* cm, macaranduba, angelim ou equivalente da regiao</t>
  </si>
  <si>
    <t>Ripa de madeira nao aparelhada *2 x 7* cm, pinus, mista ou equivalente da regiao</t>
  </si>
  <si>
    <t>Rocadeira costal com motor a gasolina de *32* cc</t>
  </si>
  <si>
    <t>2.000,00</t>
  </si>
  <si>
    <t>Rocadeira deslocavel, largura de trabalho de 1,3 m</t>
  </si>
  <si>
    <t>5.435,57</t>
  </si>
  <si>
    <t>Rodaforro em pvc, para forro de pvc, comprimento 6 m</t>
  </si>
  <si>
    <t>Rodape ardosia, cinza, 10 cm, e= *1cm</t>
  </si>
  <si>
    <t>Rodape de borracha liso, h = 70 mm, e = *2* mm, para argamassa, preto</t>
  </si>
  <si>
    <t>Rodape de madeira macica cumaru/ipe champanhe ou equivalente da regiao, *1,5 x 7 cm</t>
  </si>
  <si>
    <t>Rodape em marmore, polido, branco comum, l= *7* cm, e=  *2* cm, corte reto</t>
  </si>
  <si>
    <t>36,49</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</si>
  <si>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</si>
  <si>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</si>
  <si>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</si>
  <si>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</si>
  <si>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para trilho (tipo napoleao),  em latao, com rolamento em aco, 6 mm, para janela de correr</t>
  </si>
  <si>
    <t>Rodo para chao 40 cm com cabo</t>
  </si>
  <si>
    <t>Roldana concova dupla, em chapa de aco, rolamento interno blindado de aco revestido em nylon, para porta de correr</t>
  </si>
  <si>
    <t>25,03</t>
  </si>
  <si>
    <t>Roldana dupla, em zamac com chapa de latao, rolamentos em aco, para porta e janela de correr</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</si>
  <si>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</si>
  <si>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</si>
  <si>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</si>
  <si>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</si>
  <si>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</si>
  <si>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liso de aco, potencia 125 hp, peso sem/com lastro 10,75/12,92 t, impacto dinamico 31,5/18,5 t, largura trabalho 2,15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</si>
  <si>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</si>
  <si>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</si>
  <si>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</si>
  <si>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</si>
  <si>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</si>
  <si>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(sem cabo)</t>
  </si>
  <si>
    <t>Rolo de la de carneiro 23 cm (sem cabo)</t>
  </si>
  <si>
    <t>23,95</t>
  </si>
  <si>
    <t>Rompedor eletrico peso 26 kg, potencia operacional de 2,5 kw</t>
  </si>
  <si>
    <t>15.398,77</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</si>
  <si>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</si>
  <si>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</si>
  <si>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</si>
  <si>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2.108,08</t>
  </si>
  <si>
    <t>Rotacao vertical duplo, em tubo de aco carbono, pintura no processo eletrostatico - equipamento de ginastica para academia ao ar livre / academia da terceira idade - ati</t>
  </si>
  <si>
    <t>1.602,70</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</si>
  <si>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</si>
  <si>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</si>
  <si>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</si>
  <si>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</si>
  <si>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 (coletado caixa)</t>
  </si>
  <si>
    <t>Rufo para telha estrutural de fibrocimento 1 aba (sem amianto)</t>
  </si>
  <si>
    <t>35,16</t>
  </si>
  <si>
    <t>Rufo para telha estrutural de fibrocimento 2 abas, comprimento de 1031 mm (sem amianto)</t>
  </si>
  <si>
    <t>Rufo para telha ondulada de fibrocimento, e = 6 mm, aba *260* mm, comprimento 1100 mm (sem amianto)</t>
  </si>
  <si>
    <t>Sabao em po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</si>
  <si>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</si>
  <si>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</si>
  <si>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</si>
  <si>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</si>
  <si>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t>
  </si>
  <si>
    <t>Sapata de pvc aditivado nervurado d = 8"</t>
  </si>
  <si>
    <t>Sapatilha em aco galvanizado para cabos com diametro nominal ate 5/8"</t>
  </si>
  <si>
    <t>Sarrafo de madeira aparelhada *2 x 10* cm, macaranduba, angelim ou equivalente da regiao</t>
  </si>
  <si>
    <t>Sarrafo de madeira nao aparelhada *2,5 x 10 cm, macaranduba, angelim ou equivalente da regiao</t>
  </si>
  <si>
    <t>Sarrafo de madeira nao aparelhada *2,5 x 15* cm, macaranduba, angelim ou equivalente da regiao</t>
  </si>
  <si>
    <t>Sarrafo de madeira nao aparelhada *2,5 x 7* cm, macaranduba, angelim ou equivalente da regiao</t>
  </si>
  <si>
    <t>Sarrafo de madeira nao aparelhada *2,5 x 7,5* cm (1 x 3 ") pinus, mista ou equivalente da regiao</t>
  </si>
  <si>
    <t>Sarrafo de madeira nao aparelhada 2,5 x 5 cm (1 x 2 ") pinus, mista ou equivalente da regiao</t>
  </si>
  <si>
    <t>Sarrafo de madeira nao aparelhada 2,5 x 5 cm, macaranduba, angelim ou equivalente da regiao</t>
  </si>
  <si>
    <t>Seguro - horista (coletado caixa)</t>
  </si>
  <si>
    <t>Seguro - mensalista (coletado caixa)</t>
  </si>
  <si>
    <t>Seixo rolado para aplicacao em concreto (posto pedreira/fornecedor, sem frete)</t>
  </si>
  <si>
    <t>78,69</t>
  </si>
  <si>
    <t>Selador acrilico paredes internas/externas</t>
  </si>
  <si>
    <t>Selador horizontal para fita de aco 1 "</t>
  </si>
  <si>
    <t>489,73</t>
  </si>
  <si>
    <t>Selador pva paredes internas</t>
  </si>
  <si>
    <t>Selante a base de alcatrao e poliuretano para juntas horizontais</t>
  </si>
  <si>
    <t>Selante a base de resinas acrilicas para trincas</t>
  </si>
  <si>
    <t>Selante de base asfaltica para vedacao</t>
  </si>
  <si>
    <t>Selante elastico monocomponente a base de poliuretano para juntas diversas</t>
  </si>
  <si>
    <t>Selante tipo veda calha para metal e fibrocimento</t>
  </si>
  <si>
    <t>Selim compacto em pvc, sem trava,  dn 150 x 100 mm, para rede coletora esgoto (nbr 10569)</t>
  </si>
  <si>
    <t>Selim compacto em pvc, sem trava,  dn 200 x 100 mm, para rede coletora esgoto (nbr 10569)</t>
  </si>
  <si>
    <t>48,56</t>
  </si>
  <si>
    <t>Selim compacto em pvc, sem travas,  dn 300 x 100 mm, para rede coletora esgoto (nbr 10569)</t>
  </si>
  <si>
    <t>Selim pvc, com trava, je, 90 graus,  dn 125 x 100 mm ou 150 x 100 mm, para rede coletora esgoto (nbr 10569)</t>
  </si>
  <si>
    <t>Selim pvc, soldavel, sem trava, je, 90 graus,  dn 200 x 100 mm, para rede coletora esgoto (nbr 10569)</t>
  </si>
  <si>
    <t>47,59</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</si>
  <si>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</si>
  <si>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</si>
  <si>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</si>
  <si>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</si>
  <si>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</si>
  <si>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</si>
  <si>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</si>
  <si>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</si>
  <si>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23,25</t>
  </si>
  <si>
    <t>Serra circular de bancada com motor eletrico, potencia de *1600* w, para disco de diametro de 10" (250 mm)</t>
  </si>
  <si>
    <t>872,74</t>
  </si>
  <si>
    <t>Serra circular de bancada, modelo pica-pau, diametro de 350 mm. Caracteristicas do motor: trifasico, potencia de 5 hp, frequencia de 60 hz</t>
  </si>
  <si>
    <t>3.516,21</t>
  </si>
  <si>
    <t>Serralheiro</t>
  </si>
  <si>
    <t>Serralheiro (mensalista)</t>
  </si>
  <si>
    <t>Servente de obras</t>
  </si>
  <si>
    <t>Servente de obras (mensalista)</t>
  </si>
  <si>
    <t>Servico de bombeamento de concreto com consumo minimo de 40 m3</t>
  </si>
  <si>
    <t>Sifao em metal cromado para pia americana, 1.1/2 X 1.1/2 "</t>
  </si>
  <si>
    <t>101,25</t>
  </si>
  <si>
    <t>Sifao em metal cromado para pia americana, 1.1/2 X 2 "</t>
  </si>
  <si>
    <t>Sifao em metal cromado para pia ou lavatorio, 1 x 1.1/2 "</t>
  </si>
  <si>
    <t>Sifao em metal cromado para tanque, 1.1/4 X 1.1/2 "</t>
  </si>
  <si>
    <t>Sifao plastico extensivel universal, tipo copo</t>
  </si>
  <si>
    <t>Sifao plastico flexivel saida vertical para coluna lavatorio, 1 x 1.1/2 "</t>
  </si>
  <si>
    <t>Sifao plastico tipo copo para pia americana 1.1/2 X 1.1/2 "</t>
  </si>
  <si>
    <t>Sifao plastico tipo copo para pia ou lavatorio, 1 x 1.1/2 "</t>
  </si>
  <si>
    <t>Sifao plastico tipo copo para tanque, 1.1/4 X 1.1/2 "</t>
  </si>
  <si>
    <t>Silica ativa para adicao em concreto e argamassa</t>
  </si>
  <si>
    <t>Silicone acetico uso geral incolor 280 g</t>
  </si>
  <si>
    <t>Simulador de caminhada triplo, em tubo de aco carbono, pintura no processo eletrostatico - equipamento de ginastica para academia ao ar livre / academia da terceira idade - ati</t>
  </si>
  <si>
    <t>4.163,91</t>
  </si>
  <si>
    <t>Simulador de cavalgada triplo, em tubo de aco carbono, pintura no processo eletrostatico - equipamento de ginastica para academia ao ar livre / academia da terceira idade - ati</t>
  </si>
  <si>
    <t>4.499,71</t>
  </si>
  <si>
    <t>Simulador de remo individual, em tubo de aco carbono, pintura no processo eletrostatico - equipamento de ginastica para academia ao ar livre / academia da terceira idade - ati</t>
  </si>
  <si>
    <t>2.243,83</t>
  </si>
  <si>
    <t>Sinalizador noturno simples para para-raios, sem rele fotoeletrico</t>
  </si>
  <si>
    <t>Sisal em fibra</t>
  </si>
  <si>
    <t>Sistema de formas manuseaveis de aluminio, para bloco resid. Com paredes de concreto moldadas in loco, bloco com 4 pav. E 4 unidades por pav., unidade habitacionalcom 48 m2 e 2 quartos; telha de fibrocimento (coletado caixa)</t>
  </si>
  <si>
    <t>Sistema de formas manuseaveis de aluminio, para edificacao residencial unifamiliar com paredes de concreto moldadas in loco, unidade habitacional terrea com 38 m2, com sala, circulacao, 2 quartos, banheiro, cozinha e tanque externo (sem cobertura) (coletado caixa)</t>
  </si>
  <si>
    <t>Soda caustica em escamas</t>
  </si>
  <si>
    <t>Solda em barra de estanho-chumbo 50/50</t>
  </si>
  <si>
    <t>92,46</t>
  </si>
  <si>
    <t>Solda em vareta foscoper, d = *2,5* mm  x comprimento 500 mm</t>
  </si>
  <si>
    <t>139,30</t>
  </si>
  <si>
    <t>Solda estanho/cobre para conexoes de cobre, fio 2,5 mm, carretel 500 gr (sem chumbo)</t>
  </si>
  <si>
    <t>160,73</t>
  </si>
  <si>
    <t>Soldador</t>
  </si>
  <si>
    <t>Soldador (mensalista)</t>
  </si>
  <si>
    <t>3.824,09</t>
  </si>
  <si>
    <t>Soldador eletrico (para solda a ser testada com raios "x")</t>
  </si>
  <si>
    <t>Soldador eletrico (para solda a ser testada com raios "x") (mensalista)</t>
  </si>
  <si>
    <t>4.165,50</t>
  </si>
  <si>
    <t>Soleira em granito, polido, tipo andorinha/ quartz/ castelo/ corumba ou outros equivalentes da regiao, l= *15* cm, e=  *2,0* cm</t>
  </si>
  <si>
    <t>22,54</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</si>
  <si>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</si>
  <si>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</si>
  <si>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</si>
  <si>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</si>
  <si>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Solucao limpadora para pvc, frasco com 1000 cm3</t>
  </si>
  <si>
    <t>Solucao limpadora para pvc, frasco com 200 cm3</t>
  </si>
  <si>
    <t>16,80</t>
  </si>
  <si>
    <t>Solvente diluente a base de aguarras</t>
  </si>
  <si>
    <t>Solvente para cola (para laminado melaminico) a base de resina sintetica</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</si>
  <si>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</si>
  <si>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</si>
  <si>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</si>
  <si>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</si>
  <si>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</si>
  <si>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68 graus celsius (bulbo vermelho), acabamento cromado, 1/2" - 15 mm</t>
  </si>
  <si>
    <t>Sprinkler tipo pendente, 68 graus celsius (bulbo vermelho), acabamento cromado, 3/4" - 20 mm</t>
  </si>
  <si>
    <t>33,59</t>
  </si>
  <si>
    <t>Sprinkler tipo pendente, 68 graus celsius (bulbo vermelho), acabamento natural, 1/2" - 15 mm</t>
  </si>
  <si>
    <t>Sprinkler tipo pendente, 68 graus celsius (bulbo vermelho), acabamento natural, 3/4" - 20 mm</t>
  </si>
  <si>
    <t>Sprinkler tipo pendente, 79 graus celsius (bulbo amarelo), acabamento cromado, 3/4" - 20 mm</t>
  </si>
  <si>
    <t>Sprinkler tipo pendente, 79 graus celsius (bulbo amarelo), acabamento natural, 3/4" - 20 mm</t>
  </si>
  <si>
    <t>35,20</t>
  </si>
  <si>
    <t>Sprinkler tipo pendente, 79 graus celsius (bulbo amarelo,) acabamento natural ou cromado, 1/2" - 15 mm</t>
  </si>
  <si>
    <t>Sumidouro concreto pre moldado, completo, para 10 contribuintes</t>
  </si>
  <si>
    <t>Sumidouro concreto pre moldado, completo, para 100 contribuintes</t>
  </si>
  <si>
    <t>Sumidouro concreto pre moldado, completo, para 150 contribuintes</t>
  </si>
  <si>
    <t>Sumidouro concreto pre moldado, completo, para 200 contribuintes</t>
  </si>
  <si>
    <t>Sumidouro concreto pre moldado, completo, para 5 contribuintes</t>
  </si>
  <si>
    <t>Sumidouro concreto pre moldado, completo, para 50 contribuintes</t>
  </si>
  <si>
    <t>Sumidouro concreto pre moldado, completo, para 75 contribuintes</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</si>
  <si>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</si>
  <si>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</si>
  <si>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</si>
  <si>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de pvc para calha pluvial, diametro entre 119 e 170 mm, para drenagem predial</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</si>
  <si>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</si>
  <si>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</si>
  <si>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</si>
  <si>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</si>
  <si>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mao-francesa em aco, abas iguais 30 cm, capacidade minima 60 kg, branco</t>
  </si>
  <si>
    <t>Suporte mao-francesa em aco, abas iguais 40 cm, capacidade minima 70 kg, branco</t>
  </si>
  <si>
    <t>Suporte metalico para calha pluvial,  zincado, dobrado, diametro entre 119 e 170 mm, para drenagem predial</t>
  </si>
  <si>
    <t>Suporte para calha de 150 mm em ferro galvanizado</t>
  </si>
  <si>
    <t>Suporte para tubo diametro nominal 2", com rosca mecanica</t>
  </si>
  <si>
    <t>Surf duplo, em tubo de aco carbono, pintura no processo eletrostatico - equipamento de ginastica para academia ao ar livre / academia da terceira idade - ati</t>
  </si>
  <si>
    <t>2.348,66</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</si>
  <si>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</si>
  <si>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</si>
  <si>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</si>
  <si>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de madeira aparelhada *2,5 x 15* cm, macaranduba, angelim ou equivalente da regiao</t>
  </si>
  <si>
    <t>Tabua de madeira aparelhada *2,5 x 25* cm, macaranduba, angelim ou equivalente da regiao</t>
  </si>
  <si>
    <t>Tabua de madeira aparelhada *2,5 x 30* cm, macaranduba, angelim ou equivalente da regiao</t>
  </si>
  <si>
    <t>Tabua de madeira nao aparelhada *2,5 x 10 cm (1 x 4 ") pinus, mista ou equivalente da regiao</t>
  </si>
  <si>
    <t>Tabua de madeira nao aparelhada *2,5 x 15 cm (1 x 6 ") pinus, mista ou equivalente da regiao</t>
  </si>
  <si>
    <t>Tabua de madeira nao aparelhada *2,5 x 20* cm, cedrinho ou equivalente da regiao</t>
  </si>
  <si>
    <t>Tabua de madeira nao aparelhada *2,5 x 23* cm (1 x 9 ") pinus, mista ou equivalente da regiao</t>
  </si>
  <si>
    <t>Tabua de madeira nao aparelhada *2,5 x 30 cm (1 x 12 ") pinus, mista ou equivalente da regiao</t>
  </si>
  <si>
    <t>Tabua de madeira nao aparelhada *2,5 x 30* cm, cedrinho ou equivalente da regiao</t>
  </si>
  <si>
    <t>Taco de madeira para piso, ipe (cerne) ou equivalente da regiao, 7 x 42 cm, e = 2 cm</t>
  </si>
  <si>
    <t>Talabarte de seguranca, 2 mosquetoes trava dupla *53* mm de abertura, com absorvedor de energia</t>
  </si>
  <si>
    <t>127,06</t>
  </si>
  <si>
    <t>Talha eletrica 3 t, velocidade  2,1 m / min, potencia 1,3 kw</t>
  </si>
  <si>
    <t>7.202,10</t>
  </si>
  <si>
    <t>Talha manual de corrente, capacidade de 1 t com elevacao de 3 m</t>
  </si>
  <si>
    <t>521,10</t>
  </si>
  <si>
    <t>Talha manual de corrente, capacidade de 2 t com elevacao de 3 m</t>
  </si>
  <si>
    <t>760,03</t>
  </si>
  <si>
    <t>Talhadeira com punho de protecao *20 x 250* mm</t>
  </si>
  <si>
    <t>29,57</t>
  </si>
  <si>
    <t>Tampa cega em pvc para condulete 4 x 2"</t>
  </si>
  <si>
    <t>Tampa de concreto para pv ou caixa de inspecao, dimensoes 600 x 600 x 50 mm</t>
  </si>
  <si>
    <t>Tampa para condulete, em pvc, para tomada hexagonal</t>
  </si>
  <si>
    <t>Tampa para condulete, em pvc, para 1 interruptor</t>
  </si>
  <si>
    <t>Tampa para condulete, em pvc, para 1 modulo rj</t>
  </si>
  <si>
    <t>Tampa para condulete, em pvc, para 2 modulos rj</t>
  </si>
  <si>
    <t>Tampao / cap, rosca femea, metalico, para tubo pex, dn 1/2"</t>
  </si>
  <si>
    <t>Tampao / cap, rosca femea, metalico, para tubo pex, dn 3/4"</t>
  </si>
  <si>
    <t>Tampao / cap, rosca macho, para tubo pex, dn 1/2"</t>
  </si>
  <si>
    <t>Tampao / cap, rosca macho, para tubo pex, dn 1"</t>
  </si>
  <si>
    <t>Tampao / cap, rosca macho, para tubo pex, dn 3/4"</t>
  </si>
  <si>
    <t>Tampao / terminal / plug, d = 1 1/4" , para duto corrugado pead (cabeamento subterraneo)</t>
  </si>
  <si>
    <t>Tampao / terminal / plug, d = 2" , para duto corrugado pead (cabeamento subterraneo)</t>
  </si>
  <si>
    <t>Tampao / terminal / plug, d = 3" , para duto corrugado pead (cabeamento subterraneo)</t>
  </si>
  <si>
    <t>Tampao / terminal / plug, d = 4" , para duto corrugado pead (cabeamento subterraneo)</t>
  </si>
  <si>
    <t>Tampao com corrente, em latao, engate rapido 1 1/2", para instalacao predial de combate a incendio</t>
  </si>
  <si>
    <t>Tampao com corrente, em latao, engate rapido 2 1/2", para instalacao predial de combate a incendio</t>
  </si>
  <si>
    <t>Tampao completo para til, em pvc, ocre, dn 100 mm, para rede coletora de esgoto</t>
  </si>
  <si>
    <t>Tampao completo para til, em pvc, ocre, dn 150 mm, para rede coletora de esgoto</t>
  </si>
  <si>
    <t>82,09</t>
  </si>
  <si>
    <t>Tampao completo para til, em pvc, ocre, dn 200 mm, para rede coletora de esgoto</t>
  </si>
  <si>
    <t>Tampao completo para til, em pvc, ocre, dn 250 mm, para rede coletora de esgoto</t>
  </si>
  <si>
    <t>Tampao fofo articulado p/ registro, classe a15 carga max 1,5 t, *200 x 200* mm</t>
  </si>
  <si>
    <t>54,38</t>
  </si>
  <si>
    <t>Tampao fofo articulado p/ registro, classe a15 carga maxima 1,5 t, *400 x 400* mm</t>
  </si>
  <si>
    <t>135,97</t>
  </si>
  <si>
    <t>Tampao fofo articulado, classe b125 carga max 12,5 t, redondo tampa 600 mm, rede pluvial/esgoto</t>
  </si>
  <si>
    <t>344,78</t>
  </si>
  <si>
    <t>Tampao fofo articulado, classe d400 carga max 40 t, redondo tampa *600 mm, rede pluvial/esgoto</t>
  </si>
  <si>
    <t>422,48</t>
  </si>
  <si>
    <t>Tampao fofo simples com base, classe a15 carga max 1,5 t, *400 x 600* mm, rede telefone</t>
  </si>
  <si>
    <t>176,27</t>
  </si>
  <si>
    <t>Tampao fofo simples com base, classe a15 carga max 1,5 t, 300 x 300 mm, rede pluvial/esgoto</t>
  </si>
  <si>
    <t>82,55</t>
  </si>
  <si>
    <t>Tampao fofo simples com base, classe a15 carga max 1,5 t, 300 x 400 mm</t>
  </si>
  <si>
    <t>193,27</t>
  </si>
  <si>
    <t>Tampao fofo simples com base, classe a15 carga max 1,5 t, 400 x 400 mm, rede pluvial/esgoto/eletrica</t>
  </si>
  <si>
    <t>126,25</t>
  </si>
  <si>
    <t>Tampao fofo simples com base, classe a15 carga max 1,5 t, 400 x 500 mm, com inscricao incendio</t>
  </si>
  <si>
    <t>Tampao fofo simples com base, classe b125 carga max 12,5 t, redondo tampa 500 mm, rede pluvial/esgoto</t>
  </si>
  <si>
    <t>271,94</t>
  </si>
  <si>
    <t>Tampao fofo simples com base, classe b125 carga max 12,5 t, redondo tampa 600 mm, rede pluvial/esgoto</t>
  </si>
  <si>
    <t>313,22</t>
  </si>
  <si>
    <t>Tampao fofo simples com base, classe d400 carga max 40 t, redondo tampa 500 mm, rede pluvial/esgoto</t>
  </si>
  <si>
    <t>373,43</t>
  </si>
  <si>
    <t>Tampao fofo simples com base, classe d400 carga max 40 t, redondo tampa 600 mm, rede pluvial/esgoto</t>
  </si>
  <si>
    <t>414,71</t>
  </si>
  <si>
    <t>Tampao fofo simples com base, classe d400 carga max 40 t, redondo tampa 900 mm, rede pluvial/esgoto</t>
  </si>
  <si>
    <t>1.321,35</t>
  </si>
  <si>
    <t>Tampao fofo simples, classe a15 carga max 1,5 t, *550 x 1100* mm, rede telefone</t>
  </si>
  <si>
    <t>447,24</t>
  </si>
  <si>
    <t>Tampao para telha estrutural de fibrocimento 1 aba, de 370 x 155 x 76 mm (sem amianto)</t>
  </si>
  <si>
    <t>Tampao para telha estrutural de fibrocimento 2 abas, de 787 x 215 x 60 mm (sem amianto)</t>
  </si>
  <si>
    <t>Tanque aco inoxidavel (aco 304) com esfregador e valvula, de *50 x 40 x 22* cm</t>
  </si>
  <si>
    <t>388,00</t>
  </si>
  <si>
    <t>Tanque de aco carbono nao revestido, para transporte de agua com capacidade de 10 m3, com bomba centrifuga por tomada de forca, vazao maxima *75* m3/h (inclui montagem, nao inclui caminhao)</t>
  </si>
  <si>
    <t>46.500,00</t>
  </si>
  <si>
    <t>Tanque de aco para transporte de agua com capacidade de 14 m3 (inclui montagem, nao inclui caminhao)</t>
  </si>
  <si>
    <t>57.230,76</t>
  </si>
  <si>
    <t>Tanque de aco para transporte de agua com capacidade de 4 m3 (inclui montagem, nao inclui caminhao)</t>
  </si>
  <si>
    <t>32.658,86</t>
  </si>
  <si>
    <t>Tanque de aco para transporte de agua com capacidade de 6 m3 (inclui montagem, nao inclui caminhao)</t>
  </si>
  <si>
    <t>38.801,84</t>
  </si>
  <si>
    <t>Tanque de aco para transporte de agua com capacidade de 8 m3 (inclui montagem, nao inclui caminhao)</t>
  </si>
  <si>
    <t>30.870,40</t>
  </si>
  <si>
    <t>Tanque de asfalto estacionario com macarico, capacidade 20.000 L</t>
  </si>
  <si>
    <t>64.656,77</t>
  </si>
  <si>
    <t>Tanque de asfalto estacionario com serpentina, capacidade 20.000 L</t>
  </si>
  <si>
    <t>67.767,14</t>
  </si>
  <si>
    <t>Tanque de asfalto estacionario com serpentina, capacidade 30.000 L</t>
  </si>
  <si>
    <t>79.547,65</t>
  </si>
  <si>
    <t>Tanque de lavar roupas em concreto pre-moldado, 1 boca, com apoio/pes, de *60 x 65 x 80* cm (l x p x a)</t>
  </si>
  <si>
    <t>Tanque duplo em marmore sintetico com cuba lisa e esfregador, *110 x 60* cm</t>
  </si>
  <si>
    <t>Tanque louca branca com coluna *30* l</t>
  </si>
  <si>
    <t>476,61</t>
  </si>
  <si>
    <t>Tanque louca branca suspenso *20* l</t>
  </si>
  <si>
    <t>295,61</t>
  </si>
  <si>
    <t>Tanque simples em marmore sintetico com coluna, capacidade *22* l, *60 x 46* cm</t>
  </si>
  <si>
    <t>Tanque simples em marmore sintetico de fixar na parede, capacidade *22* l, *60 x 46* cm</t>
  </si>
  <si>
    <t>Tanque simples em marmore sintetico suspenso, capacidade *38* l, *60 x 60* cm</t>
  </si>
  <si>
    <t>Taqueador ou taqueiro</t>
  </si>
  <si>
    <t>Taqueador ou taqueiro (mensalista)</t>
  </si>
  <si>
    <t>Tarifa "a" entre  0 e 20m3 fornecimento d'agua</t>
  </si>
  <si>
    <t>Tarjeta tipo livre / ocupado, cromada, para porta de banheiro</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</si>
  <si>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</si>
  <si>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</si>
  <si>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</si>
  <si>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</si>
  <si>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</si>
  <si>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</si>
  <si>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</si>
  <si>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84,10</t>
  </si>
  <si>
    <t>Te cpvc, soldavel, 90 graus, 89 mm, para agua quente predial</t>
  </si>
  <si>
    <t>Te de cobre (ref 611) sem anel de solda, bolsa x bolsa x bolsa, 104 mm</t>
  </si>
  <si>
    <t>771,77</t>
  </si>
  <si>
    <t>Te de cobre (ref 611) sem anel de solda, bolsa x bolsa x bolsa, 15 mm</t>
  </si>
  <si>
    <t>Te de cobre (ref 611) sem anel de solda, bolsa x bolsa x bolsa, 22 mm</t>
  </si>
  <si>
    <t>Te de cobre (ref 611) sem anel de solda, bolsa x bolsa x bolsa, 28 mm</t>
  </si>
  <si>
    <t>Te de cobre (ref 611) sem anel de solda, bolsa x bolsa x bolsa, 35 mm</t>
  </si>
  <si>
    <t>31,12</t>
  </si>
  <si>
    <t>Te de cobre (ref 611) sem anel de solda, bolsa x bolsa x bolsa, 42 mm</t>
  </si>
  <si>
    <t>Te de cobre (ref 611) sem anel de solda, bolsa x bolsa x bolsa, 54 mm</t>
  </si>
  <si>
    <t>79,25</t>
  </si>
  <si>
    <t>Te de cobre (ref 611) sem anel de solda, bolsa x bolsa x bolsa, 66 mm</t>
  </si>
  <si>
    <t>225,61</t>
  </si>
  <si>
    <t>Te de cobre (ref 611) sem anel de solda, bolsa x bolsa x bolsa, 79 mm</t>
  </si>
  <si>
    <t>352,98</t>
  </si>
  <si>
    <t>Te de ferro galvanizado, de 1 1/2"</t>
  </si>
  <si>
    <t>Te de ferro galvanizado, de 1 1/4"</t>
  </si>
  <si>
    <t>Te de ferro galvanizado, de 1/2"</t>
  </si>
  <si>
    <t>Te de ferro galvanizado, de 1"</t>
  </si>
  <si>
    <t>Te de ferro galvanizado, de 2 1/2"</t>
  </si>
  <si>
    <t>76,79</t>
  </si>
  <si>
    <t>Te de ferro galvanizado, de 2"</t>
  </si>
  <si>
    <t>Te de ferro galvanizado, de 3/4"</t>
  </si>
  <si>
    <t>Te de ferro galvanizado, de 3"</t>
  </si>
  <si>
    <t>Te de ferro galvanizado, de 4"</t>
  </si>
  <si>
    <t>189,62</t>
  </si>
  <si>
    <t>Te de ferro galvanizado, de 5"</t>
  </si>
  <si>
    <t>270,86</t>
  </si>
  <si>
    <t>Te de ferro galvanizado, de 6"</t>
  </si>
  <si>
    <t>634,87</t>
  </si>
  <si>
    <t>Te de inspecao, pvc,  100 x 75 mm, serie normal para esgoto predial</t>
  </si>
  <si>
    <t>Te de inspecao, pvc, serie r, 100 x 75 mm, para esgoto predial</t>
  </si>
  <si>
    <t>Te de inspecao, pvc, serie r, 150 x 100 mm, para esgoto predial</t>
  </si>
  <si>
    <t>175,23</t>
  </si>
  <si>
    <t>Te de inspecao, pvc, serie r, 75 x 75 mm, para esgoto predial</t>
  </si>
  <si>
    <t>Te de reducao com rosca, pvc, 90 graus, 1 x 3/4", para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</si>
  <si>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</si>
  <si>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</si>
  <si>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</si>
  <si>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</si>
  <si>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</si>
  <si>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</si>
  <si>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</si>
  <si>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83,00</t>
  </si>
  <si>
    <t>Te de reducao de ferro galvanizado, com rosca bsp, de 2 1/2" x 1 1/4"</t>
  </si>
  <si>
    <t>Te de reducao de ferro galvanizado, com rosca bsp, de 2 1/2" x 1"</t>
  </si>
  <si>
    <t>Te de reducao de ferro galvanizado, com rosca bsp, de 2 1/2" x 2"</t>
  </si>
  <si>
    <t>85,41</t>
  </si>
  <si>
    <t>Te de reducao de ferro galvanizado, com rosca bsp, de 2" x 1 1/2"</t>
  </si>
  <si>
    <t>Te de reducao de ferro galvanizado, com rosca bsp, de 2" x 1 1/4"</t>
  </si>
  <si>
    <t>Te de reducao de ferro galvanizado, com rosca bsp, de 2" x 1"</t>
  </si>
  <si>
    <t>Te de reducao de ferro galvanizado, com rosca bsp, de 3/4" x 1/2"</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</si>
  <si>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</si>
  <si>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</si>
  <si>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</si>
  <si>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</si>
  <si>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</si>
  <si>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4" x 2"</t>
  </si>
  <si>
    <t>226,06</t>
  </si>
  <si>
    <t>Te de reducao de ferro galvanizado, com rosca bsp, de 4" x 3"</t>
  </si>
  <si>
    <t>Te de reducao metalico, para conexao com anel deslizante em tubo pex, dn 16 x 20 x 16 mm</t>
  </si>
  <si>
    <t>Te de reducao metalico, para conexao com anel deslizante em tubo pex, dn 16 x 25 x 16 mm</t>
  </si>
  <si>
    <t>Te de reducao metalico, para conexao com anel deslizante em tubo pex, dn 20 x 16 x 16 mm</t>
  </si>
  <si>
    <t>Te de reducao metalico, para conexao com anel deslizante em tubo pex, dn 20 x 16 x 20 mm</t>
  </si>
  <si>
    <t>Te de reducao metalico, para conexao com anel deslizante em tubo pex, dn 20 x 20 x 16 mm</t>
  </si>
  <si>
    <t>Te de reducao metalico, para conexao com anel deslizante em tubo pex, dn 20 x 25 x 20 mm</t>
  </si>
  <si>
    <t>Te de reducao metalico, para conexao com anel deslizante em tubo pex, dn 25 x 16 x 16 mm</t>
  </si>
  <si>
    <t>Te de reducao metalico, para conexao com anel deslizante em tubo pex, dn 25 x 16 x 20 mm</t>
  </si>
  <si>
    <t>Te de reducao metalico, para conexao com anel deslizante em tubo pex, dn 25 x 16 x 25 mm</t>
  </si>
  <si>
    <t>Te de reducao metalico, para conexao com anel deslizante em tubo pex, dn 25 x 20 x 20 mm</t>
  </si>
  <si>
    <t>Te de reducao metalico, para conexao com anel deslizante em tubo pex, dn 25 x 20 x 25 mm</t>
  </si>
  <si>
    <t>Te de reducao metalico, para conexao com anel deslizante em tubo pex, dn 25 x 32 x 25 mm</t>
  </si>
  <si>
    <t>Te de reducao metalico, para conexao com anel deslizante em tubo pex, dn 32 x 20 x 32 mm</t>
  </si>
  <si>
    <t>Te de reducao metalico, para conexao com anel deslizante em tubo pex, dn 32 x 25 x 25 mm</t>
  </si>
  <si>
    <t>Te de reducao metalico, para conexao com anel deslizante em tubo pex, dn 32 x 25 x 32 mm</t>
  </si>
  <si>
    <t>Te de reducao, cpvc, 22 x 15 mm, para agua quente predial</t>
  </si>
  <si>
    <t>Te de reducao, cpvc, 28 x 22 mm, para agua quente predial</t>
  </si>
  <si>
    <t>Te de reducao, cpvc, 35 x 28 mm, para agua quente predial</t>
  </si>
  <si>
    <t>Te de reducao, cpvc, 42 x 35 mm, para agua quente predial</t>
  </si>
  <si>
    <t>20,92</t>
  </si>
  <si>
    <t>Te de reducao, pvc leve, curto, 90 graus, com bolsa para anel, 150 x 100 mm, para esgoto</t>
  </si>
  <si>
    <t>Te de reducao, pvc pba, bbb, je, dn 100 x 50 / de 110 x 60 mm, para rede agua (nbr 10351)</t>
  </si>
  <si>
    <t>66,93</t>
  </si>
  <si>
    <t>Te de reducao, pvc pba, bbb, je, dn 100 x 75 / de 110 x 85 mm, para rede agua (nbr 10351)</t>
  </si>
  <si>
    <t>Te de reducao, pvc pba, bbb, je, dn 75 x 50 / de 85 x 60 mm, para rede agua (nbr 10351)</t>
  </si>
  <si>
    <t>Te de reducao, pvc, bbb, je, 90 graus, dn 200 x 150 mm, para tubo corrugado e/ou liso, rede coletora esgoto (nbr 10569)</t>
  </si>
  <si>
    <t>2.630,22</t>
  </si>
  <si>
    <t>Te de reducao, pvc, bbb, je, 90 graus, dn 250 x 150 mm, para tubo corrugado e/ou liso, rede coletora esgoto (nbr 10569)</t>
  </si>
  <si>
    <t>318,25</t>
  </si>
  <si>
    <t>Te de reducao, pvc, soldavel, 90 graus, 110 mm x 60 mm, para agua fria predial</t>
  </si>
  <si>
    <t>104,47</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</si>
  <si>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</si>
  <si>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</si>
  <si>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</si>
  <si>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</si>
  <si>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</si>
  <si>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</si>
  <si>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</si>
  <si>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</si>
  <si>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</si>
  <si>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51,49</t>
  </si>
  <si>
    <t>Te de servico integrado, em polipropileno (pp), para tubos em pead/pvc, 60 x 20 mm - ligacao predial de agua</t>
  </si>
  <si>
    <t>Te de servico integrado, em polipropileno (pp), para tubos em pead/pvc, 60 x 32 mm - ligacao predial de agua</t>
  </si>
  <si>
    <t>Te de servico integrado, em polipropileno (pp), para tubos em pead, 63 x 20 mm - ligacao predial de agua</t>
  </si>
  <si>
    <t>Te de servico, pead pe 100, de 125 x 20 mm, para eletrofusao</t>
  </si>
  <si>
    <t>Te de servico, pead pe 100, de 125 x 32 mm, para eletrofusao</t>
  </si>
  <si>
    <t>131,76</t>
  </si>
  <si>
    <t>Te de servico, pead pe 100, de 125 x 63 mm, para eletrofusao</t>
  </si>
  <si>
    <t>199,72</t>
  </si>
  <si>
    <t>Te de servico, pead pe 100, de 200 x 20 mm, para eletrofusao</t>
  </si>
  <si>
    <t>217,73</t>
  </si>
  <si>
    <t>Te de servico, pead pe 100, de 200 x 32 mm, para eletrofusao</t>
  </si>
  <si>
    <t>221,13</t>
  </si>
  <si>
    <t>Te de servico, pead pe 100, de 200 x 63 mm, para eletrofusao</t>
  </si>
  <si>
    <t>303,32</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</si>
  <si>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</si>
  <si>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</si>
  <si>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</si>
  <si>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</si>
  <si>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</si>
  <si>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(ref 764) sem anel de solda, rosca f x bolsa x rosca f, 1/2" x 15 x 1/2"</t>
  </si>
  <si>
    <t>Te dupla curva bronze/latao (ref 764) sem anel de solda, rosca f x bolsa x rosca f, 3/4" x 22 x 3/4"</t>
  </si>
  <si>
    <t>Te metalico, para conexao com anel deslizante em tubo pex, dn 16 mm</t>
  </si>
  <si>
    <t>Te metalico, para conexao com anel deslizante em tubo pex, dn 20 mm</t>
  </si>
  <si>
    <t>Te metalico, para conexao com anel deslizante em tubo pex, dn 25 mm</t>
  </si>
  <si>
    <t>Te metalico, para conexao com anel deslizante em tubo pex, dn 32 mm</t>
  </si>
  <si>
    <t>29,83</t>
  </si>
  <si>
    <t>Te misturador com inserto metalico, femea, ppr, dn 25 mm x 3/4", para agua quente e fria predial</t>
  </si>
  <si>
    <t>21,32</t>
  </si>
  <si>
    <t>Te misturador de transicao, cpvc, com rosca, 22 mm x 3/4", para agua quente</t>
  </si>
  <si>
    <t>Te misturador metalico, para conexao com anel deslizante em tubo pex, dn 16 mm x 1/2"</t>
  </si>
  <si>
    <t>Te misturador metalico, para conexao com anel deslizante em tubo pex, dn 20 mm x 3/4"</t>
  </si>
  <si>
    <t>47,01</t>
  </si>
  <si>
    <t>Te misturador, cpvc, soldavel, 15 mm, para agua quente</t>
  </si>
  <si>
    <t>Te misturador, cpvc, soldavel, 22 mm, para agua quente</t>
  </si>
  <si>
    <t>Te misturador, ppr, f m m, dn 20 x 20 mm, para agua quente predial</t>
  </si>
  <si>
    <t>Te misturador, ppr, f m m, dn 25 x 25 mm, para agua quente predial</t>
  </si>
  <si>
    <t>Te normal, ppr, soldavel, 90 graus, dn 110 x 110 x 110 mm, para agua quente predial</t>
  </si>
  <si>
    <t>100,57</t>
  </si>
  <si>
    <t>Te normal, ppr, soldavel, 90 graus, dn 20 x 20 x 20 mm, para agua quente predial</t>
  </si>
  <si>
    <t>Te normal, ppr, soldavel, 90 graus, dn 25 x 25 x 25 mm, para agua quente predial</t>
  </si>
  <si>
    <t>Te normal, ppr, soldavel, 90 graus, dn 32 x 32 x 32 mm, para agua quente predial</t>
  </si>
  <si>
    <t>Te normal, ppr, soldavel, 90 graus, dn 40 x 40 x 40 mm, para agua quente predial</t>
  </si>
  <si>
    <t>Te normal, ppr, soldavel, 90 graus, dn 50 x 50 x 50 mm, para agua quente predial</t>
  </si>
  <si>
    <t>Te normal, ppr, soldavel, 90 graus, dn 63 x 63 x 63 mm, para agua quente predial</t>
  </si>
  <si>
    <t>Te normal, ppr, soldavel, 90 graus, dn 75 x 75 x 75 mm, para agua quente predial</t>
  </si>
  <si>
    <t>Te normal, ppr,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</si>
  <si>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</si>
  <si>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</si>
  <si>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</si>
  <si>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 1/4",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</si>
  <si>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</si>
  <si>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</si>
  <si>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</si>
  <si>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</si>
  <si>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</si>
  <si>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</si>
  <si>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7,34</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</si>
  <si>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</si>
  <si>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</si>
  <si>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</si>
  <si>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</si>
  <si>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</si>
  <si>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</si>
  <si>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</si>
  <si>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</si>
  <si>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31,45</t>
  </si>
  <si>
    <t>Te reducao pvc, roscavel, 90 graus,  1.1/2" X 3/4",  agua fria predial</t>
  </si>
  <si>
    <t>Te rosca femea, metalico, para conexao com anel deslizante em tubo pex, dn 16 mm x 1/2"</t>
  </si>
  <si>
    <t>Te rosca femea, metalico, para conexao com anel deslizante em tubo pex, dn 20 mm x 1/2"</t>
  </si>
  <si>
    <t>Te rosca femea, metalico, para conexao com anel deslizante em tubo pex, dn 20 mm x 3/4"</t>
  </si>
  <si>
    <t>Te rosca femea, metalico, para conexao com anel deslizante em tubo pex, dn 25 mm x 1/2"</t>
  </si>
  <si>
    <t>Te rosca femea, metalico, para conexao com anel deslizante em tubo pex, dn 25 mm x 3/4"</t>
  </si>
  <si>
    <t>Te rosca macho, metalico, para conexao com anel deslizante em tubo pex, dn 16 mm x 1/2"</t>
  </si>
  <si>
    <t>Te rosca macho, metalico, para conexao com anel deslizante em tubo pex, dn 20 mm x 1/2"</t>
  </si>
  <si>
    <t>Te rosca macho, metalico, para conexao com anel deslizante em tubo pex, dn 20 mm x 3/4"</t>
  </si>
  <si>
    <t>Te rosca macho, metalico, para conexao com anel deslizante em tubo pex, dn 25 mm x 3/4"</t>
  </si>
  <si>
    <t>Te rosca macho, metalico, para conexao com anel deslizante em tubo pex, dn 32 mm x 1"</t>
  </si>
  <si>
    <t>Te rosca macho, metalico, para conexao com anel deslizante em tubo pex, dn 32 mm x 3/4"</t>
  </si>
  <si>
    <t>36,05</t>
  </si>
  <si>
    <t>Te sanitario, pvc, dn 100 x 100 mm, serie normal, para esgoto predial</t>
  </si>
  <si>
    <t>Te sanitario, pvc, dn 100 x 50 mm, serie normal, para esgoto predial</t>
  </si>
  <si>
    <t>Te sanitario, pvc, dn 100 x 75 mm, serie normal para esgoto predial</t>
  </si>
  <si>
    <t>Te sanitario, pvc, dn 40 x 40 mm, serie normal, para esgoto predial</t>
  </si>
  <si>
    <t>Te sanitario, pvc, dn 50 x 50 mm, serie normal, para esgoto predial</t>
  </si>
  <si>
    <t>Te sanitario, pvc, dn 75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</si>
  <si>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</si>
  <si>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</si>
  <si>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</si>
  <si>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</si>
  <si>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</si>
  <si>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</si>
  <si>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</si>
  <si>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</si>
  <si>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</si>
  <si>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65,97</t>
  </si>
  <si>
    <t>Te soldavel, pvc, 90 graus,50 mm, para agua fria predial (nbr 5648)</t>
  </si>
  <si>
    <t>Te 45 graus de ferro galvanizado, com rosca bsp, de 1 1/2"</t>
  </si>
  <si>
    <t>55,41</t>
  </si>
  <si>
    <t>Te 45 graus de ferro galvanizado, com rosca bsp, de 1 1/4"</t>
  </si>
  <si>
    <t>Te 45 graus de ferro galvanizado, com rosca bsp, de 1/2"</t>
  </si>
  <si>
    <t>Te 45 graus de ferro galvanizado, com rosca bsp, de 1"</t>
  </si>
  <si>
    <t>Te 45 graus de ferro galvanizado, com rosca bsp, de 2 1/2"</t>
  </si>
  <si>
    <t>157,33</t>
  </si>
  <si>
    <t>Te 45 graus de ferro galvanizado, com rosca bsp, de 2"</t>
  </si>
  <si>
    <t>Te 45 graus de ferro galvanizado, com rosca bsp, de 3/4"</t>
  </si>
  <si>
    <t>Te 45 graus de ferro galvanizado, com rosca bsp, de 3"</t>
  </si>
  <si>
    <t>Te 45 graus de ferro galvanizado, com rosca bsp, de 4"</t>
  </si>
  <si>
    <t>398,68</t>
  </si>
  <si>
    <t>Te 90 graus em aco carbono, soldavel, pressao 3.000 Lbs, dn 1 1/2"</t>
  </si>
  <si>
    <t>81,47</t>
  </si>
  <si>
    <t>Te 90 graus em aco carbono, soldavel, pressao 3.000 Lbs, dn 1 1/4"</t>
  </si>
  <si>
    <t>Te 90 graus em aco carbono, soldavel, pressao 3.000 Lbs, dn 1/2"</t>
  </si>
  <si>
    <t>Te 90 graus em aco carbono, soldavel, pressao 3.000 Lbs, dn 1"</t>
  </si>
  <si>
    <t>Te 90 graus em aco carbono, soldavel, pressao 3.000 Lbs, dn 2 1/2"</t>
  </si>
  <si>
    <t>261,39</t>
  </si>
  <si>
    <t>Te 90 graus em aco carbono, soldavel, pressao 3.000 Lbs, dn 2"</t>
  </si>
  <si>
    <t>133,86</t>
  </si>
  <si>
    <t>Te 90 graus em aco carbono, soldavel, pressao 3.000 Lbs, dn 3/4"</t>
  </si>
  <si>
    <t>Te 90 graus em aco carbono, soldavel, pressao 3.000 Lbs, dn 3"</t>
  </si>
  <si>
    <t>427,63</t>
  </si>
  <si>
    <t>Te, plastico, dn 16 mm, para conexao com crimpagem em tubo pex</t>
  </si>
  <si>
    <t>Te, plastico, dn 20 mm, para conexao com crimpagem em tubo pex</t>
  </si>
  <si>
    <t>Te, plastico, dn 25 mm, para conexao com crimpagem em tubo pex</t>
  </si>
  <si>
    <t>Te, plastico, dn 32 mm, para conexao com crimpagem em tubo pex</t>
  </si>
  <si>
    <t>42,81</t>
  </si>
  <si>
    <t>Te, pvc leve, curto, 90 graus, 150 mm, para esgoto</t>
  </si>
  <si>
    <t>Te, pvc pba, bbb, 90 graus, dn 100 / de 110 mm, para rede  agua (nbr 10351)</t>
  </si>
  <si>
    <t>84,23</t>
  </si>
  <si>
    <t>Te, pvc pba, bbb, 90 graus, dn 50 / de 60 mm, para rede agua (nbr 10351)</t>
  </si>
  <si>
    <t>Te, pvc pba, bbb, 90 graus, dn 75 / de 85 mm, para rede agua (nbr 10351)</t>
  </si>
  <si>
    <t>Te, pvc, serie r, 100 x 100 mm, para esgoto predial</t>
  </si>
  <si>
    <t>Te, pvc, serie r, 100 x 75 mm, para esgoto predial</t>
  </si>
  <si>
    <t>32,79</t>
  </si>
  <si>
    <t>Te, pvc, serie r, 150 x 100 mm, para esgoto predial</t>
  </si>
  <si>
    <t>60,26</t>
  </si>
  <si>
    <t>Te, pvc, serie r, 150 x 150 mm, para esgoto predial</t>
  </si>
  <si>
    <t>89,39</t>
  </si>
  <si>
    <t>Te, pvc, serie r, 75 x 75 mm, para esgoto predial</t>
  </si>
  <si>
    <t>Te, pvc, 90 graus, bbb, je, dn 100 mm, para rede coletora esgoto (nbr 10569)</t>
  </si>
  <si>
    <t>Te, pvc, 90 graus, bbb, je, dn 100 mm, para tubo corrugado e/ou liso, rede coletora esgoto (nbr 10569</t>
  </si>
  <si>
    <t>Te, pvc, 90 graus, bbb, je, dn 150 mm, para rede coletora esgoto (nbr 10569)</t>
  </si>
  <si>
    <t>76,08</t>
  </si>
  <si>
    <t>Te, pvc, 90 graus, bbb, je, dn 150 mm, para tubo corrugado e/ou liso, rede coletora esgoto (nbr 10569)</t>
  </si>
  <si>
    <t>244,37</t>
  </si>
  <si>
    <t>Te, pvc, 90 graus, bbb, je, dn 200 mm, para rede coletora esgoto (nbr 10569)</t>
  </si>
  <si>
    <t>108,95</t>
  </si>
  <si>
    <t>Te, pvc, 90 graus, bbb, je, dn 200 mm, para tubo corrugado e/ou liso, rede coletora esgoto (nbr 10569)</t>
  </si>
  <si>
    <t>365,46</t>
  </si>
  <si>
    <t>Te, pvc, 90 graus, bbb, je, dn 250 mm, para tubo corrugado e/ou liso, rede coletora esgoto (nbr 10569)</t>
  </si>
  <si>
    <t>1.050,53</t>
  </si>
  <si>
    <t>Te, pvc, 90 graus, bbb, je, dn 300 mm, para tubo corrugado e/ou liso, rede coletora esgoto (nbr 10569)</t>
  </si>
  <si>
    <t>1.307,57</t>
  </si>
  <si>
    <t>Te, pvc, 90 graus, bbp, je, dn 100 mm, para rede coletora esgoto (nbr 10569)</t>
  </si>
  <si>
    <t>Tecnico de edificacoes</t>
  </si>
  <si>
    <t>46,27</t>
  </si>
  <si>
    <t>Tecnico de edificacoes (mensalista)</t>
  </si>
  <si>
    <t>4.463,98</t>
  </si>
  <si>
    <t>Tecnico em laboratorio e campo de construcao civil</t>
  </si>
  <si>
    <t>Tecnico em laboratorio e campo de construcao civil (mensalista)</t>
  </si>
  <si>
    <t>7.428,12</t>
  </si>
  <si>
    <t>Tecnico em seguranca do trabalho</t>
  </si>
  <si>
    <t>Tecnico em seguranca do trabalho (mensalista)</t>
  </si>
  <si>
    <t>6.567,42</t>
  </si>
  <si>
    <t>Tecnico em sondagem</t>
  </si>
  <si>
    <t>Tecnico em sondagem (mensalista)</t>
  </si>
  <si>
    <t>4.186,62</t>
  </si>
  <si>
    <t>Tela arame galvanizado revestido com pvc, malha hexagonal dupla torcao, 8 x 10 cm (zn/al + pvc), fio *2,4* mm</t>
  </si>
  <si>
    <t>Tela de aco soldada galvanizada/zincada para alvenaria, fio  d = *1,20 a 1,70* mm, malha 15 x 15 mm, (c x l) *50 x 12* cm</t>
  </si>
  <si>
    <t>Tela de aco soldada galvanizada/zincada para alvenaria, fio  d = *1,20 a 1,70* mm, malha 15 x 15 mm, (c x l) *50 x 17,5* cm</t>
  </si>
  <si>
    <t>Tela de aco soldada galvanizada/zincada para alvenaria, fio  d = *1,24 mm, malha 25 x 25 mm</t>
  </si>
  <si>
    <t>Tela de aco soldada galvanizada/zincada para alvenaria, fio d = *1,20 a 1,70* mm, malha 15 x 15 mm, (c x l) *50 x 10,5* cm</t>
  </si>
  <si>
    <t>Tela de aco soldada galvanizada/zincada para alvenaria, fio d = *1,20 a 1,70* mm, malha 15 x 15 mm, (c x l) *50 x 6* cm</t>
  </si>
  <si>
    <t>Tela de aco soldada galvanizada/zincada para alvenaria, fio d = *1,20 a 1,70* mm, malha 15 x 15 mm, (c x l) *50 x 7,5* cm</t>
  </si>
  <si>
    <t>Tela de aco soldada nervurada ca-60, q-138, (2,20 kg/m2), diametro do fio = 4,2 mm, largura =  2,45 x 120 m de comprimento, espacamento da malha = 10  x 10 cm</t>
  </si>
  <si>
    <t>Tela de aco soldada nervurada ca-60, q-138, (2,20 kg/m2), diametro do fio = 4,2 mm, largura =  2,45 x 120 m de comprimento, espacamento da malha = 10 x 10 cm</t>
  </si>
  <si>
    <t>Tela de aco soldada nervurada ca-60, q-61, (0,97 kg/m2), diametro do fio = 3,4 mm, largura =  2,45 x 120 m de comprimento, espacamento da malha = 15  x 15 cm</t>
  </si>
  <si>
    <t>Tela de aco soldada nervurada ca-60, q-61, (0,97 kg/m2), diametro do fio = 3,4 mm, largura =  2,45 x 120 m de comprimento, espacamento da malha = 15 x 15 cm</t>
  </si>
  <si>
    <t>Tela de aco soldada nervurada ca-60, q-92, (1,48 kg/m2), diametro do fio = 4,2 mm, largura =  2,45 x 60 m de comprimento, espacamento da malha = 15  x 15 cm</t>
  </si>
  <si>
    <t>Tela de aco soldada nervurada ca-60, q-92, (1,48 kg/m2), diametro do fio = 4,2 mm, largura =  2,45 x 60 m de comprimento, espacamento da malha = 15 x 15 cm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</si>
  <si>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</si>
  <si>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</si>
  <si>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q-196, (3,11 kg/m2), diametro do fio = 5,0 mm, largura =  2,45 m, espacamento da malha = 10 x 10 cm</t>
  </si>
  <si>
    <t>Tela de aco soldada nervurada, ca-60, t-196, (2,11 kg/m2), diametro do fio = 5,0 mm, largura =  2,45 m, espacamento da malha = 30 x 10 cm</t>
  </si>
  <si>
    <t>Tela de aniagem (juta)</t>
  </si>
  <si>
    <t>Tela de arame galv quadrangular / losangular,  fio 2,11 mm (14  bwg), malha  8 x 8 cm, h = 2 m</t>
  </si>
  <si>
    <t>Tela de arame galv quadrangular / losangular,  fio 2,11 mm (14 bwg), malha  5 x 5 cm, h = 2 m</t>
  </si>
  <si>
    <t>Tela de arame galv quadrangular / losangular,  fio 2,77 mm (12  bwg), malha  10 x 10 cm, h = 2 m</t>
  </si>
  <si>
    <t>Tela de arame galv quadrangular / losangular,  fio 2,77 mm (12  bwg), malha  8 x 8 cm, h = 2 m</t>
  </si>
  <si>
    <t>Tela de arame galv quadrangular / losangular,  fio 2,77 mm (12 bwg), malha  5 x 5 cm, h = 2 m</t>
  </si>
  <si>
    <t>Tela de arame galv quadrangular / losangular,  fio 3,4 mm (10  bwg), malha  5 x 5 cm, h = 2 m</t>
  </si>
  <si>
    <t>Tela de arame galv quadrangular / losangular,  fio 4,19 mm (8 bwg), malha  5 x 5 cm, h = 2 m</t>
  </si>
  <si>
    <t>Tela de arame galv revestido em pvc, quadrangular / losangular,  fio 1,24 mm (18 bwg), bitola = *1,9* mm, malha  1,9 x 1,9  cm, h = 2 m</t>
  </si>
  <si>
    <t>Tela de arame galv revestido em pvc, quadrangular / losangular,  fio 2,11 mm (14 bwg), bitola final = *2,8* mm, malha  *8 x 8* cm, h = 2 m</t>
  </si>
  <si>
    <t>Tela de arame galv revestido em pvc, quadrangular / losangular,  fio 2,77 mm (12 bwg), bitola final = *3,8* mm, malha  7,5 x 7,5 cm, h = 2 m</t>
  </si>
  <si>
    <t>Tela de arame galv revestido em pvc, quadrangular/losangular, fio 2,77 mm (12 bwg), malha 3 x 3 cm, h = 2 m</t>
  </si>
  <si>
    <t>67,36</t>
  </si>
  <si>
    <t>Tela de arame galv, hexagonal,  fio 0,56 mm (24  bwg), malha  1/2", h = 1 m</t>
  </si>
  <si>
    <t>Tela de arame ondulada,  fio *2,77* mm (10  bwg), malha  5 x 5 cm, h = 2 m</t>
  </si>
  <si>
    <t>26,38</t>
  </si>
  <si>
    <t>Tela de fibra de vidro, acabamento anti-alcalino, malha 10 x 10 mm</t>
  </si>
  <si>
    <t>Tela em malha hexagonal de dupla torcao 8 x 10 cm (zn/ al + pvc), fio 2,7 mm, com geomanta ou biomanta, dimensoes 4,0 x 2,0 x 0,6 m, com inclinacao de 70 graus, para solo reforcado</t>
  </si>
  <si>
    <t>999,44</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</si>
  <si>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</si>
  <si>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</si>
  <si>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</si>
  <si>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</si>
  <si>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Tela soldada arame galvanizado 12 bwg (2,77mm), malha 15 x 5 cm</t>
  </si>
  <si>
    <t>Telha aluminio ondulada, altura = *18* mm, e = 0,5 mm</t>
  </si>
  <si>
    <t>Telha aluminio ondulada, altura = *18* mm, e = 0,6 mm</t>
  </si>
  <si>
    <t>Telha aluminio ondulada, altura = *18* mm, e = 0,7 mm</t>
  </si>
  <si>
    <t>Telha ceramica tipo americana, comprimento de *45* cm, rendimento de *12* telhas/m2</t>
  </si>
  <si>
    <t>Telha de aco zincado ondulada, a = *17* mm, e = 0,5 mm, sem pintura</t>
  </si>
  <si>
    <t>Telha de aco zincado trapezoidal autoportante, a = 120 mm, e = 0,95 mm, com pintura eletrostatica branca em 1 face</t>
  </si>
  <si>
    <t>74,78</t>
  </si>
  <si>
    <t>Telha de aco zincado trapezoidal autoportante, a = 120 mm, e = 0,95 mm, sem pintura</t>
  </si>
  <si>
    <t>66,08</t>
  </si>
  <si>
    <t>Telha de aco zincado trapezoidal autoportante, a = 259 mm, e = 0,95 mm, com pintura eletrostatica branca em 1 face</t>
  </si>
  <si>
    <t>Telha de aco zincado trapezoidal autoportante, a = 259 mm, e = 0,95 mm, sem pintura</t>
  </si>
  <si>
    <t>Telha de aco zincado trapezoidal, a = *40* mm, e = 0,5 mm, sem pintura</t>
  </si>
  <si>
    <t>Telha de aluminio trapezoidal, altura = 38 mm, e = 0,5 mm (largura = 1056 mm e comprimento = 5000 mm)</t>
  </si>
  <si>
    <t>Telha de aluminio trapezoidal, altura = 38 mm, e = 0,7 mm (largura = 1056 mm e comprimento = 5000 mm)</t>
  </si>
  <si>
    <t>Telha de barro / ceramica, nao esmaltada, tipo colonial, canal, plan, paulista, comprimento de *44 a 50* cm, rendimento de cobertura de *26* telhas/m2</t>
  </si>
  <si>
    <t>Telha de barro / ceramica, tipo romana, americana, portuguesa, francesa, comprimento de *41* cm,  rendimento de *16* telhas/m2</t>
  </si>
  <si>
    <t>Telha de concreto tipo classica, cor cinza, comprimento de *42* cm, rendimento de *10* telhas/m2 (coletado caixa)</t>
  </si>
  <si>
    <t>Telha de fibra de vidro ondulada incolor, e = 0,6 mm, de *0,50 x 2,44* m</t>
  </si>
  <si>
    <t>Telha de fibrocimento e = 6 mm, de 3,00 x 1,06 m (sem amianto)</t>
  </si>
  <si>
    <t>119,45</t>
  </si>
  <si>
    <t>Telha de fibrocimento e = 6 mm, de 4,10 x 1,06 m (sem amianto)</t>
  </si>
  <si>
    <t>160,26</t>
  </si>
  <si>
    <t>Telha de fibrocimento e = 6 mm, de 4,60 x 1,06 m (sem amianto)</t>
  </si>
  <si>
    <t>184,95</t>
  </si>
  <si>
    <t>Telha de fibrocimento e = 8 mm, de 3,00 x 1,06 m (sem amianto)</t>
  </si>
  <si>
    <t>Telha de fibrocimento e = 8 mm, de 4,10 x 1,06 m (sem amianto)</t>
  </si>
  <si>
    <t>206,27</t>
  </si>
  <si>
    <t>Telha de fibrocimento e = 8 mm, de 4,60 x 1,06 m (sem amianto)</t>
  </si>
  <si>
    <t>231,03</t>
  </si>
  <si>
    <t>Telha de fibrocimento e= 8 mm, de *3,70 x 1,06* m (sem amianto)</t>
  </si>
  <si>
    <t>47,34</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</si>
  <si>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</si>
  <si>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</si>
  <si>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</si>
  <si>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</si>
  <si>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</si>
  <si>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46,64</t>
  </si>
  <si>
    <t>Telha de fibrocimento ondulada e = 6 mm, de 2,44 x 1,10 m (sem amianto)</t>
  </si>
  <si>
    <t>62,07</t>
  </si>
  <si>
    <t>Telha de fibrocimento ondulada e = 6 mm, de 3,66 x 1,10 m (sem amianto)</t>
  </si>
  <si>
    <t>93,26</t>
  </si>
  <si>
    <t>Telha de fibrocimento ondulada e = 8 mm, de 1,53 x 1,10 m (sem amianto)</t>
  </si>
  <si>
    <t>Telha de fibrocimento ondulada e = 8 mm, de 1,83 x 1,10 m (sem amianto)</t>
  </si>
  <si>
    <t>61,23</t>
  </si>
  <si>
    <t>Telha de fibrocimento ondulada e = 8 mm, de 2,44 x 1,10 m (sem amianto)</t>
  </si>
  <si>
    <t>86,00</t>
  </si>
  <si>
    <t>Telha de fibrocimento ondulada e = 8 mm, de 3,66 x 1,10 m (sem amianto)</t>
  </si>
  <si>
    <t>128,91</t>
  </si>
  <si>
    <t>Telha de vidro tipo francesa, *39 x 23* cm</t>
  </si>
  <si>
    <t>31,58</t>
  </si>
  <si>
    <t>Telha estrutural de fibrocimento 1 aba, de 0,52 x 2,00 m (sem amianto)</t>
  </si>
  <si>
    <t>79,71</t>
  </si>
  <si>
    <t>Telha estrutural de fibrocimento 1 aba, de 0,52 x 2,50 m (sem amianto)</t>
  </si>
  <si>
    <t>Telha estrutural de fibrocimento 1 aba, de 0,52 x 3,60 m (sem amianto)</t>
  </si>
  <si>
    <t>134,00</t>
  </si>
  <si>
    <t>Telha estrutural de fibrocimento 1 aba, de 0,52 x 4,00 m (sem amianto)</t>
  </si>
  <si>
    <t>148,00</t>
  </si>
  <si>
    <t>Telha estrutural de fibrocimento 1 aba, de 0,52 x 4,50 m (sem amianto)</t>
  </si>
  <si>
    <t>71,96</t>
  </si>
  <si>
    <t>168,40</t>
  </si>
  <si>
    <t>Telha estrutural de fibrocimento 1 aba, de 0,52 x 5,00 m (sem amianto)</t>
  </si>
  <si>
    <t>187,12</t>
  </si>
  <si>
    <t>Telha estrutural de fibrocimento 1 aba, de 0,52 x 5,50 m (sem amianto)</t>
  </si>
  <si>
    <t>205,92</t>
  </si>
  <si>
    <t>Telha estrutural de fibrocimento 1 aba, de 0,52 x 6,00 m (sem amianto)</t>
  </si>
  <si>
    <t>224,58</t>
  </si>
  <si>
    <t>Telha estrutural de fibrocimento 1 aba, de 0,52 x 6,50 m (sem amianto)</t>
  </si>
  <si>
    <t>243,30</t>
  </si>
  <si>
    <t>Telha estrutural de fibrocimento 1 aba, de 0,52 x 7,20 m (sem amianto)</t>
  </si>
  <si>
    <t>269,39</t>
  </si>
  <si>
    <t>Telha estrutural de fibrocimento 2 abas, de 1,00 x 3,00 m (sem amianto)</t>
  </si>
  <si>
    <t>178,15</t>
  </si>
  <si>
    <t>Telha estrutural de fibrocimento 2 abas, de 1,00 x 4,60 m (sem amianto)</t>
  </si>
  <si>
    <t>283,89</t>
  </si>
  <si>
    <t>Telha estrutural de fibrocimento 2 abas, de 1,00 x 6,00 m (sem amianto)</t>
  </si>
  <si>
    <t>372,83</t>
  </si>
  <si>
    <t>Telha estrutural de fibrocimento 2 abas, de 1,00 x 7,40 m (sem amianto)</t>
  </si>
  <si>
    <t>458,36</t>
  </si>
  <si>
    <t>Telha estrutural de fibrocimento 2 abas, de 1,00 x 8,20 m (sem amianto)</t>
  </si>
  <si>
    <t>510,17</t>
  </si>
  <si>
    <t>Telha estrutural de fibrocimento 2 abas, de 1,00 x 9,20 m (sem amianto)</t>
  </si>
  <si>
    <t>571,16</t>
  </si>
  <si>
    <t>Telha galvalume com isolamento termoacustico em espuma rigida de poliuretano (pu) injetado, e = 30 mm, densidade 35 kg/m3, com duas faces trapezoidais (nao inclui acessorios de fixacao) (coletado caixa)</t>
  </si>
  <si>
    <t>Telha isolante com nucleo em poliestireno (eps), e = 30 mm, revestida em aco zincado *0,5* mm com pre-pintura nas duas faces, face superior em telha trapezoidal e face inferior em chapa plana (nao inclui acessorios de fixacao)</t>
  </si>
  <si>
    <t>111,66</t>
  </si>
  <si>
    <t>Telha isolante com nucleo em poliestireno (eps), e = 50 mm, revestida em aco zincado *0,5* mm com pre-pintura nas duas faces, face superior em telha trapezoidal e face inferior em chapa plana (nao inclui acessorios de fixacao)</t>
  </si>
  <si>
    <t>119,59</t>
  </si>
  <si>
    <t>Telha isolante com nucleo em poliestireno (eps), e = 50 mm, revestida em telha trapezoidal de aco zincado *0,5* mm com pre-pintura nas duas faces (nao inclui acessorios de fixacao)</t>
  </si>
  <si>
    <t>95,62</t>
  </si>
  <si>
    <t>Telha vidro tipo canal ou colonial, c = 46 a 50 cm</t>
  </si>
  <si>
    <t>29,38</t>
  </si>
  <si>
    <t>Telhador</t>
  </si>
  <si>
    <t>Telhador ( mensalista )</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</si>
  <si>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</si>
  <si>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</si>
  <si>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</si>
  <si>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</si>
  <si>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</si>
  <si>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</si>
  <si>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</si>
  <si>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</si>
  <si>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</si>
  <si>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</si>
  <si>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</si>
  <si>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aereo em aco galvanizado dn 5/16", comprimento de 350mm, com base de fixacao horizontal</t>
  </si>
  <si>
    <t>Terminal de ventilacao, 100 mm, serie normal, esgoto predial</t>
  </si>
  <si>
    <t>Terminal de ventilacao, 50 mm, serie normal, esgoto predial</t>
  </si>
  <si>
    <t>Terminal de ventilacao, 75 mm, serie normal, esgoto predial</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</si>
  <si>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</si>
  <si>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</si>
  <si>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</si>
  <si>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</si>
  <si>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</si>
  <si>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</si>
  <si>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</si>
  <si>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</si>
  <si>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</si>
  <si>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</si>
  <si>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</si>
  <si>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</si>
  <si>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</si>
  <si>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</si>
  <si>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</si>
  <si>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</si>
  <si>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</si>
  <si>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Terminal metalico a pressao 1 cabo, para cabos de 4 a 10 mm2, com 2 furos para fixacao</t>
  </si>
  <si>
    <t>Termofusora para tubos e conexoes em ppr com diametros de 20 a 63 mm, potencia de 800 w, tensao 220 v</t>
  </si>
  <si>
    <t>647,17</t>
  </si>
  <si>
    <t>Termofusora para tubos e conexoes em ppr com diametros de 75 a 110 mm, potencia de *1100* w, tensao 220 v</t>
  </si>
  <si>
    <t>908,31</t>
  </si>
  <si>
    <t>Terra vegetal (ensacada)</t>
  </si>
  <si>
    <t>Terra vegetal (granel)</t>
  </si>
  <si>
    <t>Testeira antiderrapante para piso vinilico *5 x 2,5* cm, e = 2 mm</t>
  </si>
  <si>
    <t>Tijolo ceramico laminado 5,5 x 11 x 23 cm</t>
  </si>
  <si>
    <t>Tijolo ceramico macico *5 x 10 x 20* cm</t>
  </si>
  <si>
    <t>Tijolo ceramico macico aparente *6 x 12 x 24* cm</t>
  </si>
  <si>
    <t>Tijolo ceramico macico aparente 2 furos, *6,5 x 10 x 20* cm</t>
  </si>
  <si>
    <t>Tijolo ceramico refratario 2,5 x 11,4 x 22,9 cm</t>
  </si>
  <si>
    <t>Tijolo ceramico refratario 6,3 x 11,4 x 22,9 cm</t>
  </si>
  <si>
    <t>Til para ligacao predial, em pvc, je, bbb, dn 100 x 100 mm, para rede coletora esgoto (nbr 10569)</t>
  </si>
  <si>
    <t>Til radial, pvc, je, bbb, dn 300 x 200 mm, para rede coletora de esgoto (nbr 10569)</t>
  </si>
  <si>
    <t>1.769,97</t>
  </si>
  <si>
    <t>Til tubo queda, em pvc, je, bbb, dn 100 x 100 mm, para rede coletora de esgoto (nbr 10569)</t>
  </si>
  <si>
    <t>248,87</t>
  </si>
  <si>
    <t>Tinta a base de resina acrilica emulsionada em agua, para sinalizacao horizontal viaria (nbr 13699)</t>
  </si>
  <si>
    <t>Tinta a base de resina acrilica, para sinalizacao horizontal viaria (nbr 11862)</t>
  </si>
  <si>
    <t>Tinta a oleo brilhante para madeira e metais</t>
  </si>
  <si>
    <t>75,36</t>
  </si>
  <si>
    <t>Tinta acrilica para ceramica</t>
  </si>
  <si>
    <t>Tinta acrilica premium para piso</t>
  </si>
  <si>
    <t>Tinta acrilica premium, cor branco  fosco</t>
  </si>
  <si>
    <t>Tinta acrilica premium, cor branco fosco</t>
  </si>
  <si>
    <t>Tinta asfaltica impermeabilizante diluida em solvente, para materiais cimenticios, metal e madeira</t>
  </si>
  <si>
    <t>Tinta asfaltica impermeabilizante dispersa em agua, para materiais cimenticios</t>
  </si>
  <si>
    <t>Tinta borracha clorada, acabamento semibrilho, branca</t>
  </si>
  <si>
    <t>Tinta borracha clorada, acabamento semibrilho, cores vivas</t>
  </si>
  <si>
    <t>Tinta borracha, clorada, acabamento semibrilho, preta</t>
  </si>
  <si>
    <t>Tinta epoxi premium, branca</t>
  </si>
  <si>
    <t>Tinta esmalte sintetico grafite com protecao para metais ferrosos</t>
  </si>
  <si>
    <t>Tinta esmalte sintetico premium acetinado</t>
  </si>
  <si>
    <t>Tinta esmalte sintetico premium brilhante</t>
  </si>
  <si>
    <t>Tinta esmalte sintetico premium fosco</t>
  </si>
  <si>
    <t>Tinta latex acrilica economica, cor branca</t>
  </si>
  <si>
    <t>Tinta latex acrilica standard, cor branca</t>
  </si>
  <si>
    <t>Tinta latex pva premium,  cor branca</t>
  </si>
  <si>
    <t>Tinta latex pva premium, cor branca</t>
  </si>
  <si>
    <t>Tinta latex pva standard, cor branca</t>
  </si>
  <si>
    <t>12,73</t>
  </si>
  <si>
    <t>Tinta mineral impermeavel em po, branca</t>
  </si>
  <si>
    <t>Tinta protetora superficie metalica aluminio</t>
  </si>
  <si>
    <t>Tinta/revestimento  a base de resina epoxi com alcatrao, bicomponente</t>
  </si>
  <si>
    <t>Tinta/revestimento a base de resina epoxi com alcatrao, bicomponente</t>
  </si>
  <si>
    <t>Tirante com elo, em arame galvanizado rigido, numero 10, comprimento 2000 mm, para pendural de forro removivel</t>
  </si>
  <si>
    <t>Tirante em ferro galvanizado para contraventamento de telha canalete 90, 1/4 " x 400 mm</t>
  </si>
  <si>
    <t>Toalheiro plastico tipo dispenser para papel toalha interfolhado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</si>
  <si>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</si>
  <si>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</si>
  <si>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</si>
  <si>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</si>
  <si>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</si>
  <si>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</si>
  <si>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</si>
  <si>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26,03</t>
  </si>
  <si>
    <t>Tomada rj45, 8 fios, cat 5e, conjunto montado para embutir 4" x 2" (placa + suporte + modulo)</t>
  </si>
  <si>
    <t>Tomada 2p+t 10a, 250v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</si>
  <si>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</si>
  <si>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</si>
  <si>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</si>
  <si>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</si>
  <si>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Tomadas (2 modulos) 2p+t 10a, 250v, conjunto montado para embutir 4" x 2" (placa + suporte + modulos)</t>
  </si>
  <si>
    <t>Topografo</t>
  </si>
  <si>
    <t>25,36</t>
  </si>
  <si>
    <t>Topografo (mensalista)</t>
  </si>
  <si>
    <t>4.679,65</t>
  </si>
  <si>
    <t>Torneira cromada com bico para jardim/tanque 1/2 " ou 3/4 " (ref 1153)</t>
  </si>
  <si>
    <t>Torneira cromada curta sem bico para tanque, padrao popular, 1/2 " ou 3/4 " (ref 1140)</t>
  </si>
  <si>
    <t>Torneira cromada curta sem bico para uso geral  1/2 " ou 3/4 " (ref 1152)</t>
  </si>
  <si>
    <t>Torneira cromada de mesa para cozinha bica movel com arejador 1/2 " ou 3/4 " (ref 1167)</t>
  </si>
  <si>
    <t>78,43</t>
  </si>
  <si>
    <t>Torneira cromada de mesa para lavatorio com sensor de presenca</t>
  </si>
  <si>
    <t>504,47</t>
  </si>
  <si>
    <t>Torneira cromada de mesa para lavatorio temporizada pressao bica baixa</t>
  </si>
  <si>
    <t>129,88</t>
  </si>
  <si>
    <t>Torneira cromada de mesa para lavatorio, bica alta (ref 1195)</t>
  </si>
  <si>
    <t>66,92</t>
  </si>
  <si>
    <t>Torneira cromada de mesa para lavatorio, padrao popular, 1/2 " ou 3/4 " (ref 1193)</t>
  </si>
  <si>
    <t>Torneira cromada de parede longa para lavatorio (ref 1178)</t>
  </si>
  <si>
    <t>127,92</t>
  </si>
  <si>
    <t>Torneira cromada de parede para cozinha bica movel com arejador 1/2 " ou 3/4 " (ref 1168)</t>
  </si>
  <si>
    <t>Torneira cromada de parede para cozinha com arejador 1/2 " ou 3/4 " (ref 1157)</t>
  </si>
  <si>
    <t>Torneira cromada de parede para cozinha com arejador, padrao popular, 1/2 " ou 3/4 " (ref 1159)</t>
  </si>
  <si>
    <t>39,95</t>
  </si>
  <si>
    <t>Torneira cromada de parede para cozinha sem arejador, padrao popular, 1/2 " ou 3/4 " (ref 1158)</t>
  </si>
  <si>
    <t>Torneira cromada sem bico para tanque 1/2 " ou 3/4 " (ref 1143)</t>
  </si>
  <si>
    <t>28,42</t>
  </si>
  <si>
    <t>Torneira cromada sem bico para tanque, padrao popular, 1/2 " ou 3/4 " (ref 1126)</t>
  </si>
  <si>
    <t>Torneira de boia convencional para caixa d'agua, 1.1/2", com haste e torneira metalicos e balao plastico</t>
  </si>
  <si>
    <t>Torneira de boia convencional para caixa d'agua, 1.1/4", com haste e torneira metalicos e balao plastico</t>
  </si>
  <si>
    <t>Torneira de boia convencional para caixa d'agua, 1/2", com haste e torneira metalicos e balao plastico</t>
  </si>
  <si>
    <t>Torneira de boia convencional para caixa d'agua, 1", com haste e torneira metalicos e balao plastico</t>
  </si>
  <si>
    <t>Torneira de boia convencional para caixa d'agua, 2", com haste e torneira metalicos e balao plastico</t>
  </si>
  <si>
    <t>90,02</t>
  </si>
  <si>
    <t>Torneira de boia convencional para caixa d'agua, 3/4", com haste e torneira metalicos e balao plastico</t>
  </si>
  <si>
    <t>Torneira de boia vazao total para caixa d'agua, 1/2", com haste e torneira metalicos e balao plastico</t>
  </si>
  <si>
    <t>Torneira de boia vazao total para caixa d'agua, 1", com haste e torneira metalicos e balao plastico</t>
  </si>
  <si>
    <t>Torneira de boia vazao total para caixa d'agua, 3/4", com haste e torneira metalicos e balao plastico</t>
  </si>
  <si>
    <t>25,75</t>
  </si>
  <si>
    <t>Torneira eletrica de parede, bica alta, para cozinha, 5500 w (110/220 v)</t>
  </si>
  <si>
    <t>Torneira metal amarelo com bico para jardim, padrao popular, 1/2 " ou 3/4 " (ref 1128)</t>
  </si>
  <si>
    <t>Torneira metal amarelo curta sem bico para tanque, padrao popular, 1/2 " ou 3/4 " (ref 1120)</t>
  </si>
  <si>
    <t>Torneira metalica de boia convencional para caixa d'agua, 1/2 ", com haste, torneira e balao metalicos</t>
  </si>
  <si>
    <t>Torneira metalica de boia convencional para caixa d'agua, 3/4 ", com haste, torneira e balao metalicos</t>
  </si>
  <si>
    <t>Torneira plastica de boia convencional para caixa de agua, 3/4 ", com haste metalica e com torneira e balao plasticos (padrao popular)</t>
  </si>
  <si>
    <t>Torneira plastica de boia para caixa de descarga,  1/2", balao e torneira plasticos, com haste metalica</t>
  </si>
  <si>
    <t>Torneira plastica de mesa, bica movel, para cozinha 1/2 "</t>
  </si>
  <si>
    <t>Torneira plastica para tanque 1/2 " ou 3/4 " com bico para mangueira</t>
  </si>
  <si>
    <t>Transformador trifasico de distribuicao, potencia de 1000 kva, tensao nominal de 15 kv, tensao secundaria de 220/127v, em oleo isolante tipo mineral</t>
  </si>
  <si>
    <t>54.100,15</t>
  </si>
  <si>
    <t>Transformador trifasico de distribuicao, potencia de 112,5 kva, tensao nominal de 15 kv, tensao secundaria de 220/127v, em oleo isolante tipo mineral</t>
  </si>
  <si>
    <t>8.362,72</t>
  </si>
  <si>
    <t>Transformador trifasico de distribuicao, potencia de 15 kva, tensao nominal de 15 kv, tensao secundaria de 220/127v, em oleo isolante tipo mineral</t>
  </si>
  <si>
    <t>3.836,11</t>
  </si>
  <si>
    <t>Transformador trifasico de distribuicao, potencia de 150 kva, tensao nominal de 15 kv, tensao secundaria de 220/127v, em oleo isolante tipo mineral</t>
  </si>
  <si>
    <t>10.547,39</t>
  </si>
  <si>
    <t>Transformador trifasico de distribuicao, potencia de 1500 kva, tensao nominal de 15 kv, tensao secundaria de 220/127v, em oleo isolante tipo mineral</t>
  </si>
  <si>
    <t>68.407,76</t>
  </si>
  <si>
    <t>Transformador trifasico de distribuicao, potencia de 225 kva, tensao nominal de 15 kv, tensao secundaria de 220/127v, em oleo isolante tipo mineral</t>
  </si>
  <si>
    <t>14.796,43</t>
  </si>
  <si>
    <t>Transformador trifasico de distribuicao, potencia de 30 kva, tensao nominal de 15 kv, tensao secundaria de 220/127v, em oleo isolante tipo mineral</t>
  </si>
  <si>
    <t>4.685,53</t>
  </si>
  <si>
    <t>Transformador trifasico de distribuicao, potencia de 300 kva, tensao nominal de 15 kv, tensao secundaria de 220/127v, em oleo isolante tipo mineral</t>
  </si>
  <si>
    <t>17.262,50</t>
  </si>
  <si>
    <t>Transformador trifasico de distribuicao, potencia de 45 kva, tensao nominal de 15 kv, tensao secundaria de 220/127v, em oleo isolante tipo mineral</t>
  </si>
  <si>
    <t>5.233,55</t>
  </si>
  <si>
    <t>Transformador trifasico de distribuicao, potencia de 500 kva, tensao nominal de 15 kv, tensao secundaria de 220/127v, em oleo isolante tipo mineral</t>
  </si>
  <si>
    <t>28.169,67</t>
  </si>
  <si>
    <t>Transformador trifasico de distribuicao, potencia de 75 kva, tensao nominal de 15 kv, tensao secundaria de 220/127v, em oleo isolante tipo mineral</t>
  </si>
  <si>
    <t>6.768,00</t>
  </si>
  <si>
    <t>Transformador trifasico de distribuicao, potencia de 750 kva, tensao nominal de 15 kv, tensao secundaria de 220/127v, em oleo isolante tipo mineral</t>
  </si>
  <si>
    <t>38.639,52</t>
  </si>
  <si>
    <t>Transporte - horista (coletado caixa)</t>
  </si>
  <si>
    <t>Transporte - mensalista (coletado caixa)</t>
  </si>
  <si>
    <t>Trator de esteiras, potencia bruta de 133 hp, peso operacional de 14 t, com lamina com capacidade de 3,00 m3</t>
  </si>
  <si>
    <t>Trator de esteiras, potencia bruta de 347 hp, peso operacional de 38,5 t, com escarificador e lamina com capacidade de 4,70m3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</si>
  <si>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</si>
  <si>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</si>
  <si>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</si>
  <si>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</si>
  <si>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esteiras, potencia no volante de 200 hp, peso operacional de 20,1 t, com roda motriz elevada e lamina com capacidade de 3,89 m3</t>
  </si>
  <si>
    <t>Trator de esteiras, potencia 125 hp, peso operacional de 12,9 t, com lamina com capacidade de 2,7 m3</t>
  </si>
  <si>
    <t>Trator de pneus com potencia de 105 cv, tracao 4 x 4, peso com lastro de 5775 kg</t>
  </si>
  <si>
    <t>145.194,38</t>
  </si>
  <si>
    <t>Trator de pneus com potencia de 122 cv, tracao 4 x 4, peso com lastro de 4510 kg</t>
  </si>
  <si>
    <t>168.241,11</t>
  </si>
  <si>
    <t>Trator de pneus com potencia de 15 cv, peso com lastro de 1160 kg</t>
  </si>
  <si>
    <t>49.550,46</t>
  </si>
  <si>
    <t>Trator de pneus com potencia de 50 cv, tracao 4 x 2, peso com lastro de 2714 kg</t>
  </si>
  <si>
    <t>80.353,56</t>
  </si>
  <si>
    <t>Trator de pneus com potencia de 85 cv, tracao 4 x 4, peso com lastro de 4675 kg</t>
  </si>
  <si>
    <t>123.300,00</t>
  </si>
  <si>
    <t>Trator de pneus com potencia de 85 cv, turbo,  peso com lastro de 4900 kg</t>
  </si>
  <si>
    <t>118.777,07</t>
  </si>
  <si>
    <t>Trator de pneus com potencia de 95 cv, tracao 4 x 4, peso maximo de 5225 kg</t>
  </si>
  <si>
    <t>132.518,68</t>
  </si>
  <si>
    <t>Trava-quedas em aco para corda de 12 mm, extensor de 25 x 300 mm, com mosquetao tipo gancho trava dupla</t>
  </si>
  <si>
    <t>Trelica nervurada (espacador), altura = 120,0 mm, diametro dos banzos inferiores e superior = 6,0 mm, diametro da diagonal = 4,2 mm (coletado caixa)</t>
  </si>
  <si>
    <t>Trilho em aluminio "u", com abaulado para roldana de porta de correr, *40 x 40* mm</t>
  </si>
  <si>
    <t>Trilho quadrado, em aluminio (vergalhao macico), 1/4", (*6 x 6* cm), para rodizios</t>
  </si>
  <si>
    <t>Trinco / fecho tipo aviao, em zamac cromado, *60* mm, para janelas - inclui parafusos</t>
  </si>
  <si>
    <t>Troley manual capacidade 1 t</t>
  </si>
  <si>
    <t>420,76</t>
  </si>
  <si>
    <t>Tubo / mangueira preta em polietileno, linha pesada ou reforcada, tipo espaguete, para injecao de calda de cimento, d = 1/2", espessura 1,5 mm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</si>
  <si>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</si>
  <si>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</si>
  <si>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</si>
  <si>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</si>
  <si>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</si>
  <si>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</si>
  <si>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</si>
  <si>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54,77</t>
  </si>
  <si>
    <t>Tubo aco carbono sem costura 1 1/2", e= *3,68 mm, schedule 40, 4,05 kg/m</t>
  </si>
  <si>
    <t>42,39</t>
  </si>
  <si>
    <t>Tubo aco carbono sem costura 1/2", e= *2,77 mm, schedule 40, *1,27 kg/m</t>
  </si>
  <si>
    <t>Tubo aco carbono sem costura 1/2", e= *3,73 mm, schedule 80, *1,62 kg/m</t>
  </si>
  <si>
    <t>Tubo aco carbono sem costura 14", e= *11,13 mm, schedule 40, *94,55 kg/m</t>
  </si>
  <si>
    <t>898,92</t>
  </si>
  <si>
    <t>Tubo aco carbono sem costura 2 1/2", e = 5,16 mm, schedule 40 (8,62 kg/m)</t>
  </si>
  <si>
    <t>84,28</t>
  </si>
  <si>
    <t>Tubo aco carbono sem costura 2", e= *3,91* mm, schedule 40, *5,43* kg/m</t>
  </si>
  <si>
    <t>Tubo aco carbono sem costura 20", e= *12,70 mm, schedule 30, *154,97 kg/m</t>
  </si>
  <si>
    <t>1.724,85</t>
  </si>
  <si>
    <t>Tubo aco carbono sem costura 20", e= *6,35 mm,  schedule 10, *78,46 kg/m</t>
  </si>
  <si>
    <t>955,82</t>
  </si>
  <si>
    <t>Tubo aco carbono sem costura 3/4", e= *2,87 mm, schedule 40, *1,69 kg/m</t>
  </si>
  <si>
    <t>Tubo aco carbono sem costura 3/4", e= *3,91 mm, schedule 80, *2,19 kg/m.</t>
  </si>
  <si>
    <t>Tubo aco carbono sem costura 4", e= *6,02 mm, schedule 40, *16,06 kg/m</t>
  </si>
  <si>
    <t>154,39</t>
  </si>
  <si>
    <t>Tubo aco carbono sem costura 4", e= *8,56 mm, schedule 80, *22,31 kg/m</t>
  </si>
  <si>
    <t>Tubo aco carbono sem costura 6", e= *10,97 mm, schedule 80, *42,56 kg/m</t>
  </si>
  <si>
    <t>416,15</t>
  </si>
  <si>
    <t>Tubo aco carbono sem costura 6", e= 7,11 mm,  schedule 40, *28,26 kg/m</t>
  </si>
  <si>
    <t>272,62</t>
  </si>
  <si>
    <t>Tubo aco carbono sem costura 8", e= *12,70 mm, schedule 80, *64,64 kg/m</t>
  </si>
  <si>
    <t>546,90</t>
  </si>
  <si>
    <t>Tubo aco carbono sem costura 8", e= *6,35 mm,  schedule 20, *33,27 kg/m</t>
  </si>
  <si>
    <t>316,31</t>
  </si>
  <si>
    <t>Tubo aco carbono sem costura 8", e= *7,04 mm, schedule 30, *36,75 kg/m</t>
  </si>
  <si>
    <t>Tubo aco carbono sem costura 8", e= *8,18 mm, schedule 40, *42,55 kg/m</t>
  </si>
  <si>
    <t>410,48</t>
  </si>
  <si>
    <t>Tubo aco galvanizado com costura, classe leve, dn 100 mm ( 4"),  e = 3,75 mm,  *10,55* kg/m (nbr 5580)</t>
  </si>
  <si>
    <t>90,58</t>
  </si>
  <si>
    <t>Tubo aco galvanizado com costura, classe leve, dn 15 mm ( 1/2"),  e = 2,25 mm,  *1,2* kg/m (nbr 5580)</t>
  </si>
  <si>
    <t>Tubo aco galvanizado com costura, classe leve, dn 20 mm ( 3/4"),  e = 2,25 mm,  *1,3* kg/m (nbr 5580)</t>
  </si>
  <si>
    <t>Tubo aco galvanizado com costura, classe leve, dn 25 mm ( 1"),  e = 2,65 mm,  *2,11* kg/m (nbr 5580)</t>
  </si>
  <si>
    <t>Tubo aco galvanizado com costura, classe leve, dn 32 mm ( 1 1/4"),  e = 2,65 mm,  *2,71* kg/m (nbr 5580)</t>
  </si>
  <si>
    <t>Tubo aco galvanizado com costura, classe leve, dn 40 mm ( 1 1/2"),  e = 3,00 mm,  *3,48* kg/m (nbr 5580)</t>
  </si>
  <si>
    <t>Tubo aco galvanizado com costura, classe leve, dn 50 mm ( 2"),  e = 3,00 mm,  *4,40* kg/m (nbr 5580)</t>
  </si>
  <si>
    <t>38,88</t>
  </si>
  <si>
    <t>Tubo aco galvanizado com costura, classe leve, dn 65 mm ( 2 1/2"),  e = 3,35 mm, * 6,23* kg/m (nbr 5580)</t>
  </si>
  <si>
    <t>Tubo aco galvanizado com costura, classe leve, dn 80 mm ( 3"),  e = 3,35 mm, *7,32* kg/m (nbr 5580)</t>
  </si>
  <si>
    <t>62,50</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</si>
  <si>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</si>
  <si>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</si>
  <si>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</si>
  <si>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1", e = 3,38 mm, peso 2,50 kg/m (nbr 5580)</t>
  </si>
  <si>
    <t>Tubo aco galvanizado com costura, classe media, dn 2.1/2", e = *3,65* mm, peso *6,51* kg/m (nbr 5580)</t>
  </si>
  <si>
    <t>53,37</t>
  </si>
  <si>
    <t>Tubo aco galvanizado com costura, classe media, dn 2", e = *3,65* mm, peso *5,10* kg/m (nbr 5580)</t>
  </si>
  <si>
    <t>43,01</t>
  </si>
  <si>
    <t>Tubo aco galvanizado com costura, classe media, dn 3/4", e = *2,65* mm, peso *1,58* kg/m (nbr 5580)</t>
  </si>
  <si>
    <t>Tubo aco galvanizado com costura, classe media, dn 3", e = *4,05* mm, peso *8,47* kg/m (nbr 5580)</t>
  </si>
  <si>
    <t>Tubo aco galvanizado com costura, classe media, dn 4", e = 4,50* mm, peso 12,10* kg/m (nbr 5580)</t>
  </si>
  <si>
    <t>98,92</t>
  </si>
  <si>
    <t>Tubo aco galvanizado com costura, classe media, dn 5", e = *5,40* mm, peso *17,80* kg/m (nbr 5580)</t>
  </si>
  <si>
    <t>148,10</t>
  </si>
  <si>
    <t>Tubo aco galvanizado com costura, classe media, dn 6", e = 4,85* mm, peso 19,68* kg/m (nbr 5580)</t>
  </si>
  <si>
    <t>160,62</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</si>
  <si>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</si>
  <si>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</si>
  <si>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</si>
  <si>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</si>
  <si>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</si>
  <si>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165,03</t>
  </si>
  <si>
    <t>Tubo coletor de esgoto pvc, jei, dn 350 mm (nbr 7362)</t>
  </si>
  <si>
    <t>204,39</t>
  </si>
  <si>
    <t>Tubo coletor de esgoto pvc, jei, dn 400 mm (nbr 7362)</t>
  </si>
  <si>
    <t>264,74</t>
  </si>
  <si>
    <t>Tubo coletor de esgoto, pvc, jei, dn 150 mm  (nbr 7362)</t>
  </si>
  <si>
    <t>39,91</t>
  </si>
  <si>
    <t>Tubo concreto armado, classe ea-2, pb je, dn 1000 mm, para esgoto sanitario (nbr 8890)</t>
  </si>
  <si>
    <t>Tubo concreto armado, classe ea-2, pb je, dn 300 mm, para esgoto sanitario (nbr 8890)</t>
  </si>
  <si>
    <t>Tubo concreto armado, classe ea-2, pb je, dn 400 mm, para esgoto sanitario (nbr 8890)</t>
  </si>
  <si>
    <t>Tubo concreto armado, classe ea-2, pb je, dn 500 mm, para esgoto sanitario (nbr 8890)</t>
  </si>
  <si>
    <t>Tubo concreto armado, classe ea-2, pb je, dn 600 mm, para esgoto sanitario (nbr 8890)</t>
  </si>
  <si>
    <t>Tubo concreto armado, classe ea-2, pb je, dn 700 mm, para esgoto sanitario (nbr 8890)</t>
  </si>
  <si>
    <t>Tubo concreto armado, classe ea-2, pb je, dn 800 mm, para esgoto sanitario (nbr 8890)</t>
  </si>
  <si>
    <t>Tubo concreto armado, classe ea-2, pb je, dn 900 mm, para esgoto sanitario (nbr 8890)</t>
  </si>
  <si>
    <t>Tubo concreto armado, classe ea-3, pb je, dn 1000 mm, para esgoto sanitario (nbr 8890)</t>
  </si>
  <si>
    <t>Tubo concreto armado, classe ea-3, pb je, dn 400 mm, para esgoto sanitario (nbr 8890)</t>
  </si>
  <si>
    <t>Tubo concreto armado, classe ea-3, pb je, dn 500 mm, para esgoto sanitario (nbr 8890)</t>
  </si>
  <si>
    <t>Tubo concreto armado, classe ea-3, pb je, dn 600 mm, para esgoto sanitario (nbr 8890)</t>
  </si>
  <si>
    <t>Tubo concreto armado, classe ea-3, pb je, dn 700 mm, para esgoto sanitario (nbr 8890)</t>
  </si>
  <si>
    <t>Tubo concreto armado, classe ea-3, pb je, dn 800 mm, para esgoto sanitario (nbr 8890)</t>
  </si>
  <si>
    <t>Tubo concreto armado, classe ea-3, pb je, dn 900 mm, para esgoto sanitario (nbr 8890)</t>
  </si>
  <si>
    <t>Tubo concreto armado, classe pa-1, pb, dn 1000 mm, para aguas pluviais (nbr 8890)</t>
  </si>
  <si>
    <t>Tubo concreto armado, classe pa-1, pb, dn 1100 mm, para aguas pluviais (nbr 8890)</t>
  </si>
  <si>
    <t>Tubo concreto armado, classe pa-1, pb, dn 1200 mm, para aguas pluviais (nbr 8890)</t>
  </si>
  <si>
    <t>Tubo concreto armado, classe pa-1, pb, dn 1500 mm, para aguas pluviais (nbr 8890)</t>
  </si>
  <si>
    <t>Tubo concreto armado, classe pa-1, pb, dn 2000 mm, para aguas pluviais (nbr 8890)</t>
  </si>
  <si>
    <t>Tubo concreto armado, classe pa-1, pb, dn 300 mm, para aguas pluviais (nbr 8890)</t>
  </si>
  <si>
    <t>Tubo concreto armado, classe pa-1, pb, dn 400 mm, para aguas pluviais (nbr 8890)</t>
  </si>
  <si>
    <t>Tubo concreto armado, classe pa-1, pb, dn 500 mm, para aguas pluviais (nbr 8890)</t>
  </si>
  <si>
    <t>Tubo concreto armado, classe pa-1, pb, dn 600 mm, para aguas pluviais (nbr 8890)</t>
  </si>
  <si>
    <t>Tubo concreto armado, classe pa-1, pb, dn 700 mm, para aguas pluviais (nbr 8890)</t>
  </si>
  <si>
    <t>Tubo concreto armado, classe pa-1, pb, dn 800 mm, para aguas pluviais (nbr 8890)</t>
  </si>
  <si>
    <t>Tubo concreto armado, classe pa-1, pb, dn 900 mm, para aguas pluviais (nbr 8890)</t>
  </si>
  <si>
    <t>Tubo concreto armado, classe pa-2, pb, dn 1000 mm, para aguas pluviais (nbr 8890)</t>
  </si>
  <si>
    <t>Tubo concreto armado, classe pa-2, pb, dn 1100 mm, para aguas pluviais (nbr 8890)</t>
  </si>
  <si>
    <t>Tubo concreto armado, classe pa-2, pb, dn 1200 mm, para aguas pluviais (nbr 8890)</t>
  </si>
  <si>
    <t>Tubo concreto armado, classe pa-2, pb, dn 1500 mm, para aguas pluviais (nbr 8890)</t>
  </si>
  <si>
    <t>Tubo concreto armado, classe pa-2, pb, dn 2000 mm, para aguas pluviais (nbr 8890)</t>
  </si>
  <si>
    <t>Tubo concreto armado, classe pa-2, pb, dn 300 mm, para aguas pluviais (nbr 8890)</t>
  </si>
  <si>
    <t>Tubo concreto armado, classe pa-2, pb, dn 400 mm, para aguas pluviais (nbr 8890)</t>
  </si>
  <si>
    <t>Tubo concreto armado, classe pa-2, pb, dn 500 mm, para aguas pluviais (nbr 8890)</t>
  </si>
  <si>
    <t>Tubo concreto armado, classe pa-2, pb, dn 600 mm, para aguas pluviais (nbr 8890)</t>
  </si>
  <si>
    <t>Tubo concreto armado, classe pa-2, pb, dn 700 mm, para aguas pluviais (nbr 8890)</t>
  </si>
  <si>
    <t>Tubo concreto armado, classe pa-2, pb, dn 800 mm, para aguas pluviais (nbr 8890)</t>
  </si>
  <si>
    <t>Tubo concreto armado, classe pa-2, pb, dn 900 mm, para aguas pluviais (nbr 8890)</t>
  </si>
  <si>
    <t>Tubo concreto armado, classe pa-3, pb, dn 1000 mm, para aguas pluviais (nbr 8890)</t>
  </si>
  <si>
    <t>Tubo concreto armado, classe pa-3, pb, dn 1100 mm, para aguas pluviais (nbr 8890)</t>
  </si>
  <si>
    <t>Tubo concreto armado, classe pa-3, pb, dn 1200 mm, para aguas pluviais (nbr 8890)</t>
  </si>
  <si>
    <t>Tubo concreto armado, classe pa-3, pb, dn 1500 mm, para aguas pluviais (nbr 8890)</t>
  </si>
  <si>
    <t>Tubo concreto armado, classe pa-3, pb, dn 400 mm, para aguas pluviais (nbr 8890)</t>
  </si>
  <si>
    <t>Tubo concreto armado, classe pa-3, pb, dn 500 mm, para aguas pluviais (nbr 8890)</t>
  </si>
  <si>
    <t>Tubo concreto armado, classe pa-3, pb, dn 600 mm, para aguas pluviais (nbr 8890)</t>
  </si>
  <si>
    <t>Tubo concreto armado, classe pa-3, pb, dn 700 mm, para aguas pluviais (nbr 8890)</t>
  </si>
  <si>
    <t>Tubo concreto armado, classe pa-3, pb, dn 800 mm, para aguas pluviais (nbr 8890)</t>
  </si>
  <si>
    <t>Tubo concreto armado, classe pa-3, pb, dn 900 mm, para aguas pluviais (nbr 8890)</t>
  </si>
  <si>
    <t>Tubo corrugado pead, parede dupla, interna lisa, jei, dn/di *1000* mm, para saneamento</t>
  </si>
  <si>
    <t>1.055,33</t>
  </si>
  <si>
    <t>Tubo corrugado pead, parede dupla, interna lisa, jei, dn/di *400* mm, para saneamento</t>
  </si>
  <si>
    <t>300,88</t>
  </si>
  <si>
    <t>Tubo corrugado pead, parede dupla, interna lisa, jei, dn/di *800* mm, para saneamento</t>
  </si>
  <si>
    <t>793,98</t>
  </si>
  <si>
    <t>Tubo corrugado pead, parede dupla, interna lisa, jei, dn/di 1200 mm, para saneamento</t>
  </si>
  <si>
    <t>1.656,33</t>
  </si>
  <si>
    <t>Tubo corrugado pead, parede dupla, interna lisa, jei, dn/di 250 mm, para saneamento</t>
  </si>
  <si>
    <t>115,40</t>
  </si>
  <si>
    <t>Tubo corrugado pead, parede dupla, interna lisa, jei, dn/di 300 mm, para saneamento</t>
  </si>
  <si>
    <t>136,48</t>
  </si>
  <si>
    <t>Tubo corrugado pead, parede dupla, interna lisa, jei, dn/di 600 mm, para saneamento</t>
  </si>
  <si>
    <t>562,63</t>
  </si>
  <si>
    <t>Tubo cpvc soldavel, 35 mm, agua quente predial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</si>
  <si>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</si>
  <si>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</si>
  <si>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</si>
  <si>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</si>
  <si>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</si>
  <si>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44,90</t>
  </si>
  <si>
    <t>Tubo cpvc, soldavel, 73 mm, agua quente predial (nbr 15884)</t>
  </si>
  <si>
    <t>Tubo cpvc, soldavel, 89 mm, agua quente predial (nbr 15884)</t>
  </si>
  <si>
    <t>109,30</t>
  </si>
  <si>
    <t>Tubo de borracha elastomerica flexivel, preta, para isolamento termico de tubulacao, dn 1 1/8" (28 mm), e= 32 mm, coeficiente de condutividade termica 0,036w/mk, vapor de agua maior ou igual a 10.000</t>
  </si>
  <si>
    <t>65,19</t>
  </si>
  <si>
    <t>Tubo de borracha elastomerica flexivel, preta, para isolamento termico de tubulacao, dn 1 3/8" (35 mm), e= 32 mm, coeficiente de condutividade termica 0,036w/mk, vapor de agua maior ou igual a 10.000</t>
  </si>
  <si>
    <t>77,32</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</si>
  <si>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</si>
  <si>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</si>
  <si>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</si>
  <si>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</si>
  <si>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61,02</t>
  </si>
  <si>
    <t>Tubo de borracha elastomerica flexivel, preta, para isolamento termico de tubulacao, dn 2 1/8" (54 mm), e= 32 mm, coeficiente de condutividade termica 0,036w/mk, vapor de agua maior ou igual a 10.000</t>
  </si>
  <si>
    <t>105,60</t>
  </si>
  <si>
    <t>Tubo de borracha elastomerica flexivel, preta, para isolamento termico de tubulacao, dn 2 5/8" (*64* mm), e= *32* mm, coeficiente de condutividade termica 0,036w/mk, vapor de agua maior ou igual a 10.000</t>
  </si>
  <si>
    <t>107,10</t>
  </si>
  <si>
    <t>Tubo de borracha elastomerica flexivel, preta, para isolamento termico de tubulacao, dn 3/4" (18 mm), e= 32 mm, coeficiente de condutividade termica 0,036w/mk, vapor de agua maior ou igual a 10.000</t>
  </si>
  <si>
    <t>58,60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</si>
  <si>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</si>
  <si>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</si>
  <si>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</si>
  <si>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 (28 mm), para instalacoes de media pressao para gases combustiveis e medicinais</t>
  </si>
  <si>
    <t>54,17</t>
  </si>
  <si>
    <t>Tubo de cobre classe "a", dn = 1 1/2 " (42 mm), para instalacoes de media pressao para gases combustiveis e medicinais</t>
  </si>
  <si>
    <t>Tubo de cobre classe "a", dn = 1 1/4 " (35 mm), para instalacoes de media pressao para gases combustiveis e medicinais</t>
  </si>
  <si>
    <t>81,82</t>
  </si>
  <si>
    <t>Tubo de cobre classe "a", dn = 1/2 " (15 mm), para instalacoes de media pressao para gases combustiveis e medicinais</t>
  </si>
  <si>
    <t>Tubo de cobre classe "a", dn = 2 1/2 " (66 mm), para instalacoes de media pressao para gases combustiveis e medicinais</t>
  </si>
  <si>
    <t>181,21</t>
  </si>
  <si>
    <t>Tubo de cobre classe "a", dn = 3 " (79 mm), para instalacoes de media pressao para gases combustiveis e medicinais</t>
  </si>
  <si>
    <t>266,98</t>
  </si>
  <si>
    <t>Tubo de cobre classe "a", dn = 3/4 " (22 mm), para instalacoes de media pressao para gases combustiveis e medicinais</t>
  </si>
  <si>
    <t>Tubo de cobre classe "a", dn = 4 " (104 mm), para instalacoes de media pressao para gases combustiveis e medicinais</t>
  </si>
  <si>
    <t>Tubo de cobre classe "e", dn = 104 mm, para instalacao hidraulica predial</t>
  </si>
  <si>
    <t>320,53</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</si>
  <si>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</si>
  <si>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</si>
  <si>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</si>
  <si>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</si>
  <si>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53,90</t>
  </si>
  <si>
    <t>Tubo de cobre classe "e", dn = 42 mm, para instalacao hidraulica predial</t>
  </si>
  <si>
    <t>Tubo de cobre classe "e", dn = 54 mm, para instalacao hidraulica predial</t>
  </si>
  <si>
    <t>105,55</t>
  </si>
  <si>
    <t>Tubo de cobre classe "e", dn = 66 mm, para instalacao hidraulica predial</t>
  </si>
  <si>
    <t>148,70</t>
  </si>
  <si>
    <t>Tubo de cobre classe "e", dn = 79 mm, para instalacao hidraulica predial</t>
  </si>
  <si>
    <t>217,37</t>
  </si>
  <si>
    <t>Tubo de cobre classe "i", dn = 1 " (28 mm), para instalacoes industriais de alta pressao e vapor</t>
  </si>
  <si>
    <t>Tubo de cobre classe "i", dn = 1 1/2 " (42 mm), para instalacoes industriais de alta pressao e vapor</t>
  </si>
  <si>
    <t>Tubo de cobre classe "i", dn = 1 1/4 " (35 mm), para instalacoes industriais de alta pressao e vapor</t>
  </si>
  <si>
    <t>103,26</t>
  </si>
  <si>
    <t>Tubo de cobre classe "i", dn = 1/2 " (15 mm), para instalacoes industriais de alta pressao e vapor</t>
  </si>
  <si>
    <t>Tubo de cobre classe "i", dn = 2 " (54 mm), para instalacoes industriais de alta pressao e vapor</t>
  </si>
  <si>
    <t>173,77</t>
  </si>
  <si>
    <t>Tubo de cobre classe "i", dn = 2 1/2 " (66 mm), para instalacoes industriais de alta pressao e vapor</t>
  </si>
  <si>
    <t>225,46</t>
  </si>
  <si>
    <t>Tubo de cobre classe "i", dn = 3 " (79 mm), para instalacoes industriais de alta pressao e vapor</t>
  </si>
  <si>
    <t>333,93</t>
  </si>
  <si>
    <t>Tubo de cobre classe "i", dn = 3/4 " (22 mm), para instalacoes industriais de alta pressao e vapor</t>
  </si>
  <si>
    <t>Tubo de cobre classe "i", dn = 4" (104 mm), para instalacoes industriais de alta pressao e vapor</t>
  </si>
  <si>
    <t>491,53</t>
  </si>
  <si>
    <t>Tubo de cobre flexivel, d = 1/2 ", e = 0,79 mm, para ar-condicionado/ instalacoes gas residenciais e comerciais</t>
  </si>
  <si>
    <t>Tubo de cobre flexivel, d = 1/4 ", e = 0,79 mm, para ar-condicionado/ instalacoes gas residenciais e comerciais</t>
  </si>
  <si>
    <t>Tubo de cobre flexivel, d = 3/16 ", e = 0,79 mm, para ar-condicionado/ instalacoes gas residenciais e comerciais</t>
  </si>
  <si>
    <t>Tubo de cobre flexivel, d = 3/4 ", e = 0,79 mm, para ar-condicionado/ instalacoes gas residenciais e comerciais</t>
  </si>
  <si>
    <t>Tubo de cobre flexivel, d = 3/8 ", e = 0,79 mm, para ar-condicionado/ instalacoes gas residenciais e comerciais</t>
  </si>
  <si>
    <t>16,51</t>
  </si>
  <si>
    <t>Tubo de cobre flexivel, d = 5/16 ", e = 0,79 mm, para ar-condicionado/ instalacoes gas residenciais e comerciais</t>
  </si>
  <si>
    <t>13,20</t>
  </si>
  <si>
    <t>Tubo de cobre flexivel, d = 5/8 ", e = 0,79 mm, para ar-condicionado/ instalacoes gas residenciais e comerciais</t>
  </si>
  <si>
    <t>Tubo de cobre, classe "a", dn = 2" (54 mm), para instalacoes de media pressao para gases combustiveis e medicinais</t>
  </si>
  <si>
    <t>Tubo de concreto simples poroso, macho/femea, dn 200 mm</t>
  </si>
  <si>
    <t>Tubo de concreto simples poroso, macho/femea, dn 300 mm</t>
  </si>
  <si>
    <t>24,83</t>
  </si>
  <si>
    <t>Tubo de concreto simples, classe es, pb je, dn 400 mm, para esgoto sanitario (nbr 8890)</t>
  </si>
  <si>
    <t>75,21</t>
  </si>
  <si>
    <t>Tubo de concreto simples, classe es, pb je, dn 500 mm, para esgoto sanitario (nbr 8890)</t>
  </si>
  <si>
    <t>113,09</t>
  </si>
  <si>
    <t>Tubo de concreto simples, classe es, pb je, dn 600 mm, para esgoto sanitario (nbr 8890)</t>
  </si>
  <si>
    <t>Tubo de concreto simples, classe- ps1, macho/femea, dn 200 mm, para aguas pluviais (nbr 8890)</t>
  </si>
  <si>
    <t>Tubo de concreto simples, classe- ps1, macho/femea, dn 300 mm, para aguas pluviais (nbr 8890)</t>
  </si>
  <si>
    <t>Tubo de concreto simples, classe- ps1, macho/femea, dn 400 mm, para aguas pluviais (nbr 8890)</t>
  </si>
  <si>
    <t>Tubo de concreto simples, classe- ps1, macho/femea, dn 500 mm, para aguas pluviais (nbr 8890)</t>
  </si>
  <si>
    <t>Tubo de concreto simples, classe- ps1, macho/femea, dn 600 mm, para aguas pluviais (nbr 8890)</t>
  </si>
  <si>
    <t>71,64</t>
  </si>
  <si>
    <t>Tubo de concreto simples, classe- ps1, pb, dn 200 mm, para aguas pluviais (nbr 8890)</t>
  </si>
  <si>
    <t>Tubo de concreto simples, classe- ps1, pb, dn 300 mm, para aguas pluviais (nbr 8890)</t>
  </si>
  <si>
    <t>Tubo de concreto simples, classe- ps1, pb, dn 400 mm, para aguas pluviais (nbr 8890)</t>
  </si>
  <si>
    <t>Tubo de concreto simples, classe- ps1, pb, dn 500 mm, para aguas pluviais (nbr 8890)</t>
  </si>
  <si>
    <t>62,03</t>
  </si>
  <si>
    <t>Tubo de concreto simples, classe- ps1, pb, dn 600 mm, para aguas pluviais (nbr 8890)</t>
  </si>
  <si>
    <t>79,05</t>
  </si>
  <si>
    <t>Tubo de concreto simples, classe- ps2, pb, dn 200 mm, para aguas pluviais (nbr 8890)</t>
  </si>
  <si>
    <t>Tubo de concreto simples, classe- ps2, pb, dn 300 mm, para aguas pluviais (nbr 8890)</t>
  </si>
  <si>
    <t>Tubo de concreto simples, classe- ps2, pb, dn 400 mm, para aguas pluviais (nbr 8890)</t>
  </si>
  <si>
    <t>Tubo de concreto simples, classe- ps2, pb, dn 500 mm, para aguas pluviais (nbr 8890)</t>
  </si>
  <si>
    <t>Tubo de concreto simples, classe- ps2, pb, dn 600 mm, para aguas pluviais (nbr 8890)</t>
  </si>
  <si>
    <t>86,43</t>
  </si>
  <si>
    <t>Tubo de descarga pvc, para ligacao caixa de descarga - embutir, 40 mm x 150 cm</t>
  </si>
  <si>
    <t>Tubo de descida externo de pvc para caixa de descarga externa alta - 40 mm x 1,60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</si>
  <si>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</si>
  <si>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</si>
  <si>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</si>
  <si>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</si>
  <si>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</si>
  <si>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</si>
  <si>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</si>
  <si>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1",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</si>
  <si>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</si>
  <si>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</si>
  <si>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</si>
  <si>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</si>
  <si>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</si>
  <si>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 sdr 26 - pn 05 ) para rede de agua ou esgoto (nbr 15561)</t>
  </si>
  <si>
    <t>3.458,98</t>
  </si>
  <si>
    <t>Tubo de polietileno de alta densidade, pead, pe-80, de = 110 mm x 10,0 mm parede, ( sdr 11 - pn 12,5 ) para rede de agua ou esgoto (nbr 15561)</t>
  </si>
  <si>
    <t>Tubo de polietileno de alta densidade, pead, pe-80, de = 1200 mm x 37,2 mm parede ( sdr 32,25 - pn 04 ) para rede de agua ou esgoto (nbr 15561)</t>
  </si>
  <si>
    <t>6.066,54</t>
  </si>
  <si>
    <t>Tubo de polietileno de alta densidade, pead, pe-80, de = 1400 mm x 42,9 mm parede, (sdr 32,25 - pn 04 ) para rede de agua ou esgoto (nbr 15561)</t>
  </si>
  <si>
    <t>8.278,02</t>
  </si>
  <si>
    <t>Tubo de polietileno de alta densidade, pead, pe-80, de = 160 mm x 14,6 mm parede, (sdr 11 - pn 12,5 ) para rede de agua ou esgoto (nbr 15561)</t>
  </si>
  <si>
    <t>181,97</t>
  </si>
  <si>
    <t>Tubo de polietileno de alta densidade, pead, pe-80, de = 1600 mm x 49,0 mm parede, ( sdr 32,25 - pn 04 ) para rede de agua ou esgoto (nbr 15561)</t>
  </si>
  <si>
    <t>7.852,69</t>
  </si>
  <si>
    <t>Tubo de polietileno de alta densidade, pead, pe-80, de = 900 mm x 34,7 mm parede, ( sdr 26 - pn 05 ) para rede de agua ou esgoto (nbr 15561)</t>
  </si>
  <si>
    <t>3.137,28</t>
  </si>
  <si>
    <t>Tubo de polietileno de alta densidade, pead, pe-80, de= 200 mm x 18,2 mm parede, ( sdr 11 - pn 12,5 ) para rede de agua ou esgoto (nbr 15561)</t>
  </si>
  <si>
    <t>283,67</t>
  </si>
  <si>
    <t>Tubo de polietileno de alta densidade, pead, pe-80, de= 315 mm x 28,7 mm parede, ( sdr 11 - pn 12,5 ) para rede de agua ou esgoto (nbr 15561)</t>
  </si>
  <si>
    <t>695,06</t>
  </si>
  <si>
    <t>Tubo de polietileno de alta densidade, pead, pe-80, de= 400 mm x 36,4 mm parede, ( sdr 11 - pn 12,5 ) para rede de agua ou esgoto (nbr 15561)</t>
  </si>
  <si>
    <t>1.119,49</t>
  </si>
  <si>
    <t>Tubo de polietileno de alta densidade, pead, pe-80, de= 50 mm x 4,6 mm parede, (sdr 11 - pn 12,5) para rede de agua ou esgoto (nbr 15561)</t>
  </si>
  <si>
    <t>Tubo de polietileno de alta densidade, pead, pe-80, de= 500 mm x 45,5 mm parede, ( sdr 11 - pn 12,5 ) para rede de agua ou esgoto (nbr 15561)</t>
  </si>
  <si>
    <t>1.965,42</t>
  </si>
  <si>
    <t>Tubo de polietileno de alta densidade, pead, pe-80, de= 630 mm x 57,3 mm parede (sdr 11 - pn 12,5 ) para rede de agua ou esgoto (nbr 15561)</t>
  </si>
  <si>
    <t>2.923,13</t>
  </si>
  <si>
    <t>Tubo de polietileno de alta densidade, pead, pe-80, de= 730 mm x 34,1 mm parede, ( sdr 21 - pn 06 ) para rede de agua ou esgoto (nbr 15561)</t>
  </si>
  <si>
    <t>1.465,87</t>
  </si>
  <si>
    <t>Tubo de polietileno de alta densidade, pead, pe-80, de= 75 mm x 6,9 mm parede, ( srd 11 - pn 12,5 ) para rede de agua ou esgoto (nbr 15561)</t>
  </si>
  <si>
    <t>40,39</t>
  </si>
  <si>
    <t>Tubo de polietileno de alta densidade, pead, pe-80, de= 800 mm x 30,8 mm parede, ( sdr 26 - pn 05 ) para rede de agua ou esgoto (nbr 15561)</t>
  </si>
  <si>
    <t>1.912,47</t>
  </si>
  <si>
    <t>Tubo de pvc, pbl, tipo leve, dn = 125 mm,  para ventilacao</t>
  </si>
  <si>
    <t>Tubo de pvc, pbl, tipo leve, dn = 250 mm,  para ventilacao</t>
  </si>
  <si>
    <t>Tubo de pvc, pbl, tipo leve, dn = 300 mm,  para ventilacao</t>
  </si>
  <si>
    <t>72,48</t>
  </si>
  <si>
    <t>Tubo de pvc, pbl, tipo leve, dn = 400 mm,  para ventilacao</t>
  </si>
  <si>
    <t>173,01</t>
  </si>
  <si>
    <t>Tubo de revestimento, em aco, corpo schedule 40, ponteira schedule 80, rosqueavel e segmentado para perfuracao,  diametro 6'' (200 mm) (coletado caixa)</t>
  </si>
  <si>
    <t>363,28</t>
  </si>
  <si>
    <t>Tubo de revestimento, em aco, corpo schedule 40, ponteira schedule 80, rosqueavel e segmentado para perfuracao, diametro 10'' (310 mm)  (coletado caixa)</t>
  </si>
  <si>
    <t>895,23</t>
  </si>
  <si>
    <t>Tubo de revestimento, em aco, corpo schedule 40, ponteira schedule 80, rosqueavel e segmentado para perfuracao, diametro 14'' (400 mm)  (coletado caixa)</t>
  </si>
  <si>
    <t>1.642,20</t>
  </si>
  <si>
    <t>Tubo de revestimento, em aco, corpo schedule 40, ponteira schedule 80, rosqueavel e segmentado para perfuracao, diametro 16'' (450 mm)  (coletado caixa)</t>
  </si>
  <si>
    <t>2.804,37</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</si>
  <si>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</si>
  <si>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</si>
  <si>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</si>
  <si>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</si>
  <si>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t>
  </si>
  <si>
    <t>Tubo monocamada pex, dn 20 mm</t>
  </si>
  <si>
    <t>Tubo monocamada pex, dn 25 mm</t>
  </si>
  <si>
    <t>Tubo monocamada pex, dn 32 mm</t>
  </si>
  <si>
    <t>Tubo multicamada pex, dn *26* mm, para instalacoes a gas (amarelo)</t>
  </si>
  <si>
    <t>Tubo multicamada pex, dn 16 mm, para instalacoes a gas (amarelo)</t>
  </si>
  <si>
    <t>Tubo multicamada pex, dn 20 mm, para instalacoes a gas (amarelo)</t>
  </si>
  <si>
    <t>Tubo multicamada pex, dn 32 mm, para instalacoes a gas (amarelo)</t>
  </si>
  <si>
    <t>21,44</t>
  </si>
  <si>
    <t>Tubo ppr pn 20, dn 20 mm, para agua quente predial</t>
  </si>
  <si>
    <t>Tubo ppr pn 20, dn 25 mm, para agua quente predial</t>
  </si>
  <si>
    <t>Tubo ppr, classe pn 12, dn 110 mm</t>
  </si>
  <si>
    <t>98,05</t>
  </si>
  <si>
    <t>Tubo ppr, classe pn 12, dn 32 mm</t>
  </si>
  <si>
    <t>Tubo ppr, classe pn 12, dn 40 mm</t>
  </si>
  <si>
    <t>Tubo ppr, classe pn 12, dn 50 mm</t>
  </si>
  <si>
    <t>Tubo ppr, classe pn 12, dn 63 mm</t>
  </si>
  <si>
    <t>Tubo ppr, classe pn 12, dn 75 mm</t>
  </si>
  <si>
    <t>Tubo ppr, classe pn 12, dn 90 mm</t>
  </si>
  <si>
    <t>55,47</t>
  </si>
  <si>
    <t>Tubo ppr, classe pn 25, dn 110 mm, para agua quente e fria predial</t>
  </si>
  <si>
    <t>111,63</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</si>
  <si>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</si>
  <si>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</si>
  <si>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</si>
  <si>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</si>
  <si>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</si>
  <si>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21,70</t>
  </si>
  <si>
    <t>Tubo ppr, classe pn 25, dn 63 mm, para agua quente e fria predial</t>
  </si>
  <si>
    <t>28,78</t>
  </si>
  <si>
    <t>Tubo ppr, classe pn 25, dn 75 mm, para agua quente e fria predial</t>
  </si>
  <si>
    <t>Tubo ppr, classe pn 25, dn 90 mm, para agua quente e fria predial</t>
  </si>
  <si>
    <t>82,17</t>
  </si>
  <si>
    <t>Tubo pvc  serie normal, dn 100 mm, para esgoto  predial (nbr 5688)</t>
  </si>
  <si>
    <t>Tubo pvc  serie normal, dn 150 mm, para esgoto  predial (nbr 5688)</t>
  </si>
  <si>
    <t>Tubo pvc  serie normal, dn 40 mm, para esgoto  predial (nbr 5688)</t>
  </si>
  <si>
    <t>Tubo pvc corrugado, parede dupla, je, dn 150 mm, rede coletora esgoto</t>
  </si>
  <si>
    <t>Tubo pvc corrugado, parede dupla, je, dn 200 mm, rede coletora esgoto</t>
  </si>
  <si>
    <t>50,64</t>
  </si>
  <si>
    <t>Tubo pvc corrugado, parede dupla, je, dn 250 mm, rede coletora esgoto</t>
  </si>
  <si>
    <t>Tubo pvc corrugado, parede dupla, je, dn 300 mm, rede coletora esgoto</t>
  </si>
  <si>
    <t>116,74</t>
  </si>
  <si>
    <t>Tubo pvc corrugado, parede dupla, je, dn 350 mm, rede coletora esgoto</t>
  </si>
  <si>
    <t>164,73</t>
  </si>
  <si>
    <t>Tubo pvc corrugado, parede dupla, je, dn 400 mm, rede coletora esgoto</t>
  </si>
  <si>
    <t>191,00</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</si>
  <si>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</si>
  <si>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</si>
  <si>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</si>
  <si>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</si>
  <si>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 revestimento geomecanico nervurado standard, dn = 250 mm, comprimento = 2 m</t>
  </si>
  <si>
    <t>Tubo pvc defofo, jei, 1 mpa, dn 100 mm, para rede de agua (nbr 7665)</t>
  </si>
  <si>
    <t>Tubo pvc defofo, jei, 1 mpa, dn 150 mm, para rede de  agua (nbr 7665)</t>
  </si>
  <si>
    <t>91,86</t>
  </si>
  <si>
    <t>Tubo pvc defofo, jei, 1 mpa, dn 200 mm, para rede de agua (nbr 7665)</t>
  </si>
  <si>
    <t>155,68</t>
  </si>
  <si>
    <t>Tubo pvc defofo, jei, 1 mpa, dn 250 mm, para rede de agua (nbr 7665)</t>
  </si>
  <si>
    <t>237,00</t>
  </si>
  <si>
    <t>Tubo pvc defofo, jei, 1 mpa, dn 300 mm, para rede de agua (nbr 7665)</t>
  </si>
  <si>
    <t>336,54</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</si>
  <si>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</si>
  <si>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</si>
  <si>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</si>
  <si>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</si>
  <si>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</si>
  <si>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</si>
  <si>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</si>
  <si>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</si>
  <si>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</si>
  <si>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37,06</t>
  </si>
  <si>
    <t>Tubo pvc roscavel, 3/4",  agua fria predial</t>
  </si>
  <si>
    <t>Tubo pvc serie normal, dn 50 mm, para esgoto predial (nbr 5688)</t>
  </si>
  <si>
    <t>Tubo pvc serie normal, dn 75 mm, para esgoto predial (nbr 5688)</t>
  </si>
  <si>
    <t>Tubo pvc, flexivel, corrugado, perfurado, dn 110 mm, para drenagem, sistema irrigacao</t>
  </si>
  <si>
    <t>Tubo pvc, flexivel, corrugado, perfurado, dn 65 mm, para drenagem, sistema irrigacao</t>
  </si>
  <si>
    <t>Tubo pvc, rigido, corrugado, perfurado, dn 150 mm, para drenagem, sistema irrigacao</t>
  </si>
  <si>
    <t>Tubo pvc, roscavel,  2 1/2", agua fria predial</t>
  </si>
  <si>
    <t>Tubo pvc, roscavel,  2", para agua fria predial</t>
  </si>
  <si>
    <t>Tubo pvc, roscavel, 1 1/2",  agua fria predial</t>
  </si>
  <si>
    <t>Tubo pvc, roscavel, 1 1/4", agua fria predial</t>
  </si>
  <si>
    <t>Tubo pvc, roscavel, 1/2", agua fria predial</t>
  </si>
  <si>
    <t>Tubo pvc, roscavel, 1", agua fria predial</t>
  </si>
  <si>
    <t>Tubo pvc, roscavel, 3", agua fria predial</t>
  </si>
  <si>
    <t>62,40</t>
  </si>
  <si>
    <t>Tubo pvc, roscavel, 4",  agua fria predial</t>
  </si>
  <si>
    <t>75,33</t>
  </si>
  <si>
    <t>Tubo pvc, roscavel, 5",  agua fria predial</t>
  </si>
  <si>
    <t>108,34</t>
  </si>
  <si>
    <t>Tubo pvc, roscavel, 6",  agua fria predial</t>
  </si>
  <si>
    <t>Tubo pvc, serie r, dn 100 mm, para esgoto ou aguas pluviais predial (nbr 5688)</t>
  </si>
  <si>
    <t>25,57</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</si>
  <si>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</si>
  <si>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</si>
  <si>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</si>
  <si>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</si>
  <si>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dn 110 mm, agua fria (nbr-5648)</t>
  </si>
  <si>
    <t>Tubo pvc, soldavel, dn 20 mm, agua fria (nbr-5648)</t>
  </si>
  <si>
    <t>Tubo pvc, soldavel, dn 25 mm, agua fria (nbr-5648)</t>
  </si>
  <si>
    <t>Tubo pvc, soldavel, dn 32 mm, agua fria (nbr-5648)</t>
  </si>
  <si>
    <t>Tubo pvc, soldavel, dn 40 mm, agua fria (nbr-5648)</t>
  </si>
  <si>
    <t>Tubo pvc, soldavel, dn 50 mm, para agua fria (nbr-5648)</t>
  </si>
  <si>
    <t>Tubo pvc, soldavel, dn 60 mm, agua fria (nbr-5648)</t>
  </si>
  <si>
    <t>Tubo pvc, soldavel, dn 75 mm, agua fria (nbr-5648)</t>
  </si>
  <si>
    <t>Tubo pvc, soldavel, dn 85 mm, agua fria (nbr-5648)</t>
  </si>
  <si>
    <t>Tubo 26" em chapa preta, e= 3/16", 147 kg/6 m</t>
  </si>
  <si>
    <t>1.535,49</t>
  </si>
  <si>
    <t>Tubo 30" em chapa preta, e= 1/4", 175 kg/6 m</t>
  </si>
  <si>
    <t>1.957,39</t>
  </si>
  <si>
    <t>Tubo 30" em chapa preta, e= 3/8", 177 kg/6 m</t>
  </si>
  <si>
    <t>1.979,76</t>
  </si>
  <si>
    <t>Uniao com assento conico de bronze, diametro 1/2"</t>
  </si>
  <si>
    <t>Uniao com assento conico de bronze, diametro 1"</t>
  </si>
  <si>
    <t>38,04</t>
  </si>
  <si>
    <t>Uniao com assento conico de bronze, diametro 2 1/2"</t>
  </si>
  <si>
    <t>157,88</t>
  </si>
  <si>
    <t>Uniao com assento conico de bronze, diametro 2'</t>
  </si>
  <si>
    <t>101,34</t>
  </si>
  <si>
    <t>Uniao com assento conico de bronze, diametro 3/4"</t>
  </si>
  <si>
    <t>33,94</t>
  </si>
  <si>
    <t>Uniao com assento conico de bronze, diametro 3"</t>
  </si>
  <si>
    <t>255,30</t>
  </si>
  <si>
    <t>Uniao com assento conico de bronze, diametro 4"</t>
  </si>
  <si>
    <t>434,48</t>
  </si>
  <si>
    <t>Uniao com assento conico de ferro longo (macho-femea), diametro 1 1/2"</t>
  </si>
  <si>
    <t>89,36</t>
  </si>
  <si>
    <t>Uniao com assento conico de ferro longo (macho-femea), diametro 1/2"</t>
  </si>
  <si>
    <t>Uniao com assento conico de ferro longo (macho-femea), diametro 1"</t>
  </si>
  <si>
    <t>56,88</t>
  </si>
  <si>
    <t>Uniao com assento conico de ferro longo (macho-femea), diametro 2 1/2"</t>
  </si>
  <si>
    <t>176,05</t>
  </si>
  <si>
    <t>Uniao com assento conico de ferro longo (macho-femea), diametro 2"</t>
  </si>
  <si>
    <t>Uniao com assento conico de ferro longo (macho-femea), diametro 3/4"</t>
  </si>
  <si>
    <t>45,63</t>
  </si>
  <si>
    <t>Uniao com assento conico de ferro longo (macho-femea), diametro 3'</t>
  </si>
  <si>
    <t>257,31</t>
  </si>
  <si>
    <t>Uniao com assento conico de ferro longo (macho-femea), diametro 4"</t>
  </si>
  <si>
    <t>325,03</t>
  </si>
  <si>
    <t>Uniao com flange ppr, dn 40 mm, para agua quente predial</t>
  </si>
  <si>
    <t>Uniao de ferro galvanizado, com assento conico de bronze, de 1 1/2"</t>
  </si>
  <si>
    <t>Uniao de ferro galvanizado, com assento conico de bronze, de 1 1/4"</t>
  </si>
  <si>
    <t>56,61</t>
  </si>
  <si>
    <t>Uniao de ferro galvanizado, com rosca bsp, com assento plano, de 1 1/2"</t>
  </si>
  <si>
    <t>42,23</t>
  </si>
  <si>
    <t>Uniao de ferro galvanizado, com rosca bsp, com assento plano, de 1 1/4"</t>
  </si>
  <si>
    <t>33,92</t>
  </si>
  <si>
    <t>Uniao de ferro galvanizado, com rosca bsp, com assento plano, de 1/2"</t>
  </si>
  <si>
    <t>Uniao de ferro galvanizado, com rosca bsp, com assento plano, de 1"</t>
  </si>
  <si>
    <t>Uniao de ferro galvanizado, com rosca bsp, com assento plano, de 2 1/2"</t>
  </si>
  <si>
    <t>102,73</t>
  </si>
  <si>
    <t>Uniao de ferro galvanizado, com rosca bsp, com assento plano, de 2"</t>
  </si>
  <si>
    <t>62,09</t>
  </si>
  <si>
    <t>Uniao de ferro galvanizado, com rosca bsp, com assento plano, de 3/4"</t>
  </si>
  <si>
    <t>Uniao de ferro galvanizado, com rosca bsp, com assento plano, de 3"</t>
  </si>
  <si>
    <t>159,16</t>
  </si>
  <si>
    <t>Uniao de ferro galvanizado, com rosca bsp, com assento plano, de 4"</t>
  </si>
  <si>
    <t>223,43</t>
  </si>
  <si>
    <t>Uniao de reducao metalica, para conexao com anel deslizante em tubo pex, dn 20 x 16 mm</t>
  </si>
  <si>
    <t>Uniao de reducao metalica, para conexao com anel deslizante em tubo pex, dn 25 x 16 mm</t>
  </si>
  <si>
    <t>Uniao de reducao metalica, para conexao com anel deslizante em tubo pex, dn 25 x 20 mm</t>
  </si>
  <si>
    <t>Uniao de reducao metalica, para conexao com anel deslizante em tubo pex, dn 32 x 25 mm</t>
  </si>
  <si>
    <t>Uniao dupla ppr dn 20 mm, para agua quente predial</t>
  </si>
  <si>
    <t>Uniao dupla ppr dn 25 mm, para agua quente predial</t>
  </si>
  <si>
    <t>24,29</t>
  </si>
  <si>
    <t>Uniao em polipropileno (pp), para tubo em pead, 20 mm - ligacao predial de agua</t>
  </si>
  <si>
    <t>Uniao em polipropileno (pp), para tubo em pead, 32 mm - ligacao predial de agua</t>
  </si>
  <si>
    <t>Uniao metalica, para conexao com anel deslizante em tubo pex, dn 16 mm</t>
  </si>
  <si>
    <t>Uniao metalica, para conexao com anel deslizante em tubo pex, dn 20 mm</t>
  </si>
  <si>
    <t>Uniao metalica, para conexao com anel deslizante em tubo pex, dn 25 mm</t>
  </si>
  <si>
    <t>Uniao metalica, para conexao com anel deslizante em tubo pex, dn 32 mm</t>
  </si>
  <si>
    <t>Uniao pvc, roscavel 1/2",  agua fria predial</t>
  </si>
  <si>
    <t>Uniao pvc, roscavel 2",  agua fria predial</t>
  </si>
  <si>
    <t>Uniao pvc, roscavel, 1 1/2",  agua fria predial</t>
  </si>
  <si>
    <t>Uniao pvc, roscavel, 1 1/4",  agua fria predial</t>
  </si>
  <si>
    <t>Uniao pvc, roscavel, 1",  agua fria predial</t>
  </si>
  <si>
    <t>Uniao pvc, roscavel, 2 1/2",  agua fria predial</t>
  </si>
  <si>
    <t>Uniao pvc, roscavel, 3/4",  agua fria predial</t>
  </si>
  <si>
    <t>Uniao pvc, roscavel, 3",  agua fria predial</t>
  </si>
  <si>
    <t>149,01</t>
  </si>
  <si>
    <t>Uniao pvc, soldavel, 110 mm,  para agua fria predial</t>
  </si>
  <si>
    <t>297,12</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</si>
  <si>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</si>
  <si>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</si>
  <si>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</si>
  <si>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</si>
  <si>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</si>
  <si>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</si>
  <si>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51,81</t>
  </si>
  <si>
    <t>Uniao pvc, soldavel, 75 mm,  para agua fria predial</t>
  </si>
  <si>
    <t>104,56</t>
  </si>
  <si>
    <t>Uniao pvc, soldavel, 85 mm,  para agua fria predial</t>
  </si>
  <si>
    <t>160,77</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</si>
  <si>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</si>
  <si>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</si>
  <si>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</si>
  <si>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</si>
  <si>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</si>
  <si>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</si>
  <si>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</si>
  <si>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</si>
  <si>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</si>
  <si>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</si>
  <si>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Usina de asfalto a frio, capacidade de 30 a 40 t/h, eletrica, potencia de 30 cv</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</si>
  <si>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</si>
  <si>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</si>
  <si>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</si>
  <si>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40 m3/h, sem silo</t>
  </si>
  <si>
    <t>Usina de concreto fixa, capacidade nominal de 60 m3/h, sem silo</t>
  </si>
  <si>
    <t>Usina de concreto fixa, capacidade nominal de 80 m3/h, sem silo</t>
  </si>
  <si>
    <t>Usina de concreto fixa, capacidade nominal de 90 a 120 m3/h, sem silo</t>
  </si>
  <si>
    <t>Usina de lama asfaltica, prod 30 a 50 t/h, silo de agregado 7 m3, reservatorios para emulsao e agua de 2,3 m3 cada, misturador tipo pugg-mill a ser montado sobre caminhao</t>
  </si>
  <si>
    <t>424.438,89</t>
  </si>
  <si>
    <t>Usina de misturas asfalticas a quente, movel, tipo contra fluxo, capacidade de 40 a 80 t/h</t>
  </si>
  <si>
    <t>Usina misturadora de solos,  dosadores triplos, calha vibratoria capacidade de 200 a 500 t/h, potencia de 75 kw</t>
  </si>
  <si>
    <t>Valvula de descarga em metal cromado para mictorio com acionamento por pressao e fechamento automatico</t>
  </si>
  <si>
    <t>148,91</t>
  </si>
  <si>
    <t>Valvula de descarga metalica, base 1 1/2 " e acabamento metalico cromado</t>
  </si>
  <si>
    <t>172,99</t>
  </si>
  <si>
    <t>Valvula de descarga metalica, base 1 1/4 " e acabamento metalico cromado</t>
  </si>
  <si>
    <t>Valvula de esfera bruta em bronze, bitola 1 " (ref 1552-b)</t>
  </si>
  <si>
    <t>Valvula de esfera bruta em bronze, bitola 1 1/2 " (ref 1552-b)</t>
  </si>
  <si>
    <t>98,98</t>
  </si>
  <si>
    <t>Valvula de esfera bruta em bronze, bitola 1 1/4 " (ref 1552-b)</t>
  </si>
  <si>
    <t>82,14</t>
  </si>
  <si>
    <t>Valvula de esfera bruta em bronze, bitola 1/2 " (ref 1552-b)</t>
  </si>
  <si>
    <t>Valvula de esfera bruta em bronze, bitola 2 " (ref 1552-b)</t>
  </si>
  <si>
    <t>152,63</t>
  </si>
  <si>
    <t>Valvula de esfera bruta em bronze, bitola 3/4 " (ref 1552-b)</t>
  </si>
  <si>
    <t>Valvula de retencao de bronze, pe com crivos, extremidade com rosca, de 1 1/2", para fundo de poco</t>
  </si>
  <si>
    <t>Valvula de retencao de bronze, pe com crivos, extremidade com rosca, de 1 1/4", para fundo de poco</t>
  </si>
  <si>
    <t>67,49</t>
  </si>
  <si>
    <t>Valvula de retencao de bronze, pe com crivos, extremidade com rosca, de 1", para fundo de poco</t>
  </si>
  <si>
    <t>Valvula de retencao de bronze, pe com crivos, extremidade com rosca, de 2 1/2", para fundo de poco</t>
  </si>
  <si>
    <t>194,96</t>
  </si>
  <si>
    <t>Valvula de retencao de bronze, pe com crivos, extremidade com rosca, de 2", para fundo de poco</t>
  </si>
  <si>
    <t>109,09</t>
  </si>
  <si>
    <t>Valvula de retencao de bronze, pe com crivos, extremidade com rosca, de 3/4", para fundo de poco</t>
  </si>
  <si>
    <t>Valvula de retencao de bronze, pe com crivos, extremidade com rosca, de 3", para fundo de poco</t>
  </si>
  <si>
    <t>267,27</t>
  </si>
  <si>
    <t>Valvula de retencao de bronze, pe com crivos, extremidade com rosca, de 4", para fundo de poco</t>
  </si>
  <si>
    <t>470,37</t>
  </si>
  <si>
    <t>Valvula de retencao horizontal, de bronze (pn-25), 1 1/2", 400 psi, tampa de porca de uniao, extremidades com rosca</t>
  </si>
  <si>
    <t>Valvula de retencao horizontal, de bronze (pn-25), 1 1/4", 400 psi, tampa de porca de uniao, extremidades com rosca</t>
  </si>
  <si>
    <t>125,04</t>
  </si>
  <si>
    <t>Valvula de retencao horizontal, de bronze (pn-25), 1/2", 400 psi, tampa de porca de uniao, extremidades com rosca</t>
  </si>
  <si>
    <t>50,71</t>
  </si>
  <si>
    <t>Valvula de retencao horizontal, de bronze (pn-25), 1", 400 psi, tampa de porca de uniao, extremidades com rosca</t>
  </si>
  <si>
    <t>Valvula de retencao horizontal, de bronze (pn-25), 2 1/2", 400 psi, tampa de porca de uniao, extremidades com rosca</t>
  </si>
  <si>
    <t>279,97</t>
  </si>
  <si>
    <t>Valvula de retencao horizontal, de bronze (pn-25), 2", 400 psi, tampa de porca de uniao, extremidades com rosca</t>
  </si>
  <si>
    <t>195,78</t>
  </si>
  <si>
    <t>Valvula de retencao horizontal, de bronze (pn-25), 3/4", 400 psi, tampa de porca de uniao, extremidades com rosca</t>
  </si>
  <si>
    <t>61,45</t>
  </si>
  <si>
    <t>Valvula de retencao horizontal, de bronze (pn-25), 3", 400 psi, tampa de porca de uniao, extremidades com rosca</t>
  </si>
  <si>
    <t>386,70</t>
  </si>
  <si>
    <t>Valvula de retencao horizontal, de bronze (pn-25), 4", 400 psi, tampa de porca de uniao, extremidades com rosca</t>
  </si>
  <si>
    <t>599,78</t>
  </si>
  <si>
    <t>Valvula de retencao vertical, de bronze (pn-16), 1 1/2", 200 psi, extremidades com rosca</t>
  </si>
  <si>
    <t>74,39</t>
  </si>
  <si>
    <t>Valvula de retencao vertical, de bronze (pn-16), 1 1/4", 200 psi, extremidades com rosca</t>
  </si>
  <si>
    <t>Valvula de retencao vertical, de bronze (pn-16), 1/2", 200 psi, extremidades com rosca</t>
  </si>
  <si>
    <t>36,92</t>
  </si>
  <si>
    <t>Valvula de retencao vertical, de bronze (pn-16), 1", 200 psi, extremidades com rosca</t>
  </si>
  <si>
    <t>Valvula de retencao vertical, de bronze (pn-16), 2 1/2", 200 psi, extremidades com rosca</t>
  </si>
  <si>
    <t>173,70</t>
  </si>
  <si>
    <t>Valvula de retencao vertical, de bronze (pn-16), 2", 200 psi, extremidades com rosca</t>
  </si>
  <si>
    <t>108,40</t>
  </si>
  <si>
    <t>Valvula de retencao vertical, de bronze (pn-16), 3/4", 200 psi, extremidades com rosca</t>
  </si>
  <si>
    <t>39,39</t>
  </si>
  <si>
    <t>Valvula de retencao vertical, de bronze (pn-16), 3", 200 psi, extremidades com rosca</t>
  </si>
  <si>
    <t>237,19</t>
  </si>
  <si>
    <t>Valvula de retencao vertical, de bronze (pn-16), 4", 200 psi, extremidades com rosca</t>
  </si>
  <si>
    <t>411,67</t>
  </si>
  <si>
    <t>Valvula em metal cromado para lavatorio, 1 " sem ladrao</t>
  </si>
  <si>
    <t>Valvula em metal cromado para pia americana 3.1/2 X 1.1/2 "</t>
  </si>
  <si>
    <t>Valvula em metal cromado para tanque, 1.1/2 " Sem ladrao</t>
  </si>
  <si>
    <t>Valvula em plastico branco com saida lisa para tanque 1.1/4 " X 1.1/2 "</t>
  </si>
  <si>
    <t>Valvula em plastico branco para lavatorio 1 ", sem unho, com ladrao</t>
  </si>
  <si>
    <t>Valvula em plastico branco para tanque ou lavatorio 1 ", sem unho e sem ladrao</t>
  </si>
  <si>
    <t>Valvula em plastico branco para tanque 1.1/4 " X 1.1/2 ", sem unho e sem ladrao</t>
  </si>
  <si>
    <t>Valvula em plastico cromado para lavatorio 1 ", sem unho, com ladrao</t>
  </si>
  <si>
    <t>Valvula em plastico cromado tipo americana para pia de cozinha 3.1/2 " X 1.1/2 ", sem adaptador</t>
  </si>
  <si>
    <t>Vara / perfil para cremona, em ferro cromado, comprimento de 120 cm</t>
  </si>
  <si>
    <t>Vara / perfil para cremona, em ferro cromado, comprimento de 150 cm</t>
  </si>
  <si>
    <t>Vara/ perfil para cremona, em latao cromado, comprimento de 120 cm</t>
  </si>
  <si>
    <t>Variador de luminosidade rotativo (dimmer) 127 v, 300 w (apenas modulo)</t>
  </si>
  <si>
    <t>Variador de luminosidade rotativo (dimmer) 127v, 300w, conjunto montado para embutir 4" x 2" (placa + suporte + modulo)</t>
  </si>
  <si>
    <t>Variador de luminosidade rotativo (dimmer) 220 v, 600 w (apenas modulo)</t>
  </si>
  <si>
    <t>61,84</t>
  </si>
  <si>
    <t>Variador de luminosidade rotativo (dimmer) 220v, 600w, conjunto montado para embutir 4" x 2" (placa + suporte + modulo)</t>
  </si>
  <si>
    <t>65,03</t>
  </si>
  <si>
    <t>Variador de velocidade para ventilador 127 v, 150 w (apenas modulo)</t>
  </si>
  <si>
    <t>Variador de velocidade para ventilador 127v, 150w + 2 interruptores paralelos, para reversao e lampada, conjunto montado para embutir 4" x 2" (placa + suporte + modulos)</t>
  </si>
  <si>
    <t>41,45</t>
  </si>
  <si>
    <t>Variador de velocidade para ventilador 220 v, 250 w (apenas modulo)</t>
  </si>
  <si>
    <t>Variador de velocidade para ventilador 220v, 250w + 2 interruptores paralelos, para reversao e lampada, conjunto montado para embutir 4" x 2" (placa + suporte + modulos)</t>
  </si>
  <si>
    <t>Vaso sanitario sifonado infantil louca branca</t>
  </si>
  <si>
    <t>245,87</t>
  </si>
  <si>
    <t>Vassoura mecanica rebocavel com escova cilindrica largura util de varrimento = 2,44m</t>
  </si>
  <si>
    <t>32.618,97</t>
  </si>
  <si>
    <t>Vassoura 40 cm com cabo</t>
  </si>
  <si>
    <t>Vedacao de calha, em borracha cor preta, medida entre 119 e 170 mm, para drenagem pluvial predial</t>
  </si>
  <si>
    <t>Vedacao pvc, 100 mm, para saida vaso sanitario</t>
  </si>
  <si>
    <t>Vergalhao zincado rosca total, 1/4 " (6,3 mm)</t>
  </si>
  <si>
    <t>Verniz poliuretano brilhante para madeira, com filtro solar, uso interno e externo</t>
  </si>
  <si>
    <t>Verniz poliuretano brilhante para madeira, sem filtro solar, uso interno e externo</t>
  </si>
  <si>
    <t>Verniz sintetico brilhante para madeira tipo copal, uso interno</t>
  </si>
  <si>
    <t>21,08</t>
  </si>
  <si>
    <t>Verniz sintetico brilhante para madeira, com filtro solar, uso interno e externo (base solvente)</t>
  </si>
  <si>
    <t>22,99</t>
  </si>
  <si>
    <t>Veu de vidro/veu de superficie 30 a 35 g/m2</t>
  </si>
  <si>
    <t>21,47</t>
  </si>
  <si>
    <t>Veu poliester</t>
  </si>
  <si>
    <t>Vibrador de imersao, com ponteira de *35* mm, mangote de 5 m, sem motor</t>
  </si>
  <si>
    <t>Vibrador de imersao, com ponteira de *45* mm, mangote de 5 m, sem motor.</t>
  </si>
  <si>
    <t>Vibrador de imersao, com ponteira de *60* mm, mangote de 5 m, sem motor.</t>
  </si>
  <si>
    <t>Vibrador de imersao, diametro da ponteira de *35* mm, com motor 4 tempos a gasolina de 5,5 hp (5,5 cv)</t>
  </si>
  <si>
    <t>Vibrador de imersao, diametro da ponteira de *45* mm, com motor eletrico trifasico de 2 hp (2 cv)</t>
  </si>
  <si>
    <t>Vibrador de imersao, diametro da ponteira de *45* mm, com motor 4 tempos a gasolina de 5,5 hp (5,5 cv)</t>
  </si>
  <si>
    <t>Vibroacabadora de asfalto sobre esteiras, larg. Pavim. Max. 8,00 m, pot. 100 Kw/ 134 hp, cap. 600 T/ h</t>
  </si>
  <si>
    <t>2.500.350,92</t>
  </si>
  <si>
    <t>Vibroacabadora de asfalto sobre esteiras, larg. Pavim. 2,13 m a 4,55 m, pot. 74 Kw/ 100 hp, cap. 400 T/ h</t>
  </si>
  <si>
    <t>1.052.618,72</t>
  </si>
  <si>
    <t>Vibroacabadora de asfalto sobre esteiras, larg. Pavim. 2,60 m a 5,75 m, pot. 110 Hp, cap. 450 T/ h</t>
  </si>
  <si>
    <t>1.060.246,46</t>
  </si>
  <si>
    <t>Vibroacabadora de asfalto sobre esteiras, larg. Paviment. 1,90 a 5,3 m, pot. 78 Kw/105 hp, cap. 450 T/h</t>
  </si>
  <si>
    <t>1.284.500,00</t>
  </si>
  <si>
    <t>Vibroacabadora de asfalto sobre rodas, largura de pavimentacao de 1,70 a 4,20 m, potencia 78 kw/105 hp, capacidade 300 t/h</t>
  </si>
  <si>
    <t>1.138.048,63</t>
  </si>
  <si>
    <t>Vidraceiro</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</si>
  <si>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</si>
  <si>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</si>
  <si>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</si>
  <si>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</si>
  <si>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</si>
  <si>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</si>
  <si>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</si>
  <si>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</si>
  <si>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</si>
  <si>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</si>
  <si>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</si>
  <si>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</si>
  <si>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</si>
  <si>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</si>
  <si>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</si>
  <si>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</si>
  <si>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</si>
  <si>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</si>
  <si>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</si>
  <si>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</si>
  <si>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</si>
  <si>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</si>
  <si>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</si>
  <si>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</si>
  <si>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</si>
  <si>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</si>
  <si>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</si>
  <si>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</si>
  <si>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de escoramaento h20, de madeira, peso de 5,00 a 5,20 kg/m, com extremidades plasticas</t>
  </si>
  <si>
    <t>Viga de madeira aparelhada *6 x 12* cm, macaranduba, angelim ou equivalente da regiao</t>
  </si>
  <si>
    <t>Viga de madeira aparelhada *6 x 16* cm, macaranduba, angelim ou equivalente da regiao</t>
  </si>
  <si>
    <t>Viga de madeira nao aparelhada *6 x 16* cm, macaranduba, angelim ou equivalente da regiao</t>
  </si>
  <si>
    <t>Viga de madeira nao aparelhada *6 x 20* cm, macaranduba, angelim ou equivalente da regiao</t>
  </si>
  <si>
    <t>Viga de madeira nao aparelhada *7,5 x 15 cm (3 x 6 ") pinus, mista ou equivalente da regiao</t>
  </si>
  <si>
    <t>Viga de madeira nao aparelhada 6 x 12 cm, macaranduba, angelim ou equivalente da regiao</t>
  </si>
  <si>
    <t>Viga de madeira nao aparelhada 8 x 16 cm, macaranduba, angelim ou equivalente da regiao</t>
  </si>
  <si>
    <t>Vigia diurno</t>
  </si>
  <si>
    <t>Vigia diurno (mensalista)</t>
  </si>
  <si>
    <t>Vigia noturno, hora efetivamente trabalhada de 22 h as 5 h (com adicional noturno)</t>
  </si>
  <si>
    <t>Vigota de madeira nao aparelhada *5 x 10* cm, macaranduba, angelim ou equivalente da regiao</t>
  </si>
  <si>
    <t>Wash primer para tinta automotiva</t>
  </si>
  <si>
    <t>130,04</t>
  </si>
  <si>
    <t>TOTAL DE INSUMOS : 5287</t>
  </si>
  <si>
    <t>SUBTOTAL DE MÃO DE OBRA</t>
  </si>
  <si>
    <t xml:space="preserve"> TOTAL HORAS</t>
  </si>
  <si>
    <t>CUSTO DO SERVIÇO (MÃO DE OBRA x K3 x K4)</t>
  </si>
  <si>
    <t>TOTAL DE H/H DOS PROJETOS</t>
  </si>
  <si>
    <t>TOTAL H/H</t>
  </si>
  <si>
    <t>REMUNERAÇÃO DA EMPRESA - K3 = 1 + remuneração da empresa = 1+0,10 =</t>
  </si>
  <si>
    <t>20073</t>
  </si>
  <si>
    <t>DER</t>
  </si>
  <si>
    <t>20079</t>
  </si>
  <si>
    <t>MENOR SALÁRIO
(MÊS)</t>
  </si>
  <si>
    <r>
      <t xml:space="preserve">PREÇO DE TABELAS COM ENCARGOS (MÊS) </t>
    </r>
    <r>
      <rPr>
        <b/>
        <vertAlign val="superscript"/>
        <sz val="11"/>
        <rFont val="Calibri"/>
        <family val="2"/>
        <scheme val="minor"/>
      </rPr>
      <t>(1)</t>
    </r>
  </si>
  <si>
    <t>MÃO DE OBRA - PROJETO</t>
  </si>
  <si>
    <t>TABELA / INSUMOS</t>
  </si>
  <si>
    <r>
      <t>SALÁRIO HORA</t>
    </r>
    <r>
      <rPr>
        <b/>
        <vertAlign val="superscript"/>
        <sz val="11"/>
        <rFont val="Calibri"/>
        <family val="2"/>
        <scheme val="minor"/>
      </rPr>
      <t xml:space="preserve"> (2)</t>
    </r>
    <r>
      <rPr>
        <b/>
        <sz val="11"/>
        <rFont val="Calibri"/>
        <family val="2"/>
        <scheme val="minor"/>
      </rPr>
      <t xml:space="preserve">
(H)</t>
    </r>
  </si>
  <si>
    <r>
      <t xml:space="preserve">COD. ADOTADO </t>
    </r>
    <r>
      <rPr>
        <b/>
        <vertAlign val="superscript"/>
        <sz val="11"/>
        <rFont val="Calibri"/>
        <family val="2"/>
        <scheme val="minor"/>
      </rPr>
      <t>(3)</t>
    </r>
  </si>
  <si>
    <t>2) Salário Hora = Salário Mês/220h</t>
  </si>
  <si>
    <r>
      <t xml:space="preserve">MÃO DE OBRA - TABELA REFERENCIAL: SINAPI / DER / IOPES </t>
    </r>
    <r>
      <rPr>
        <b/>
        <vertAlign val="superscript"/>
        <sz val="13"/>
        <color theme="1"/>
        <rFont val="Calibri"/>
        <family val="2"/>
        <scheme val="minor"/>
      </rPr>
      <t>(4)</t>
    </r>
    <r>
      <rPr>
        <b/>
        <sz val="13"/>
        <color theme="1"/>
        <rFont val="Calibri"/>
        <family val="2"/>
        <scheme val="minor"/>
      </rPr>
      <t xml:space="preserve"> - NÃO DESONERADO</t>
    </r>
  </si>
  <si>
    <t>1) Encargos Sociais e Complementares conforme respectivas tabelas de referência.</t>
  </si>
  <si>
    <t>5) Na tabela SINAPI não consta o salário por mês, mas o salário hora, sendo adotado: Salário Mês = Salário Hora x 220h. A título de comparação adotou-se o menor custo hora.</t>
  </si>
  <si>
    <t>4) Não foi possível comparar a mão de obra do IOPES, uma vez que, é DESONERADA</t>
  </si>
  <si>
    <t>3) Na ausência do código SINAPI foi adotado o código do Órgão de menor preço.</t>
  </si>
  <si>
    <r>
      <t xml:space="preserve">DER </t>
    </r>
    <r>
      <rPr>
        <b/>
        <vertAlign val="superscript"/>
        <sz val="11"/>
        <rFont val="Calibri"/>
        <family val="2"/>
        <scheme val="minor"/>
      </rPr>
      <t>(7)</t>
    </r>
  </si>
  <si>
    <t>7) A Tabela de Referência do DER - JANEIRO/2018 foi atualizada conforme Tabela de Preços de Consultoria do DNIT.</t>
  </si>
  <si>
    <t>BDI</t>
  </si>
  <si>
    <t>SUBTOTAL  = (A) + (B) + (C) =</t>
  </si>
  <si>
    <t>2.4.4</t>
  </si>
  <si>
    <t>SUBTOTAL = (A) + (B) + (C) =</t>
  </si>
  <si>
    <t>SALÁRIO HORA</t>
  </si>
  <si>
    <t>ELABORAÇÃO DE ESTUDO AMBIENTAL ENGLOBANDO O PLANO DE CONTROLE AMBIENTAL - PCA  E O PLANO DE GERENCIAMENTO DE RESÍDUOS SÓLIDOS - PGRS</t>
  </si>
  <si>
    <t>PROJETO TERRAPLENAGEM</t>
  </si>
  <si>
    <t>PROJETO DE PREVENÇÃO E COMBATE A INCÊNDIO</t>
  </si>
  <si>
    <t>PROJETO GEOMÉTRICO</t>
  </si>
  <si>
    <t>PROJETO HIDROMECÂNICO</t>
  </si>
  <si>
    <t>8) Para os valores constantes nas tabelas de referências, a tabela do SINAPI representa o preço máximo praticado.</t>
  </si>
  <si>
    <t>Engenheiro Coordenador (Master)</t>
  </si>
  <si>
    <t>Engenheiro Eletricista (Sênior)</t>
  </si>
  <si>
    <t>Engenheiro Mecânico (Sênior)</t>
  </si>
  <si>
    <t>93568M</t>
  </si>
  <si>
    <t>6) Nas tabelas de referência SINAPI/DER/IOPES, não consta o Salário Base para Eng. Mecânico (Sênior), logo adotamos o mesmo valor do Eng. Civil Sênior do SINAPI com código acrescido da letra "M": 93568M</t>
  </si>
  <si>
    <r>
      <t xml:space="preserve">Arquiteto Sênior </t>
    </r>
    <r>
      <rPr>
        <vertAlign val="superscript"/>
        <sz val="11"/>
        <rFont val="Calibri"/>
        <family val="2"/>
        <scheme val="minor"/>
      </rPr>
      <t>(9)</t>
    </r>
  </si>
  <si>
    <r>
      <t xml:space="preserve">Engenheiro Civil Sênior </t>
    </r>
    <r>
      <rPr>
        <vertAlign val="superscript"/>
        <sz val="11"/>
        <rFont val="Calibri"/>
        <family val="2"/>
        <scheme val="minor"/>
      </rPr>
      <t>(9)</t>
    </r>
  </si>
  <si>
    <r>
      <t xml:space="preserve">Engenheiro Eletricista (Sênior) </t>
    </r>
    <r>
      <rPr>
        <vertAlign val="superscript"/>
        <sz val="11"/>
        <rFont val="Calibri"/>
        <family val="2"/>
        <scheme val="minor"/>
      </rPr>
      <t>(5) (9)</t>
    </r>
  </si>
  <si>
    <r>
      <t xml:space="preserve">Engenheiro Mecânico (Sênior) </t>
    </r>
    <r>
      <rPr>
        <vertAlign val="superscript"/>
        <sz val="11"/>
        <rFont val="Calibri"/>
        <family val="2"/>
        <scheme val="minor"/>
      </rPr>
      <t>(6) (9)</t>
    </r>
  </si>
  <si>
    <t>9) Adotado o menor valor para todos os profissional de categoria Sênior = R$ 91,51 que corresponde ao salário SINAPI 91677 Eng. Eletricista (Sênior)</t>
  </si>
  <si>
    <t>Estudo, Levantamento "in loco" e Cadastro de Interferências (Rede de Água, Drenagem, Esgoto, Petróleo/Gás, Energia e Telefonia)</t>
  </si>
  <si>
    <t>ÁREA</t>
  </si>
  <si>
    <t>ÁREA (m²)</t>
  </si>
  <si>
    <t>PROJETO ESTRUTURAL / FUNDAÇÃO / GEOTÉCNICO</t>
  </si>
  <si>
    <t>ÍNDICE (h/m²)</t>
  </si>
  <si>
    <t>PROJETO ARQUITETÔNICO</t>
  </si>
  <si>
    <t>PROJETO URBANÍSTICO E PAISAGÍSTICO</t>
  </si>
  <si>
    <t>IEQ002900</t>
  </si>
  <si>
    <t xml:space="preserve">OBS: </t>
  </si>
  <si>
    <t>1) CPU-03 tendo como base SCO-RIO SE 20.10.2000 (B) adequando os coeficente para m²</t>
  </si>
  <si>
    <t>HORA</t>
  </si>
  <si>
    <t>DIA</t>
  </si>
  <si>
    <t xml:space="preserve">ÁREA </t>
  </si>
  <si>
    <t>Levantamento batimétrico, incluindo secões de levantamento com distâncias de até 20 metros e transporte do pessoal. Desenhos em escala compativel</t>
  </si>
  <si>
    <t>PROJETO HIDROSSANITÁRIO E DRENAGEM PLUVIAL</t>
  </si>
  <si>
    <t>PROJETO GEOMÉTRICO / TERRAPLENAGEM / PAVIMENTAÇÃO</t>
  </si>
  <si>
    <t>PROJETO ELÉTRICO/ SPDA / REDE ESTRUTURA PARA DADOS E VOZ / CFTV / AUTOMAÇÃO /  INSTRUMENTAÇÃO</t>
  </si>
  <si>
    <t>ÍNDICE (h/km)</t>
  </si>
  <si>
    <t>km</t>
  </si>
  <si>
    <t>PROJETO ESTRUTURAL / GEOTÉCNICO</t>
  </si>
  <si>
    <t>20008</t>
  </si>
  <si>
    <t>20010</t>
  </si>
  <si>
    <t>Técnico em Meio Ambiente</t>
  </si>
  <si>
    <t>Técnico de Nível Médio</t>
  </si>
  <si>
    <t xml:space="preserve"> (m²)</t>
  </si>
  <si>
    <t>(m²)</t>
  </si>
  <si>
    <t>(km)</t>
  </si>
  <si>
    <t>2)  Os insumos SCO-RIO foram substituidos por insumos SINAPI do Espírito Santo quando equivalentes.</t>
  </si>
  <si>
    <t xml:space="preserve">1) Servente: consideramos uma produtividade de 3.000,00 m² para cada 8h trabalhadas em campo para levantamento das interferências. </t>
  </si>
  <si>
    <t>2) Engenheiro: foi considerado 10% da hora de campo para supervisão do levantamento, para cada 3.000,00 m² de levantamento e cadastro</t>
  </si>
  <si>
    <t>3) Desenhista: para cada hora trabalhada no campo foi considerado acréscimo de 1h de escritório para compatibilização dos projetos.</t>
  </si>
  <si>
    <t>100 metros de arruamento para chegada a EBAP por 5,00m de largura</t>
  </si>
  <si>
    <t>PROJETO DRENAGEM</t>
  </si>
  <si>
    <t>PROJETO GEOTÉCNICO, INCLUSIVE ESTUDOS GEOLÓGICOS E GEOTÉCNICOS PARA IMPLANTAÇÃO DO DIQUE</t>
  </si>
  <si>
    <t>(und)</t>
  </si>
  <si>
    <t>PROJETO GEOMÉTRICO DE CONCORDÂNCIA INCLUSIVE INTERFERÊNCIA</t>
  </si>
  <si>
    <t>ÍNDICE (h/und)</t>
  </si>
  <si>
    <t xml:space="preserve">PROJETO DE FUNDAÇÃO </t>
  </si>
  <si>
    <t xml:space="preserve">PROJETO DE ESTRUTURAL EM CONCRETO ARMADO E/OU PROTENDIDO OU ESTRUTURA DE AÇO, EXCETO FUNDAÇÃO </t>
  </si>
  <si>
    <t>Obs.:
1) Estimamos o prazo de execução deste projeto de 1 mês
1) Eng. Eletricista Sênior estimamos 01 profissional  para  execução do projeto. Logo, 8 x 22 x 1 x 1 mês = 176 horas
2) Eng. Cívil Sênior estimado 01 mês. Logo 8 x 4 x 1 mês = 32 horas
3) Desenhista estimamos 02 profissionais com carga de trabalho de 100% das horas de execução deste projeto. Logo, 1 x 22 x 8 x 1 = 176 horas</t>
  </si>
  <si>
    <t>PROJETOS EXECUTIVOS DO SISTEMA DE MANEJO DE ÁGUAS PLUVIAIS
 DAS BACIAS HIDROGRÁFICASDO CÓRREGO CAMPO GRANDE,
 CANAL MARINHO, CÓRREGO JARDIM DE ALAH E CANAL GUARANHUNS</t>
  </si>
  <si>
    <t>PROJETO EXECUTIVO DA LINHA DE RECALQUE - EBAP MARINHO</t>
  </si>
  <si>
    <t>PROJETO EXECUTIVO DA LINHA DE RECALQUE -  EBAP´s MARILÂNDIA E COBILÂNDIA</t>
  </si>
  <si>
    <t>PROJETO EXECUTIVO DE REDE DE GALERIAS (FECHADA) - JARDIM DE ALAH</t>
  </si>
  <si>
    <t>ELABORAÇÃO DE ORÇAMENTO E CRONOGRAMA FÍSICO E FINANCEIRO</t>
  </si>
  <si>
    <t>COMPOSIÇÃO ANALÍTICA DE PREÇO UNITÁRIO - CPU H/H - BACIA CAMPO GRANDE / MARINHO</t>
  </si>
  <si>
    <t xml:space="preserve">PARA FINS DE APURAÇÃO DOS VALORES DOS PROJETOS A SEREM ELABORADOS FOI UTILIZADO O CONCEITO DE ÁREA E KM PARA ESTIMATIVA DA QUANTIDADE DE HOMEM-HORA (H/H) DE CADA PRODUTO. PORÉM, ESSAS ÁREAS E KM NÃO DEVEM SER UTILIZADAS COMO CRITÉRIO DE MEDIÇÃO, JÁ QUE OS ITENS DEVERÃO SER PAGOS POR CONJUNTO DE PROJETOS ELABORADOS PARA CADA PRODUTO
</t>
  </si>
  <si>
    <t>Obs.:
1) Estimamos o prazo de execução deste projeto de 1 mês
1) Eng. Mecânico Sênior estimamos 01 profissionais para  execução do projeto. Logo, 8 x 11 x 1 x 1 mês = 88 horas
2) Eng. Cívil Sênior estimamos 01 profissional  para  execução do projeto. Logo, 8 x 22 x 1 x 1 mês = 176 horas
3) Desenhista estimamos 01 profissionais com carga de trabalho de 100% das horas de execução deste projeto. Logo, 1 x 22 x 8 x 1 = 176 horas</t>
  </si>
  <si>
    <t>Obs.:
1) Estimamos o prazo de execução deste projeto de 1 meses.
2) Eng. Mecânico Sênior estimamos 01 profissional para execução deste projeto. Logo, 8 horas x 11 dias x 1 profissionais  = 88 h
2) Eng. Cívil Sênior estimamos 1 mês. Logo 8 horas x 22 dias x 1 mês = 176 horas                                                                                                                                                                                                                                                   3) Desenhista  será estimado par atender 01 profissional com carga de trabalho de 100% das horas de execução deste projeto. Logo,  profissional x 22 dias x 8 horas x 1 mês  = 176 h</t>
  </si>
  <si>
    <t>Obs.:
1) Estimamos o prazo de execução deste projeto de 1 mês.
1) Eng. Eletricista Sênior estimamos 01 profissional para execução do projeto. Logo temos: 8 horas x 22 dias x 1 profissional x 1 mês = 176 horas
2) Eng. Cívil Sênior estimamos 11 dias no mês. Logo temos : 8 horas x 4 dias x 1 profissionais = 32 horas
3) Desenhista estimamos 01 profissional com carga de trabalho de 100% das horas de execução deste projeto. Logo temos: 1 profissional x 22 dias x 8 horas x 1 mês = 176 h</t>
  </si>
  <si>
    <t>Obs.:
1) Estimamos o prazo de execução deste projeto de 1 meses.
2) Eng. Mecânico Sênior estimamos 01 profissional para execução deste projeto. Logo, 8 horas x 11 dias x 1 profissional = 88 h
2) Eng. Cívil Sênior estimamos 1 mês. Logo 8 horas x 22 dias x 1 mês = 176 horas                                                                                                                                                                                                                                                   3) Desenhista  será estimado par atender 01 profissional com carga de trabalho de 100% das horas de execução deste projeto. Logo, 1 profissional x 22 dias x 8 horas x 1 mês  = 176 h</t>
  </si>
  <si>
    <t>2.1.1.1</t>
  </si>
  <si>
    <t>2.1.1.1.1</t>
  </si>
  <si>
    <t>2.1.1.1.2</t>
  </si>
  <si>
    <t>2.1.1.1.3</t>
  </si>
  <si>
    <t>2.1.1.1.4</t>
  </si>
  <si>
    <t>2.1.1.1.5</t>
  </si>
  <si>
    <t>2.1.1.1.7</t>
  </si>
  <si>
    <t>2.1.1.1.6</t>
  </si>
  <si>
    <t>2.1.2.1</t>
  </si>
  <si>
    <t>2.1.2.2</t>
  </si>
  <si>
    <t>2.1.2.3</t>
  </si>
  <si>
    <t>2.1.2.4</t>
  </si>
  <si>
    <t>2.1.1.2</t>
  </si>
  <si>
    <t>2.1.1.2.1</t>
  </si>
  <si>
    <t>2.1.1.2.2</t>
  </si>
  <si>
    <t>2.1.1.9.5</t>
  </si>
  <si>
    <t>2.1.1.9.4</t>
  </si>
  <si>
    <t>2.1.1.9.3</t>
  </si>
  <si>
    <t>2.1.1.9.2</t>
  </si>
  <si>
    <t>2.1.1.9</t>
  </si>
  <si>
    <t>2.1.1.8.5</t>
  </si>
  <si>
    <t>2.1.1.8.4</t>
  </si>
  <si>
    <t>2.1.1.8.3</t>
  </si>
  <si>
    <t>2.1.1.8.2</t>
  </si>
  <si>
    <t>2.1.1.8.1</t>
  </si>
  <si>
    <t>2.1.1.8</t>
  </si>
  <si>
    <t>2.1.1.7.5</t>
  </si>
  <si>
    <t>2.1.1.7.4</t>
  </si>
  <si>
    <t>2.1.1.7.3</t>
  </si>
  <si>
    <t>2.1.1.7.2</t>
  </si>
  <si>
    <t>2.1.1.7.1</t>
  </si>
  <si>
    <t>2.1.1.7</t>
  </si>
  <si>
    <t>2.1.1.6.5</t>
  </si>
  <si>
    <t>2.1.1.6.4</t>
  </si>
  <si>
    <t>2.1.1.6.3</t>
  </si>
  <si>
    <t>2.1.1.6.2</t>
  </si>
  <si>
    <t>2.1.1.6.1</t>
  </si>
  <si>
    <t>2.1.1.6</t>
  </si>
  <si>
    <t>2.1.1.5.5</t>
  </si>
  <si>
    <t>2.1.1.5.4</t>
  </si>
  <si>
    <t>2.1.1.5.3</t>
  </si>
  <si>
    <t>2.1.1.5.1</t>
  </si>
  <si>
    <t>2.1.1.5</t>
  </si>
  <si>
    <t>2.1.1.4</t>
  </si>
  <si>
    <t>2.1.1.3.5</t>
  </si>
  <si>
    <t>2.1.1.3.4</t>
  </si>
  <si>
    <t>2.1.1.3.3</t>
  </si>
  <si>
    <t>2.1.1.3.2</t>
  </si>
  <si>
    <t>2.1.1.3.1</t>
  </si>
  <si>
    <t>2.1.1.3</t>
  </si>
  <si>
    <t>2.1.1.2.5</t>
  </si>
  <si>
    <t>2.1.1.2.4</t>
  </si>
  <si>
    <t>2.1.1.2.3</t>
  </si>
  <si>
    <t>2.1.1.10</t>
  </si>
  <si>
    <t>2.1.1.10.1</t>
  </si>
  <si>
    <t>2.1.1.10.2</t>
  </si>
  <si>
    <t>2.1.1.10.3</t>
  </si>
  <si>
    <t>2.1.1.10.4</t>
  </si>
  <si>
    <t>2.1.1.10.5</t>
  </si>
  <si>
    <t>2.1.1.10.6</t>
  </si>
  <si>
    <t>2.1.2.1.1</t>
  </si>
  <si>
    <t>2.1.2.1.2</t>
  </si>
  <si>
    <t>2.1.2.1.3</t>
  </si>
  <si>
    <t>2.1.2.1.5</t>
  </si>
  <si>
    <t>2.1.2.2.1</t>
  </si>
  <si>
    <t>2.1.2.2.3</t>
  </si>
  <si>
    <t>2.1.2.2.4</t>
  </si>
  <si>
    <t>2.1.2.2.2</t>
  </si>
  <si>
    <t>2.1.2.2.5</t>
  </si>
  <si>
    <t>2.1.2.3.1</t>
  </si>
  <si>
    <t>2.1.2.3.3</t>
  </si>
  <si>
    <t>2.1.2.3.2</t>
  </si>
  <si>
    <t>2.1.2.3.4</t>
  </si>
  <si>
    <t>2.1.2.3.5</t>
  </si>
  <si>
    <t>2.1.2.4.1</t>
  </si>
  <si>
    <t>2.1.2.4.3</t>
  </si>
  <si>
    <t>2.1.2.4.5</t>
  </si>
  <si>
    <t>2.1.2.4.2</t>
  </si>
  <si>
    <t>2.1.2.4.4</t>
  </si>
  <si>
    <t>2.2.1.1</t>
  </si>
  <si>
    <t>2.2.1.2</t>
  </si>
  <si>
    <t>2.2.1.3</t>
  </si>
  <si>
    <t>2.2.1.4</t>
  </si>
  <si>
    <t>2.2.1.5</t>
  </si>
  <si>
    <t>2.2.1.6</t>
  </si>
  <si>
    <t>2.2.1.7</t>
  </si>
  <si>
    <t>2.2.2.1</t>
  </si>
  <si>
    <t>2.2.2.2</t>
  </si>
  <si>
    <t>2.2.2.3</t>
  </si>
  <si>
    <t>2.2.2.4</t>
  </si>
  <si>
    <t>4) Caminhonete: para cada hora trabalhada, consideramos 0,10 h como produtiva e 0,90 h como improdutiva para o deslocamento da equipe</t>
  </si>
  <si>
    <t>2.2.1.2.1</t>
  </si>
  <si>
    <t>2.2.2.2.2</t>
  </si>
  <si>
    <t>2.2.2.1.2</t>
  </si>
  <si>
    <t>2.2.1.2.2</t>
  </si>
  <si>
    <t>2.2.1.2.3</t>
  </si>
  <si>
    <t>2.2.1.2.4</t>
  </si>
  <si>
    <t>2.2.1.2.5</t>
  </si>
  <si>
    <t>2.2.1.3.1</t>
  </si>
  <si>
    <t>2.2.1.3.2</t>
  </si>
  <si>
    <t>2.2.1.4.1</t>
  </si>
  <si>
    <t>2.2.1.4.2</t>
  </si>
  <si>
    <t>2.2.1.4.3</t>
  </si>
  <si>
    <t>2.2.1.4.5</t>
  </si>
  <si>
    <t>2.2.1.4.4</t>
  </si>
  <si>
    <t>2.2.1.5.1</t>
  </si>
  <si>
    <t>2.2.1.5.2</t>
  </si>
  <si>
    <t>2.2.1.5.3</t>
  </si>
  <si>
    <t>2.2.1.5.4</t>
  </si>
  <si>
    <t>2.2.1.5.5</t>
  </si>
  <si>
    <t>2.2.1.6.1</t>
  </si>
  <si>
    <t>2.2.1.6.2</t>
  </si>
  <si>
    <t>2.2.1.6.3</t>
  </si>
  <si>
    <t>2.2.1.6.4</t>
  </si>
  <si>
    <t>2.2.1.6.5</t>
  </si>
  <si>
    <t>2.2.1.7.1</t>
  </si>
  <si>
    <t>2.2.1.7.2</t>
  </si>
  <si>
    <t>2.2.1.7.3</t>
  </si>
  <si>
    <t>2.2.1.7.4</t>
  </si>
  <si>
    <t>2.2.1.7.5</t>
  </si>
  <si>
    <t>2.2.1.8</t>
  </si>
  <si>
    <t>2.2.1.8.1</t>
  </si>
  <si>
    <t>2.2.1.8.2</t>
  </si>
  <si>
    <t>2.2.1.8.3</t>
  </si>
  <si>
    <t>2.2.1.8.4</t>
  </si>
  <si>
    <t>2.2.1.8.5</t>
  </si>
  <si>
    <t>2.2.1.9</t>
  </si>
  <si>
    <t>2.2.1.9.1</t>
  </si>
  <si>
    <t>2.2.1.9.2</t>
  </si>
  <si>
    <t>2.2.1.9.3</t>
  </si>
  <si>
    <t>2.2.1.9.4</t>
  </si>
  <si>
    <t>2.2.1.9.5</t>
  </si>
  <si>
    <t>2.2.2.1.1</t>
  </si>
  <si>
    <t>2.2.2.1.3</t>
  </si>
  <si>
    <t>2.2.2.1.5</t>
  </si>
  <si>
    <t>2.2.2.2.1</t>
  </si>
  <si>
    <t>2.2.2.2.3</t>
  </si>
  <si>
    <t>2.2.2.2.4</t>
  </si>
  <si>
    <t>2.2.2.2.5</t>
  </si>
  <si>
    <t>2.2.2.3.1</t>
  </si>
  <si>
    <t>2.2.2.3.2</t>
  </si>
  <si>
    <t>2.2.2.3.3</t>
  </si>
  <si>
    <t>2.2.2.3.4</t>
  </si>
  <si>
    <t>2.2.2.3.5</t>
  </si>
  <si>
    <t>2.2.2.4.1</t>
  </si>
  <si>
    <t>2.2.2.4.2</t>
  </si>
  <si>
    <t>2.2.2.4.3</t>
  </si>
  <si>
    <t>2.2.2.4.4</t>
  </si>
  <si>
    <t>2.2.2.4.5</t>
  </si>
  <si>
    <t>2.3.1.1</t>
  </si>
  <si>
    <t>2.3.1.2</t>
  </si>
  <si>
    <t>2.3.1.3</t>
  </si>
  <si>
    <t>2.3.1.3.1</t>
  </si>
  <si>
    <t>2.3.1.3.2</t>
  </si>
  <si>
    <t>2.3.1.3.3</t>
  </si>
  <si>
    <t>2.3.1.3.4</t>
  </si>
  <si>
    <t>2.3.1.3.5</t>
  </si>
  <si>
    <t>2.3.1.4</t>
  </si>
  <si>
    <t>2.3.1.4.1</t>
  </si>
  <si>
    <t>2.3.1.4.2</t>
  </si>
  <si>
    <t>2.3.1.4.3</t>
  </si>
  <si>
    <t>2.3.1.4.4</t>
  </si>
  <si>
    <t>2.3.1.4.5</t>
  </si>
  <si>
    <t>2.3.1.5</t>
  </si>
  <si>
    <t>2.3.1.5.1</t>
  </si>
  <si>
    <t>2.3.1.5.2</t>
  </si>
  <si>
    <t>2.3.1.5.3</t>
  </si>
  <si>
    <t>2.3.1.5.4</t>
  </si>
  <si>
    <t>2.3.1.5.5</t>
  </si>
  <si>
    <t>2.3.1.6</t>
  </si>
  <si>
    <t>2.3.1.6.1</t>
  </si>
  <si>
    <t>2.3.1.6.2</t>
  </si>
  <si>
    <t>2.3.1.6.3</t>
  </si>
  <si>
    <t>2.3.1.6.4</t>
  </si>
  <si>
    <t>2.3.1.6.5</t>
  </si>
  <si>
    <t>2.3.1.7</t>
  </si>
  <si>
    <t>2.3.1.7.1</t>
  </si>
  <si>
    <t>2.3.1.7.2</t>
  </si>
  <si>
    <t>2.3.1.7.3</t>
  </si>
  <si>
    <t>2.3.1.7.4</t>
  </si>
  <si>
    <t>2.3.1.7.5</t>
  </si>
  <si>
    <t>2.3.1.8.1</t>
  </si>
  <si>
    <t>2.3.1.8.2</t>
  </si>
  <si>
    <t>2.3.1.8.3</t>
  </si>
  <si>
    <t>2.3.1.8.4</t>
  </si>
  <si>
    <t>2.3.1.8.5</t>
  </si>
  <si>
    <t>2.3.1.9</t>
  </si>
  <si>
    <t>2.3.1.9.1</t>
  </si>
  <si>
    <t>2.3.1.9.2</t>
  </si>
  <si>
    <t>2.3.1.9.3</t>
  </si>
  <si>
    <t>2.3.1.9.4</t>
  </si>
  <si>
    <t>2.3.1.9.5</t>
  </si>
  <si>
    <t>2.3.1.9.6</t>
  </si>
  <si>
    <t>2.3.2.1</t>
  </si>
  <si>
    <t>2.3.2.1.1</t>
  </si>
  <si>
    <t>2.3.2.1.2</t>
  </si>
  <si>
    <t>2.3.2.1.3</t>
  </si>
  <si>
    <t>2.3.2.2</t>
  </si>
  <si>
    <t>2.3.2.2.1</t>
  </si>
  <si>
    <t>2.3.2.2.2</t>
  </si>
  <si>
    <t>2.3.2.2.3</t>
  </si>
  <si>
    <t>2.3.2.2.4</t>
  </si>
  <si>
    <t>2.3.2.2.5</t>
  </si>
  <si>
    <t>2.3.2.3</t>
  </si>
  <si>
    <t>2.3.2.3.1</t>
  </si>
  <si>
    <t>2.3.2.3.2</t>
  </si>
  <si>
    <t>2.3.2.3.3</t>
  </si>
  <si>
    <t>2.3.2.3.4</t>
  </si>
  <si>
    <t>2.3.2.3.5</t>
  </si>
  <si>
    <t>2.3.2.4</t>
  </si>
  <si>
    <t>2.4.1.1</t>
  </si>
  <si>
    <t>2.4.1.2</t>
  </si>
  <si>
    <t>2.4.2.1</t>
  </si>
  <si>
    <t>2.4.2.2</t>
  </si>
  <si>
    <t>2.4.2.3</t>
  </si>
  <si>
    <t>2.4.2.4</t>
  </si>
  <si>
    <t>2.4.2.5</t>
  </si>
  <si>
    <t>2.4.3.1</t>
  </si>
  <si>
    <t>2.4.3.2</t>
  </si>
  <si>
    <t>2.4.3.3</t>
  </si>
  <si>
    <t>2.4.3.4</t>
  </si>
  <si>
    <t>2.4.3.5</t>
  </si>
  <si>
    <t>2.4.4.1</t>
  </si>
  <si>
    <t>2.4.4.2</t>
  </si>
  <si>
    <t>2.4.4.3</t>
  </si>
  <si>
    <t>2.4.4.4</t>
  </si>
  <si>
    <t>2.4.4.5</t>
  </si>
  <si>
    <t>2.5.1.1</t>
  </si>
  <si>
    <t>2.5.1.2</t>
  </si>
  <si>
    <t>2.5.1.3</t>
  </si>
  <si>
    <t>2.5.1.4</t>
  </si>
  <si>
    <t>2.5.1.5</t>
  </si>
  <si>
    <t>2.5.2.1</t>
  </si>
  <si>
    <t>2.5.2.2</t>
  </si>
  <si>
    <t>2.5.2.3</t>
  </si>
  <si>
    <t>2.5.2.4</t>
  </si>
  <si>
    <t>2.5.2.5</t>
  </si>
  <si>
    <t>2.5.3.1</t>
  </si>
  <si>
    <t>2.5.3.2</t>
  </si>
  <si>
    <t>2.5.3.3</t>
  </si>
  <si>
    <t>2.5.3.4</t>
  </si>
  <si>
    <t>2.5.3.5</t>
  </si>
  <si>
    <t>2.5.4.1</t>
  </si>
  <si>
    <t>2.5.4.2</t>
  </si>
  <si>
    <t>2.5.4.3</t>
  </si>
  <si>
    <t>2.5.4.4</t>
  </si>
  <si>
    <t>2.5.4.5</t>
  </si>
  <si>
    <t>2.6.1.1</t>
  </si>
  <si>
    <t>2.6.1.2</t>
  </si>
  <si>
    <t>2.6.1.3</t>
  </si>
  <si>
    <t>2.6.1.4</t>
  </si>
  <si>
    <t>2.6.1.5</t>
  </si>
  <si>
    <t>2.6.2.1</t>
  </si>
  <si>
    <t>2.6.2.2</t>
  </si>
  <si>
    <t>2.6.2.3</t>
  </si>
  <si>
    <t>2.6.2.4</t>
  </si>
  <si>
    <t>2.6.2.5</t>
  </si>
  <si>
    <t>2.6.3.1</t>
  </si>
  <si>
    <t>2.6.3.2</t>
  </si>
  <si>
    <t>2.6.3.3</t>
  </si>
  <si>
    <t>2.6.3.4</t>
  </si>
  <si>
    <t>2.6.3.5</t>
  </si>
  <si>
    <t>2.6.4.1</t>
  </si>
  <si>
    <t>2.6.4.2</t>
  </si>
  <si>
    <t>2.6.4.3</t>
  </si>
  <si>
    <t>2.6.4.4</t>
  </si>
  <si>
    <t>2.6.4.5</t>
  </si>
  <si>
    <t>2.7.1.1</t>
  </si>
  <si>
    <t>2.7.1.2</t>
  </si>
  <si>
    <t>2.7.1.3</t>
  </si>
  <si>
    <t>2.7.1.4</t>
  </si>
  <si>
    <t>2.7.1.5</t>
  </si>
  <si>
    <t>2.7.2.1</t>
  </si>
  <si>
    <t>2.7.2.2</t>
  </si>
  <si>
    <t>2.7.2.3</t>
  </si>
  <si>
    <t>2.7.2.4</t>
  </si>
  <si>
    <t>2.7.2.5</t>
  </si>
  <si>
    <t>2.7.3.1</t>
  </si>
  <si>
    <t>2.7.3.2</t>
  </si>
  <si>
    <t>2.7.3.3</t>
  </si>
  <si>
    <t>2.7.3.4</t>
  </si>
  <si>
    <t>2.7.3.5</t>
  </si>
  <si>
    <t>2.7.4.1</t>
  </si>
  <si>
    <t>2.7.4.2</t>
  </si>
  <si>
    <t>2.7.4.3</t>
  </si>
  <si>
    <t>2.7.4.4</t>
  </si>
  <si>
    <t>2.7.4.5</t>
  </si>
  <si>
    <t>2.8.1.1</t>
  </si>
  <si>
    <t>2.8.1.2</t>
  </si>
  <si>
    <t>2.8.1.3</t>
  </si>
  <si>
    <t>2.8.1.4</t>
  </si>
  <si>
    <t>2.8.1.5</t>
  </si>
  <si>
    <t>2.9.1.1</t>
  </si>
  <si>
    <t>2.9.1.2</t>
  </si>
  <si>
    <t>2.9.1.3</t>
  </si>
  <si>
    <t>2.9.1.4</t>
  </si>
  <si>
    <t>2.9.1.5</t>
  </si>
  <si>
    <t>2.1.1.4.1</t>
  </si>
  <si>
    <t>2.1.1.4.2</t>
  </si>
  <si>
    <t>2.1.1.4.3</t>
  </si>
  <si>
    <t>2.1.1.4.4</t>
  </si>
  <si>
    <t>2.1.1.4.5</t>
  </si>
  <si>
    <t>2..1.1.5.2</t>
  </si>
  <si>
    <t>2.1.1.9.1</t>
  </si>
  <si>
    <t>2.1.2.1.4</t>
  </si>
  <si>
    <t>2.2.1.1.1</t>
  </si>
  <si>
    <t>2.2.1.1.2</t>
  </si>
  <si>
    <t>2.2.1.1.3</t>
  </si>
  <si>
    <t>2.2.1.1.4</t>
  </si>
  <si>
    <t>2.2.1.1.5</t>
  </si>
  <si>
    <t>2.2.1.1.6</t>
  </si>
  <si>
    <t>2.2.1.1.7</t>
  </si>
  <si>
    <t>2.2.1.3.3</t>
  </si>
  <si>
    <t>2.2.1.3.4</t>
  </si>
  <si>
    <t>2.2.1.3.5</t>
  </si>
  <si>
    <t>2.2.1.9.6</t>
  </si>
  <si>
    <t>PROJETO EXECUTIVO DA LINHA DE RECALQUE -  EBAP COBILÂNDIA</t>
  </si>
  <si>
    <t>2.2.2.1.4</t>
  </si>
  <si>
    <t>2.3.1.8</t>
  </si>
  <si>
    <t>2.3.2.1.4</t>
  </si>
  <si>
    <t>2.3.2.1.5</t>
  </si>
  <si>
    <t>2.3.2.4.1</t>
  </si>
  <si>
    <t>2.3.2.4.2</t>
  </si>
  <si>
    <t>2.3.2.4.3</t>
  </si>
  <si>
    <t>2.3.2.4.4</t>
  </si>
  <si>
    <t>2.3.2.4.5</t>
  </si>
  <si>
    <t>2.4.1.3</t>
  </si>
  <si>
    <t>2.4.1.4</t>
  </si>
  <si>
    <t>2.4.1.5</t>
  </si>
  <si>
    <t>2.9.1.6</t>
  </si>
  <si>
    <t>PROJETOS EXECUTIVOS DA ESTAÇÃO DE BOMBEAMENTO DE ÁGUAS PLUVIAIS - EBAP FOZ DO MARINHO,INCLUSIVE SISTEMA DE COMPORTA</t>
  </si>
  <si>
    <t>PROJETOS EXECUTIVOS DE PONTES E PASSARELAS  - JARDIM DE ALAH</t>
  </si>
  <si>
    <t>PROJETOS EXECUTIVOS DA ESTAÇÃO DE BOMBEAMENTO DE ÁGUAS PLUVIAIS -  EBAP FOZ DO MARINHO (Q=20 A 30M³/S),INCLUSIVE LINHA DE RECALQUE E SISTEMA DE COMPORTA</t>
  </si>
  <si>
    <t>(Und)</t>
  </si>
  <si>
    <t>PROJETOS EXECUTIVOS DA ESTAÇÃO DE BOMBEAMENTO DE ÁGUAS PLUVIAIS - EBAP COBILÂNDIA (Q=10 A 20M³/S), INCLUSIVE LINHA DE RECALQUE E SISTEMA DE COMPORTA</t>
  </si>
  <si>
    <t>PROJETOS EXECUTIVOS DA ESTAÇÃO DE BOMBEAMENTO DE ÁGUAS PLUVIAIS - EBAP - MARILÂNDIA (Q=4 A 10M³/S), INCLUSIVE LINHA DE RECALQUE E SISTEMA DE COMPORTA</t>
  </si>
  <si>
    <t>PROJETOS EXECUTIVOS DA ESTAÇÃO DE BOMBEAMENTO DE ÁGUAS PLUVIAIS - EBAP - MARILÂNDIA  E SISTEMA DE COMPORTA</t>
  </si>
  <si>
    <t>PROJETOS EXECUTIVOS DA ESTAÇÃO DE BOMBEAMENTO DE ÁGUAS PLUVIAIS - EBAP COBILÂNDIA E SISTEMA DE COMPORTA</t>
  </si>
  <si>
    <t>2.8.1.6</t>
  </si>
  <si>
    <t>PROJETO EXECUTIVO DE REDE DE GALERIAS (FECHADA) MARILANDIA</t>
  </si>
  <si>
    <t>ATUALIZAÇÃO DE PROJETO DO DIQUE MARINHO/MARILÂNDIA , INCLUSIVE PROJETO DA RETIFICAÇÃO DO RIO MARINHO E FOZ DO CÓRREGO CAMPO GRANDE</t>
  </si>
  <si>
    <t>01</t>
  </si>
  <si>
    <t>PROJETOS</t>
  </si>
  <si>
    <t>Planilha Orçamentária  (PLANILHA DE QUANTITATIVOS, MEMÓRIA DE CALCULO, COMPOSIÇÕES DE CUSTOS, CRONOGRAMA FÍSICO-FINANCEIRO E COTAÇÕES DE PREÇOS)</t>
  </si>
  <si>
    <t>m2</t>
  </si>
  <si>
    <t>SERVIÇOS INICIAIS</t>
  </si>
  <si>
    <t>Mobilização e desmobilização de equipe e equipamento de sondagem SPT, inclusive deslocamento na Grande Vitória</t>
  </si>
  <si>
    <t>Sondagem de simples reconhecimento tipo SPT, incl. deslocamento local do equipamento até 500 m</t>
  </si>
  <si>
    <t>01.01</t>
  </si>
  <si>
    <t>01.02</t>
  </si>
  <si>
    <t>Equipe topográfica para serviços simples de locação e nivelamento (incluindo equipamento, transporte e profissionais nivel médio)</t>
  </si>
  <si>
    <t>02.01</t>
  </si>
  <si>
    <t>02.02</t>
  </si>
  <si>
    <t>02.03</t>
  </si>
  <si>
    <t>LEVANTAMENTO ARQUITETÔNICO</t>
  </si>
  <si>
    <t>PROJETO DO SIST.DE CABEAMENTO ESTRUTURADO (VOZ, DADOS E SONORIZAÇÃO)</t>
  </si>
  <si>
    <t>PROJETO DE PREVENÇÃO E COMBATE A INCÊNCIO</t>
  </si>
  <si>
    <t>PROJETO DE CLIMATIZAÇÃO E CONFORTO AMBIENTAL</t>
  </si>
  <si>
    <t>PROJETO DE ALARME E CFTV</t>
  </si>
  <si>
    <t>PROJETO ESTRUTURAL, INCLUSIVE FUNDAÇÃO</t>
  </si>
  <si>
    <t>PROJETO DE ESTRUTURA METALICA</t>
  </si>
  <si>
    <t>PROJETO HIDROSSANITÁRIO</t>
  </si>
  <si>
    <t>LEVANTAMENTO DE REDES HIDROSSANITÁRIAS</t>
  </si>
  <si>
    <t>PROJETO REDES ELÉTRICAS</t>
  </si>
  <si>
    <t>LEVANTAMENTO DE CARGAS E REDES ELÉTRICAS</t>
  </si>
  <si>
    <t>PROJETO SPDA (PARARRAIO)</t>
  </si>
  <si>
    <t>01.03</t>
  </si>
  <si>
    <t>01.04</t>
  </si>
  <si>
    <t>01.05</t>
  </si>
  <si>
    <t>01.06</t>
  </si>
  <si>
    <t>01.07</t>
  </si>
  <si>
    <t>01.08</t>
  </si>
  <si>
    <t>01.09</t>
  </si>
  <si>
    <t>Mobilização e desmobilização de equipe e equipamento de sondagem rotativa, inclusive deslocamento na Grande Vitória</t>
  </si>
  <si>
    <t>Sondagem rotativa em alteração de rocha inclusive deslocamento local do equipamento até 500 m</t>
  </si>
  <si>
    <t>Sondagem rotativa em rocha sã ou fraturada inclusive deslocamento local do equipamento até 500m</t>
  </si>
  <si>
    <t>Sondagem rotativa em solo, inclusive deslocamento local do equipamento até 500m</t>
  </si>
  <si>
    <t>Ensaio de Indíce de suporte Califórnia</t>
  </si>
  <si>
    <t>Ensaio de Limites de Liquidez e Plasticidade - por amostra</t>
  </si>
  <si>
    <t>PROJETO SDAI</t>
  </si>
  <si>
    <t>IMPLEMENTOS EXTERNOS E PAISAGISMO</t>
  </si>
  <si>
    <t>03.01</t>
  </si>
  <si>
    <t>03.02</t>
  </si>
  <si>
    <t>TERRAPLENAGEM</t>
  </si>
  <si>
    <t xml:space="preserve">DRENAGEM </t>
  </si>
  <si>
    <t>PROJETO DE URBANISMO</t>
  </si>
  <si>
    <t>PROJETO DE PAISAGISMO</t>
  </si>
  <si>
    <t>PROJETO DE SINALIZAÇÃO (INTERNO E EXTERNO)</t>
  </si>
  <si>
    <t>MAQUETE ELETRONICA</t>
  </si>
  <si>
    <t>MAQUETE ELETRONICA – (Imagem 3D)</t>
  </si>
  <si>
    <t>SERVIÇOS DE PROJETOS ESPECIALIZADOS</t>
  </si>
  <si>
    <t>ESTUDO E RELATÓRIO DE DIMENSIONAMENTO DO TRANSPORTE VERTICAL (ELEVADORES)</t>
  </si>
  <si>
    <t>PCMAT - PROGRAMA DE CONDIÇÕES E MEIO AMBIENTE DE TRABALHO NA INDÚSTRIA DA CONSTRUÇÃO</t>
  </si>
  <si>
    <t>PCA - PROGRAMA DE CONTROLE AMBIENTAL</t>
  </si>
  <si>
    <t xml:space="preserve">PLANO DE EXECUÇÃO E METODOLOGIA EXECUTIVA DA OBRA </t>
  </si>
  <si>
    <t>PROJETOS E ESTUDOS DE GEOTECNIA DE FUNDAÇÃO</t>
  </si>
  <si>
    <t>PROJETO DA  SOLUÇÃO TÉCNICA E DIMENSIONAMENTO  DA FUNDAÇÃO DO PRÉDIO E DO CÁLCULO DO EMPUXO DAS CONTENÇÃO/CORTINAS E SUBPRESSÃO NO PISO DO PAVIMENTO SUBSOLO .</t>
  </si>
  <si>
    <t xml:space="preserve">PROJETO DE ESCORAMENTO TERRA E DA FUNDAÇÕES VIZINHAS PARA EXECUÇÃO/ESCAVAÇÕES DAS FUNDAÇÕES E DO SUBSOLO;  </t>
  </si>
  <si>
    <t xml:space="preserve">PROJETO DE REBAIXAMENTO DE LENÇOL FREÁTICO; </t>
  </si>
  <si>
    <t>02.01.01</t>
  </si>
  <si>
    <t>02.01.02</t>
  </si>
  <si>
    <t>02.01.03</t>
  </si>
  <si>
    <t>02.01.04</t>
  </si>
  <si>
    <t>02.01.05</t>
  </si>
  <si>
    <t>02.01.06</t>
  </si>
  <si>
    <t>02.01.07</t>
  </si>
  <si>
    <t>02.01.08</t>
  </si>
  <si>
    <t>02.01.09</t>
  </si>
  <si>
    <t>02.01.10</t>
  </si>
  <si>
    <t>02.01.11</t>
  </si>
  <si>
    <t>02.01.12</t>
  </si>
  <si>
    <t>02.01.13</t>
  </si>
  <si>
    <t>02.01.14</t>
  </si>
  <si>
    <t>02.01.15</t>
  </si>
  <si>
    <t>02.02.01</t>
  </si>
  <si>
    <t>02.02.02</t>
  </si>
  <si>
    <t>02.02.03</t>
  </si>
  <si>
    <t>02.02.04</t>
  </si>
  <si>
    <t>02.02.05</t>
  </si>
  <si>
    <t>02.02.06</t>
  </si>
  <si>
    <t>02.02.07</t>
  </si>
  <si>
    <t>02.02.08</t>
  </si>
  <si>
    <t>03.01.01</t>
  </si>
  <si>
    <t>02.03.01</t>
  </si>
  <si>
    <t>03.01.02</t>
  </si>
  <si>
    <t>03.01.03</t>
  </si>
  <si>
    <t>03.01.04</t>
  </si>
  <si>
    <t>03.02.01</t>
  </si>
  <si>
    <t>03.02.02</t>
  </si>
  <si>
    <t>03.02.03</t>
  </si>
  <si>
    <t>Total Contratado</t>
  </si>
  <si>
    <t>EXECUTADOS ACUMULADOS</t>
  </si>
  <si>
    <t>À EXECUTAR</t>
  </si>
  <si>
    <t>Qt</t>
  </si>
  <si>
    <t>Preço total</t>
  </si>
  <si>
    <t>%</t>
  </si>
  <si>
    <t>GOVERNO DO ESTADO DO ESPÍRITO SANTO
POLÍCIA CIVIL/ES</t>
  </si>
  <si>
    <t xml:space="preserve">CONTRATADA : DAN ENGENHARIA PROJETOS E CONSULTORIA LTDA </t>
  </si>
  <si>
    <t>LOCAL: Rua Construtor Camilo Gianórdoli, nº 553 – Horto – Vitória/ES - CEP: 29.306-500</t>
  </si>
  <si>
    <t>VALOR (R$)</t>
  </si>
  <si>
    <t>MEDIÇÃO</t>
  </si>
  <si>
    <t>Nº</t>
  </si>
  <si>
    <t>PERÍODO</t>
  </si>
  <si>
    <t>SALDO A EXECUTAR</t>
  </si>
  <si>
    <t xml:space="preserve"> Objeto:SERVIÇOS DE ELABORAÇÃO DE PROJEOS EXECUTIVOS DE ARQUITETURA E ENGENHARIA PARA CONSTRUÇÃODE EDIFÍCIO – NOVA SEDE DA DIVISÃO ESPECIALIZADA DE FURTOS E ROUBOS DE VEÍCULOS </t>
  </si>
  <si>
    <t>01/01/2025 A 29/11/2025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</si>
</sst>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8" formatCode="&quot;R$&quot;\ #,##0.00;[Red]\-&quot;R$&quot;\ #,##0.00"/>
    <numFmt numFmtId="44" formatCode="_-&quot;R$&quot;\ * #,##0.00_-;\-&quot;R$&quot;\ * #,##0.00_-;_-&quot;R$&quot;\ * &quot;-&quot;??_-;_-@_-"/>
    <numFmt numFmtId="43" formatCode="_-* #,##0.00_-;\-* #,##0.00_-;_-* &quot;-&quot;??_-;_-@_-"/>
    <numFmt numFmtId="164" formatCode="00000"/>
    <numFmt numFmtId="165" formatCode="_(* #,##0.00_);_(* \(#,##0.00\);_(* &quot;-&quot;??_);_(@_)"/>
    <numFmt numFmtId="166" formatCode="0.0000"/>
    <numFmt numFmtId="167" formatCode="_(* #,##0.00_);_(* \(#,##0.00\);_(* \-??_);_(@_)"/>
    <numFmt numFmtId="168" formatCode="_-&quot;€ &quot;* #,##0.00_-;&quot;-€ &quot;* #,##0.00_-;_-&quot;€ &quot;* \-??_-;_-@_-"/>
    <numFmt numFmtId="169" formatCode="_(&quot;R$ &quot;* #,##0.00_);_(&quot;R$ &quot;* \(#,##0.00\);_(&quot;R$ &quot;* &quot;-&quot;??_);_(@_)"/>
    <numFmt numFmtId="170" formatCode="&quot;R$&quot;#,##0_);\(&quot;R$&quot;#,##0\)"/>
    <numFmt numFmtId="171" formatCode="#,##0.00\ &quot;€&quot;;[Red]\-#,##0.00\ &quot;€&quot;"/>
    <numFmt numFmtId="172" formatCode="#,##0.0000"/>
    <numFmt numFmtId="173" formatCode="0.000"/>
    <numFmt numFmtId="174" formatCode="_(* #,##0.0000_);_(* \(#,##0.0000\);_(* &quot;-&quot;??_);_(@_)"/>
    <numFmt numFmtId="175" formatCode="#,##0.000000"/>
    <numFmt numFmtId="176" formatCode="#,##0.0000000"/>
    <numFmt numFmtId="177" formatCode="0.00000000"/>
    <numFmt numFmtId="178" formatCode="0.000000"/>
    <numFmt numFmtId="179" formatCode="&quot;R$&quot;\ #,##0.00"/>
  </numFmts>
  <fonts count="63"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0"/>
      <name val="Arial"/>
      <family val="2"/>
    </font>
    <font>
      <sz val="11"/>
      <color rgb="FFFF000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name val="Arial"/>
      <family val="2"/>
    </font>
    <font>
      <sz val="11"/>
      <color indexed="8"/>
      <name val="Calibri"/>
      <family val="2"/>
    </font>
    <font>
      <sz val="11"/>
      <name val="Century Gothic"/>
      <family val="2"/>
    </font>
    <font>
      <sz val="11"/>
      <color indexed="9"/>
      <name val="Calibri"/>
      <family val="2"/>
    </font>
    <font>
      <sz val="8"/>
      <color indexed="8"/>
      <name val="Arial Narrow"/>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0"/>
      <name val="MS Sans Serif"/>
      <family val="2"/>
    </font>
    <font>
      <sz val="11"/>
      <color indexed="60"/>
      <name val="Calibri"/>
      <family val="2"/>
    </font>
    <font>
      <sz val="10"/>
      <name val="Courier"/>
      <family val="3"/>
    </font>
    <font>
      <b/>
      <sz val="11"/>
      <color indexed="63"/>
      <name val="Calibri"/>
      <family val="2"/>
    </font>
    <font>
      <sz val="11"/>
      <color indexed="10"/>
      <name val="Calibri"/>
      <family val="2"/>
    </font>
    <font>
      <b/>
      <sz val="18"/>
      <color indexed="56"/>
      <name val="Cambria"/>
      <family val="2"/>
    </font>
    <font>
      <sz val="5"/>
      <color theme="1"/>
      <name val="Calibri"/>
      <family val="2"/>
      <scheme val="minor"/>
    </font>
    <font>
      <b/>
      <sz val="10"/>
      <name val="Calibri"/>
      <family val="2"/>
      <scheme val="minor"/>
    </font>
    <font>
      <b/>
      <sz val="8"/>
      <name val="Arial"/>
      <family val="2"/>
    </font>
    <font>
      <sz val="8"/>
      <name val="Arial"/>
      <family val="2"/>
    </font>
    <font>
      <sz val="10"/>
      <name val="Arial"/>
      <family val="2"/>
    </font>
    <font>
      <b/>
      <sz val="9"/>
      <name val="Arial"/>
      <family val="2"/>
    </font>
    <font>
      <b/>
      <sz val="11"/>
      <name val="Arial"/>
      <family val="2"/>
    </font>
    <font>
      <b/>
      <sz val="16"/>
      <name val="Calibri"/>
      <family val="2"/>
      <scheme val="minor"/>
    </font>
    <font>
      <sz val="10"/>
      <color rgb="FFFF0000"/>
      <name val="Calibri"/>
      <family val="2"/>
      <scheme val="minor"/>
    </font>
    <font>
      <sz val="8"/>
      <color theme="1"/>
      <name val="Arial"/>
      <family val="2"/>
    </font>
    <font>
      <b/>
      <sz val="13"/>
      <color theme="1"/>
      <name val="Calibri"/>
      <family val="2"/>
      <scheme val="minor"/>
    </font>
    <font>
      <sz val="10"/>
      <name val="Arial"/>
      <family val="2"/>
    </font>
    <font>
      <sz val="8"/>
      <color theme="1"/>
      <name val="Calibri"/>
      <family val="2"/>
      <scheme val="minor"/>
    </font>
    <font>
      <sz val="8"/>
      <color rgb="FFFF0000"/>
      <name val="Calibri"/>
      <family val="2"/>
      <scheme val="minor"/>
    </font>
    <font>
      <sz val="8"/>
      <name val="Calibri"/>
      <family val="2"/>
      <scheme val="minor"/>
    </font>
    <font>
      <b/>
      <sz val="8"/>
      <color theme="1"/>
      <name val="Arial"/>
      <family val="2"/>
    </font>
    <font>
      <b/>
      <sz val="9"/>
      <color theme="1"/>
      <name val="Arial"/>
      <family val="2"/>
    </font>
    <font>
      <b/>
      <sz val="11"/>
      <color rgb="FFFF0000"/>
      <name val="Calibri"/>
      <family val="2"/>
      <scheme val="minor"/>
    </font>
    <font>
      <sz val="10"/>
      <name val="Times New Roman"/>
      <family val="1"/>
    </font>
    <font>
      <b/>
      <sz val="10"/>
      <name val="Courier New"/>
      <family val="3"/>
    </font>
    <font>
      <sz val="10"/>
      <name val="Courier New"/>
      <family val="3"/>
    </font>
    <font>
      <b/>
      <vertAlign val="superscript"/>
      <sz val="11"/>
      <name val="Calibri"/>
      <family val="2"/>
      <scheme val="minor"/>
    </font>
    <font>
      <b/>
      <vertAlign val="superscript"/>
      <sz val="13"/>
      <color theme="1"/>
      <name val="Calibri"/>
      <family val="2"/>
      <scheme val="minor"/>
    </font>
    <font>
      <b/>
      <sz val="10"/>
      <color rgb="FFFF0000"/>
      <name val="Calibri"/>
      <family val="2"/>
      <scheme val="minor"/>
    </font>
    <font>
      <vertAlign val="superscript"/>
      <sz val="11"/>
      <name val="Calibri"/>
      <family val="2"/>
      <scheme val="minor"/>
    </font>
    <font>
      <b/>
      <sz val="8"/>
      <color theme="1"/>
      <name val="Tahoma"/>
      <family val="2"/>
    </font>
    <font>
      <sz val="9.5"/>
      <color rgb="FF000000"/>
      <name val="Calibri"/>
      <family val="2"/>
    </font>
    <font>
      <sz val="10"/>
      <color rgb="FF000000"/>
      <name val="Calibri"/>
      <family val="2"/>
    </font>
    <font>
      <sz val="8"/>
      <color theme="1"/>
      <name val="Tahoma"/>
      <family val="2"/>
    </font>
    <font>
      <b/>
      <sz val="10"/>
      <color theme="1"/>
      <name val="Tahoma"/>
      <family val="2"/>
    </font>
    <font>
      <b/>
      <sz val="14"/>
      <color theme="1"/>
      <name val="Calibri"/>
      <family val="2"/>
      <scheme val="minor"/>
    </font>
    <font>
      <b/>
      <sz val="12"/>
      <color theme="1"/>
      <name val="Calibri"/>
      <family val="2"/>
      <scheme val="minor"/>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4" tint="0.79998168889431442"/>
        <bgColor indexed="64"/>
      </patternFill>
    </fill>
    <fill>
      <patternFill patternType="solid">
        <fgColor indexed="9"/>
        <bgColor indexed="64"/>
      </patternFill>
    </fill>
    <fill>
      <patternFill patternType="solid">
        <fgColor theme="3" tint="0.79998168889431442"/>
        <bgColor indexed="64"/>
      </patternFill>
    </fill>
    <fill>
      <gradientFill degree="90">
        <stop position="0">
          <color theme="0"/>
        </stop>
        <stop position="1">
          <color rgb="FF318499"/>
        </stop>
      </gradientFill>
    </fill>
    <fill>
      <gradientFill degree="90">
        <stop position="0">
          <color theme="0"/>
        </stop>
        <stop position="1">
          <color theme="4" tint="-0.25098422193060094"/>
        </stop>
      </gradientFill>
    </fill>
    <fill>
      <gradientFill degree="90">
        <stop position="0">
          <color theme="0"/>
        </stop>
        <stop position="1">
          <color theme="4" tint="0.59999389629810485"/>
        </stop>
      </gradientFill>
    </fill>
    <fill>
      <patternFill patternType="solid">
        <fgColor rgb="FFFFFF00"/>
        <bgColor indexed="64"/>
      </patternFill>
    </fill>
    <fill>
      <patternFill patternType="solid">
        <fgColor theme="0" tint="-4.9989318521683403E-2"/>
        <bgColor indexed="64"/>
      </patternFill>
    </fill>
    <fill>
      <patternFill patternType="solid">
        <fgColor theme="0"/>
        <bgColor auto="1"/>
      </patternFill>
    </fill>
    <fill>
      <gradientFill degree="90">
        <stop position="0">
          <color theme="0"/>
        </stop>
        <stop position="1">
          <color theme="2" tint="-0.25098422193060094"/>
        </stop>
      </gradientFill>
    </fill>
    <fill>
      <gradientFill degree="90">
        <stop position="0">
          <color theme="0"/>
        </stop>
        <stop position="1">
          <color theme="0" tint="-0.1490218817712943"/>
        </stop>
      </gradientFill>
    </fill>
    <fill>
      <patternFill patternType="solid">
        <fgColor theme="6" tint="0.39997558519241921"/>
        <bgColor indexed="64"/>
      </patternFill>
    </fill>
    <fill>
      <patternFill patternType="solid">
        <fgColor theme="2" tint="-0.249977111117893"/>
        <bgColor indexed="64"/>
      </patternFill>
    </fill>
    <fill>
      <patternFill patternType="solid">
        <fgColor rgb="FFFFFFFF"/>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style="hair">
        <color indexed="64"/>
      </top>
      <bottom style="hair">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auto="1"/>
      </right>
      <top/>
      <bottom style="medium">
        <color auto="1"/>
      </bottom>
      <diagonal/>
    </border>
    <border>
      <left style="thin">
        <color indexed="64"/>
      </left>
      <right/>
      <top/>
      <bottom style="thin">
        <color auto="1"/>
      </bottom>
      <diagonal/>
    </border>
    <border>
      <left/>
      <right style="thin">
        <color indexed="64"/>
      </right>
      <top/>
      <bottom style="thin">
        <color auto="1"/>
      </bottom>
      <diagonal/>
    </border>
    <border>
      <left/>
      <right/>
      <top style="hair">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medium">
        <color auto="1"/>
      </left>
      <right style="thin">
        <color auto="1"/>
      </right>
      <top style="thin">
        <color auto="1"/>
      </top>
      <bottom style="hair">
        <color auto="1"/>
      </bottom>
      <diagonal/>
    </border>
    <border>
      <left style="medium">
        <color auto="1"/>
      </left>
      <right style="thin">
        <color auto="1"/>
      </right>
      <top style="hair">
        <color auto="1"/>
      </top>
      <bottom style="thin">
        <color auto="1"/>
      </bottom>
      <diagonal/>
    </border>
    <border>
      <left style="dotted">
        <color indexed="64"/>
      </left>
      <right style="dotted">
        <color indexed="64"/>
      </right>
      <top style="dotted">
        <color indexed="64"/>
      </top>
      <bottom/>
      <diagonal/>
    </border>
    <border>
      <left style="dotted">
        <color indexed="64"/>
      </left>
      <right style="medium">
        <color indexed="64"/>
      </right>
      <top style="dotted">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hair">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dotted">
        <color indexed="64"/>
      </right>
      <top style="dotted">
        <color indexed="64"/>
      </top>
      <bottom/>
      <diagonal/>
    </border>
    <border>
      <left/>
      <right style="thin">
        <color indexed="64"/>
      </right>
      <top style="hair">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65">
    <xf numFmtId="0" fontId="0" fillId="0" borderId="0"/>
    <xf numFmtId="164" fontId="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0" fillId="0" borderId="0"/>
    <xf numFmtId="43" fontId="1" fillId="0" borderId="0" applyFont="0" applyFill="0" applyBorder="0" applyAlignment="0" applyProtection="0"/>
    <xf numFmtId="164" fontId="5" fillId="0" borderId="0" applyFon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4" fontId="12" fillId="0" borderId="10" applyNumberFormat="0" applyBorder="0" applyAlignment="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8" applyNumberFormat="0" applyFont="0" applyAlignment="0">
      <alignment horizontal="left" vertical="top" indent="1"/>
    </xf>
    <xf numFmtId="0" fontId="15" fillId="3" borderId="0" applyNumberFormat="0" applyBorder="0" applyAlignment="0" applyProtection="0"/>
    <xf numFmtId="0" fontId="16" fillId="4" borderId="0" applyNumberFormat="0" applyBorder="0" applyAlignment="0" applyProtection="0"/>
    <xf numFmtId="0" fontId="17" fillId="20" borderId="13" applyNumberFormat="0" applyAlignment="0" applyProtection="0"/>
    <xf numFmtId="0" fontId="17" fillId="20" borderId="13" applyNumberFormat="0" applyAlignment="0" applyProtection="0"/>
    <xf numFmtId="0" fontId="18" fillId="21" borderId="14" applyNumberFormat="0" applyAlignment="0" applyProtection="0"/>
    <xf numFmtId="0" fontId="19" fillId="0" borderId="15" applyNumberFormat="0" applyFill="0" applyAlignment="0" applyProtection="0"/>
    <xf numFmtId="0" fontId="18" fillId="21" borderId="14" applyNumberFormat="0" applyAlignment="0" applyProtection="0"/>
    <xf numFmtId="167" fontId="5" fillId="0" borderId="0" applyFill="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20" fillId="7" borderId="13" applyNumberFormat="0" applyAlignment="0" applyProtection="0"/>
    <xf numFmtId="168" fontId="5" fillId="0" borderId="0" applyFill="0" applyBorder="0" applyAlignment="0" applyProtection="0"/>
    <xf numFmtId="0" fontId="11" fillId="0" borderId="0"/>
    <xf numFmtId="0" fontId="21" fillId="0" borderId="0" applyNumberFormat="0" applyFill="0" applyBorder="0" applyAlignment="0" applyProtection="0"/>
    <xf numFmtId="0" fontId="16" fillId="4" borderId="0" applyNumberFormat="0" applyBorder="0" applyAlignment="0" applyProtection="0"/>
    <xf numFmtId="0" fontId="22" fillId="0" borderId="16"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15" fillId="3" borderId="0" applyNumberFormat="0" applyBorder="0" applyAlignment="0" applyProtection="0"/>
    <xf numFmtId="0" fontId="20" fillId="7" borderId="13" applyNumberFormat="0" applyAlignment="0" applyProtection="0"/>
    <xf numFmtId="0" fontId="19" fillId="0" borderId="15" applyNumberFormat="0" applyFill="0" applyAlignment="0" applyProtection="0"/>
    <xf numFmtId="16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1" fontId="2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1" fontId="25" fillId="0" borderId="0" applyFont="0" applyFill="0" applyBorder="0" applyAlignment="0" applyProtection="0"/>
    <xf numFmtId="0" fontId="25" fillId="0" borderId="0" applyFont="0" applyFill="0" applyBorder="0" applyAlignment="0" applyProtection="0"/>
    <xf numFmtId="167" fontId="5" fillId="0" borderId="0" applyFill="0" applyBorder="0" applyAlignment="0" applyProtection="0"/>
    <xf numFmtId="167" fontId="5" fillId="0" borderId="0" applyFill="0" applyBorder="0" applyAlignment="0" applyProtection="0"/>
    <xf numFmtId="43" fontId="5" fillId="0" borderId="0" applyFill="0" applyBorder="0" applyAlignment="0" applyProtection="0"/>
    <xf numFmtId="0" fontId="5" fillId="0" borderId="0" applyFill="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5" fillId="0" borderId="0"/>
    <xf numFmtId="0" fontId="11" fillId="0" borderId="0"/>
    <xf numFmtId="0" fontId="5" fillId="0" borderId="0"/>
    <xf numFmtId="0" fontId="5"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11" fillId="0" borderId="0"/>
    <xf numFmtId="0" fontId="1" fillId="0" borderId="0"/>
    <xf numFmtId="0" fontId="1" fillId="0" borderId="0"/>
    <xf numFmtId="0" fontId="5" fillId="0" borderId="0"/>
    <xf numFmtId="172"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2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1" fontId="27" fillId="0" borderId="0"/>
    <xf numFmtId="0" fontId="5" fillId="0" borderId="0"/>
    <xf numFmtId="171" fontId="27" fillId="0" borderId="0"/>
    <xf numFmtId="171" fontId="27" fillId="0" borderId="0"/>
    <xf numFmtId="171" fontId="27" fillId="0" borderId="0"/>
    <xf numFmtId="171" fontId="27" fillId="0" borderId="0"/>
    <xf numFmtId="171" fontId="27" fillId="0" borderId="0"/>
    <xf numFmtId="0" fontId="11" fillId="23" borderId="19" applyNumberFormat="0" applyFont="0" applyAlignment="0" applyProtection="0"/>
    <xf numFmtId="0" fontId="11" fillId="23" borderId="19" applyNumberFormat="0" applyFont="0" applyAlignment="0" applyProtection="0"/>
    <xf numFmtId="0" fontId="5" fillId="23" borderId="19" applyNumberFormat="0" applyFont="0" applyAlignment="0" applyProtection="0"/>
    <xf numFmtId="0" fontId="28" fillId="20" borderId="20"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8" fillId="20" borderId="20" applyNumberFormat="0" applyAlignment="0" applyProtection="0"/>
    <xf numFmtId="43"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0" fontId="2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11"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4" fontId="5" fillId="0" borderId="0" applyFill="0" applyBorder="0" applyAlignment="0" applyProtection="0"/>
    <xf numFmtId="172" fontId="5" fillId="0" borderId="0" applyFont="0" applyFill="0" applyBorder="0" applyAlignment="0" applyProtection="0"/>
    <xf numFmtId="0" fontId="29" fillId="0" borderId="0" applyNumberFormat="0" applyFill="0" applyBorder="0" applyAlignment="0" applyProtection="0"/>
    <xf numFmtId="0" fontId="21"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2" fillId="0" borderId="16" applyNumberFormat="0" applyFill="0" applyAlignment="0" applyProtection="0"/>
    <xf numFmtId="0" fontId="22" fillId="0" borderId="16" applyNumberFormat="0" applyFill="0" applyAlignment="0" applyProtection="0"/>
    <xf numFmtId="0" fontId="23" fillId="0" borderId="17" applyNumberFormat="0" applyFill="0" applyAlignment="0" applyProtection="0"/>
    <xf numFmtId="0" fontId="24" fillId="0" borderId="18" applyNumberFormat="0" applyFill="0" applyAlignment="0" applyProtection="0"/>
    <xf numFmtId="0" fontId="24" fillId="0" borderId="0" applyNumberFormat="0" applyFill="0" applyBorder="0" applyAlignment="0" applyProtection="0"/>
    <xf numFmtId="0" fontId="30" fillId="0" borderId="0" applyNumberForma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9" fillId="0" borderId="0" applyNumberForma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1" fillId="0" borderId="0"/>
    <xf numFmtId="0" fontId="5" fillId="0" borderId="0"/>
    <xf numFmtId="165"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35" fillId="0" borderId="0"/>
    <xf numFmtId="0" fontId="42" fillId="0" borderId="0"/>
    <xf numFmtId="43" fontId="1" fillId="0" borderId="0" applyFont="0" applyFill="0" applyBorder="0" applyAlignment="0" applyProtection="0"/>
    <xf numFmtId="0" fontId="49" fillId="0" borderId="0"/>
    <xf numFmtId="0" fontId="5" fillId="0" borderId="0"/>
    <xf numFmtId="44" fontId="1" fillId="0" borderId="0" applyFont="0" applyFill="0" applyBorder="0" applyAlignment="0" applyProtection="0"/>
    <xf numFmtId="9" fontId="1" fillId="0" borderId="0" applyFont="0" applyFill="0" applyBorder="0" applyAlignment="0" applyProtection="0"/>
    <xf numFmtId="0" fontId="5" fillId="0" borderId="0">
      <alignment vertical="top"/>
    </xf>
    <xf numFmtId="0" fontId="5" fillId="0" borderId="0">
      <alignment vertical="top"/>
    </xf>
  </cellStyleXfs>
  <cellXfs count="718">
    <xf numFmtId="0" fontId="0" fillId="0" borderId="0" xfId="0"/>
    <xf numFmtId="0" fontId="0" fillId="0" borderId="0" xfId="0" applyAlignment="1">
      <alignment vertical="center"/>
    </xf>
    <xf numFmtId="0" fontId="6" fillId="0" borderId="0" xfId="0" applyFont="1"/>
    <xf numFmtId="0" fontId="1" fillId="0" borderId="0" xfId="2"/>
    <xf numFmtId="0" fontId="7" fillId="24" borderId="0" xfId="2" applyFont="1" applyFill="1"/>
    <xf numFmtId="0" fontId="0" fillId="24" borderId="0" xfId="0" applyFill="1"/>
    <xf numFmtId="0" fontId="3" fillId="0" borderId="21" xfId="2" applyFont="1" applyBorder="1" applyAlignment="1">
      <alignment horizontal="center" vertical="center"/>
    </xf>
    <xf numFmtId="0" fontId="1" fillId="0" borderId="0" xfId="2" applyAlignment="1">
      <alignment horizontal="center"/>
    </xf>
    <xf numFmtId="0" fontId="0" fillId="0" borderId="21" xfId="0" applyBorder="1" applyAlignment="1">
      <alignment horizontal="center" vertical="center"/>
    </xf>
    <xf numFmtId="0" fontId="36" fillId="26" borderId="9" xfId="0" applyFont="1" applyFill="1" applyBorder="1" applyAlignment="1">
      <alignment horizontal="center"/>
    </xf>
    <xf numFmtId="0" fontId="36" fillId="26" borderId="0" xfId="0" applyFont="1" applyFill="1" applyAlignment="1">
      <alignment horizontal="center"/>
    </xf>
    <xf numFmtId="0" fontId="36" fillId="26" borderId="10" xfId="0" applyFont="1" applyFill="1" applyBorder="1" applyAlignment="1">
      <alignment horizontal="center"/>
    </xf>
    <xf numFmtId="0" fontId="34" fillId="26" borderId="2" xfId="356" applyFont="1" applyFill="1" applyBorder="1" applyProtection="1">
      <protection hidden="1"/>
    </xf>
    <xf numFmtId="43" fontId="34" fillId="26" borderId="4" xfId="348" applyFont="1" applyFill="1" applyBorder="1" applyProtection="1">
      <protection hidden="1"/>
    </xf>
    <xf numFmtId="43" fontId="34" fillId="25" borderId="4" xfId="348" applyFont="1" applyFill="1" applyBorder="1" applyProtection="1">
      <protection hidden="1"/>
    </xf>
    <xf numFmtId="0" fontId="33" fillId="25" borderId="2" xfId="356" applyFont="1" applyFill="1" applyBorder="1" applyProtection="1">
      <protection hidden="1"/>
    </xf>
    <xf numFmtId="43" fontId="33" fillId="25" borderId="4" xfId="348" applyFont="1" applyFill="1" applyBorder="1" applyProtection="1">
      <protection hidden="1"/>
    </xf>
    <xf numFmtId="0" fontId="34" fillId="24" borderId="2" xfId="356" applyFont="1" applyFill="1" applyBorder="1" applyProtection="1">
      <protection hidden="1"/>
    </xf>
    <xf numFmtId="43" fontId="34" fillId="24" borderId="4" xfId="348" applyFont="1" applyFill="1" applyBorder="1" applyProtection="1">
      <protection hidden="1"/>
    </xf>
    <xf numFmtId="0" fontId="33" fillId="24" borderId="2" xfId="356" applyFont="1" applyFill="1" applyBorder="1" applyProtection="1">
      <protection hidden="1"/>
    </xf>
    <xf numFmtId="0" fontId="0" fillId="0" borderId="0" xfId="0" applyAlignment="1">
      <alignment horizontal="center" vertical="center"/>
    </xf>
    <xf numFmtId="43" fontId="33" fillId="0" borderId="41" xfId="348" applyFont="1" applyBorder="1" applyAlignment="1" applyProtection="1">
      <alignment horizontal="center" vertical="center"/>
      <protection hidden="1"/>
    </xf>
    <xf numFmtId="43" fontId="34" fillId="0" borderId="28" xfId="348" applyFont="1" applyBorder="1" applyProtection="1">
      <protection hidden="1"/>
    </xf>
    <xf numFmtId="0" fontId="34" fillId="0" borderId="21" xfId="356" applyFont="1" applyBorder="1" applyAlignment="1" applyProtection="1">
      <alignment horizontal="justify"/>
      <protection hidden="1"/>
    </xf>
    <xf numFmtId="0" fontId="34" fillId="0" borderId="21" xfId="356" applyFont="1" applyBorder="1" applyAlignment="1" applyProtection="1">
      <alignment horizontal="center"/>
      <protection hidden="1"/>
    </xf>
    <xf numFmtId="175" fontId="34" fillId="0" borderId="21" xfId="348" applyNumberFormat="1" applyFont="1" applyBorder="1" applyAlignment="1" applyProtection="1">
      <alignment horizontal="center"/>
      <protection hidden="1"/>
    </xf>
    <xf numFmtId="43" fontId="34" fillId="0" borderId="21" xfId="348" applyFont="1" applyBorder="1" applyProtection="1">
      <protection hidden="1"/>
    </xf>
    <xf numFmtId="0" fontId="34" fillId="0" borderId="38" xfId="356" applyFont="1" applyBorder="1" applyAlignment="1" applyProtection="1">
      <alignment horizontal="center"/>
      <protection hidden="1"/>
    </xf>
    <xf numFmtId="43" fontId="34" fillId="0" borderId="38" xfId="348" applyFont="1" applyBorder="1" applyProtection="1">
      <protection hidden="1"/>
    </xf>
    <xf numFmtId="43" fontId="34" fillId="0" borderId="28" xfId="348" applyFont="1" applyBorder="1" applyAlignment="1" applyProtection="1">
      <alignment vertical="center"/>
      <protection hidden="1"/>
    </xf>
    <xf numFmtId="0" fontId="3" fillId="0" borderId="21" xfId="0" applyFont="1" applyBorder="1" applyAlignment="1">
      <alignment vertical="center"/>
    </xf>
    <xf numFmtId="4" fontId="0" fillId="0" borderId="0" xfId="0" applyNumberFormat="1"/>
    <xf numFmtId="0" fontId="3" fillId="26" borderId="5" xfId="0" applyFont="1" applyFill="1" applyBorder="1"/>
    <xf numFmtId="0" fontId="0" fillId="0" borderId="0" xfId="0" applyAlignment="1">
      <alignment horizontal="left" vertical="top"/>
    </xf>
    <xf numFmtId="0" fontId="9" fillId="0" borderId="21" xfId="0" applyFont="1" applyBorder="1" applyAlignment="1">
      <alignment horizontal="center" vertical="center"/>
    </xf>
    <xf numFmtId="0" fontId="0" fillId="0" borderId="21" xfId="0" applyBorder="1" applyAlignment="1">
      <alignment vertical="center"/>
    </xf>
    <xf numFmtId="4" fontId="1" fillId="0" borderId="0" xfId="2" applyNumberFormat="1"/>
    <xf numFmtId="0" fontId="3" fillId="0" borderId="21" xfId="2" applyFont="1" applyBorder="1" applyAlignment="1">
      <alignment horizontal="center" vertical="distributed"/>
    </xf>
    <xf numFmtId="0" fontId="3" fillId="0" borderId="21" xfId="2" applyFont="1" applyBorder="1" applyAlignment="1">
      <alignment vertical="distributed"/>
    </xf>
    <xf numFmtId="0" fontId="4" fillId="0" borderId="21" xfId="0" applyFont="1" applyBorder="1" applyAlignment="1">
      <alignment horizontal="center" vertical="center"/>
    </xf>
    <xf numFmtId="0" fontId="3" fillId="0" borderId="21" xfId="2" applyFont="1" applyBorder="1" applyAlignment="1">
      <alignment horizontal="left" vertical="distributed"/>
    </xf>
    <xf numFmtId="0" fontId="43" fillId="0" borderId="0" xfId="0" applyFont="1" applyAlignment="1">
      <alignment horizontal="left" vertical="top"/>
    </xf>
    <xf numFmtId="0" fontId="44" fillId="0" borderId="0" xfId="0" applyFont="1" applyAlignment="1">
      <alignment horizontal="left" vertical="top"/>
    </xf>
    <xf numFmtId="0" fontId="3" fillId="26" borderId="8" xfId="0" applyFont="1" applyFill="1" applyBorder="1"/>
    <xf numFmtId="0" fontId="3" fillId="26" borderId="6" xfId="0" applyFont="1" applyFill="1" applyBorder="1" applyAlignment="1">
      <alignment horizontal="center"/>
    </xf>
    <xf numFmtId="0" fontId="3" fillId="26" borderId="6" xfId="0" applyFont="1" applyFill="1" applyBorder="1"/>
    <xf numFmtId="0" fontId="45" fillId="0" borderId="0" xfId="0" applyFont="1" applyAlignment="1">
      <alignment horizontal="left" vertical="top"/>
    </xf>
    <xf numFmtId="0" fontId="40" fillId="26" borderId="2" xfId="356" applyFont="1" applyFill="1" applyBorder="1" applyProtection="1">
      <protection hidden="1"/>
    </xf>
    <xf numFmtId="0" fontId="40" fillId="26" borderId="3" xfId="356" applyFont="1" applyFill="1" applyBorder="1" applyAlignment="1" applyProtection="1">
      <alignment horizontal="center"/>
      <protection hidden="1"/>
    </xf>
    <xf numFmtId="174" fontId="40" fillId="26" borderId="3" xfId="348" applyNumberFormat="1" applyFont="1" applyFill="1" applyBorder="1" applyProtection="1">
      <protection hidden="1"/>
    </xf>
    <xf numFmtId="43" fontId="40" fillId="26" borderId="3" xfId="348" applyFont="1" applyFill="1" applyBorder="1" applyProtection="1">
      <protection hidden="1"/>
    </xf>
    <xf numFmtId="43" fontId="40" fillId="26" borderId="4" xfId="348" applyFont="1" applyFill="1" applyBorder="1" applyProtection="1">
      <protection hidden="1"/>
    </xf>
    <xf numFmtId="43" fontId="40" fillId="0" borderId="1" xfId="348" applyFont="1" applyBorder="1" applyAlignment="1" applyProtection="1">
      <alignment horizontal="center"/>
      <protection hidden="1"/>
    </xf>
    <xf numFmtId="43" fontId="40" fillId="0" borderId="28" xfId="348" applyFont="1" applyBorder="1" applyProtection="1">
      <protection hidden="1"/>
    </xf>
    <xf numFmtId="0" fontId="40" fillId="0" borderId="21" xfId="356" applyFont="1" applyBorder="1" applyAlignment="1" applyProtection="1">
      <alignment horizontal="justify"/>
      <protection hidden="1"/>
    </xf>
    <xf numFmtId="0" fontId="40" fillId="0" borderId="21" xfId="356" applyFont="1" applyBorder="1" applyAlignment="1" applyProtection="1">
      <alignment horizontal="center"/>
      <protection hidden="1"/>
    </xf>
    <xf numFmtId="175" fontId="40" fillId="0" borderId="21" xfId="348" applyNumberFormat="1" applyFont="1" applyBorder="1" applyAlignment="1" applyProtection="1">
      <alignment horizontal="center"/>
      <protection hidden="1"/>
    </xf>
    <xf numFmtId="43" fontId="40" fillId="0" borderId="21" xfId="348" applyFont="1" applyBorder="1" applyProtection="1">
      <protection hidden="1"/>
    </xf>
    <xf numFmtId="43" fontId="40" fillId="0" borderId="37" xfId="348" applyFont="1" applyBorder="1" applyProtection="1">
      <protection hidden="1"/>
    </xf>
    <xf numFmtId="0" fontId="40" fillId="0" borderId="37" xfId="356" applyFont="1" applyBorder="1" applyAlignment="1" applyProtection="1">
      <alignment horizontal="center"/>
      <protection hidden="1"/>
    </xf>
    <xf numFmtId="0" fontId="46" fillId="25" borderId="3" xfId="356" applyFont="1" applyFill="1" applyBorder="1" applyAlignment="1" applyProtection="1">
      <alignment horizontal="center"/>
      <protection hidden="1"/>
    </xf>
    <xf numFmtId="0" fontId="40" fillId="25" borderId="3" xfId="356" applyFont="1" applyFill="1" applyBorder="1" applyAlignment="1" applyProtection="1">
      <alignment horizontal="center"/>
      <protection hidden="1"/>
    </xf>
    <xf numFmtId="174" fontId="40" fillId="25" borderId="3" xfId="348" applyNumberFormat="1" applyFont="1" applyFill="1" applyBorder="1" applyProtection="1">
      <protection hidden="1"/>
    </xf>
    <xf numFmtId="43" fontId="40" fillId="25" borderId="3" xfId="348" applyFont="1" applyFill="1" applyBorder="1" applyProtection="1">
      <protection hidden="1"/>
    </xf>
    <xf numFmtId="43" fontId="40" fillId="25" borderId="4" xfId="348" applyFont="1" applyFill="1" applyBorder="1" applyProtection="1">
      <protection hidden="1"/>
    </xf>
    <xf numFmtId="0" fontId="34" fillId="0" borderId="41" xfId="356" applyFont="1" applyBorder="1" applyAlignment="1" applyProtection="1">
      <alignment horizontal="center" vertical="center" wrapText="1"/>
      <protection hidden="1"/>
    </xf>
    <xf numFmtId="49" fontId="34" fillId="0" borderId="41" xfId="356" applyNumberFormat="1" applyFont="1" applyBorder="1" applyAlignment="1" applyProtection="1">
      <alignment horizontal="center" vertical="center" wrapText="1"/>
      <protection hidden="1"/>
    </xf>
    <xf numFmtId="4" fontId="33" fillId="0" borderId="41" xfId="356" applyNumberFormat="1" applyFont="1" applyBorder="1" applyAlignment="1" applyProtection="1">
      <alignment horizontal="center" vertical="center" wrapText="1"/>
      <protection hidden="1"/>
    </xf>
    <xf numFmtId="49" fontId="34" fillId="0" borderId="41" xfId="348" applyNumberFormat="1" applyFont="1" applyBorder="1" applyAlignment="1" applyProtection="1">
      <alignment horizontal="center" vertical="center" wrapText="1"/>
      <protection hidden="1"/>
    </xf>
    <xf numFmtId="4" fontId="34" fillId="0" borderId="21" xfId="356" applyNumberFormat="1" applyFont="1" applyBorder="1" applyAlignment="1" applyProtection="1">
      <alignment horizontal="right" vertical="center"/>
      <protection hidden="1"/>
    </xf>
    <xf numFmtId="4" fontId="34" fillId="0" borderId="21" xfId="348" applyNumberFormat="1" applyFont="1" applyBorder="1" applyAlignment="1" applyProtection="1">
      <alignment vertical="center"/>
      <protection hidden="1"/>
    </xf>
    <xf numFmtId="0" fontId="40" fillId="0" borderId="21" xfId="356" applyFont="1" applyBorder="1" applyAlignment="1" applyProtection="1">
      <alignment horizontal="center" vertical="center"/>
      <protection hidden="1"/>
    </xf>
    <xf numFmtId="43" fontId="40" fillId="0" borderId="28" xfId="348" applyFont="1" applyBorder="1" applyAlignment="1" applyProtection="1">
      <alignment vertical="center"/>
      <protection hidden="1"/>
    </xf>
    <xf numFmtId="0" fontId="3" fillId="0" borderId="0" xfId="0" applyFont="1" applyAlignment="1">
      <alignment horizontal="center" vertical="center"/>
    </xf>
    <xf numFmtId="0" fontId="0" fillId="26" borderId="8" xfId="0" applyFill="1" applyBorder="1"/>
    <xf numFmtId="0" fontId="0" fillId="26" borderId="6" xfId="0" applyFill="1" applyBorder="1" applyAlignment="1">
      <alignment horizontal="center"/>
    </xf>
    <xf numFmtId="0" fontId="0" fillId="26" borderId="6" xfId="0" applyFill="1" applyBorder="1"/>
    <xf numFmtId="0" fontId="0" fillId="26" borderId="5" xfId="0" applyFill="1" applyBorder="1"/>
    <xf numFmtId="0" fontId="47" fillId="26" borderId="9" xfId="0" applyFont="1" applyFill="1" applyBorder="1" applyAlignment="1">
      <alignment horizontal="center"/>
    </xf>
    <xf numFmtId="0" fontId="47" fillId="26" borderId="0" xfId="0" applyFont="1" applyFill="1" applyAlignment="1">
      <alignment horizontal="center"/>
    </xf>
    <xf numFmtId="0" fontId="47" fillId="26" borderId="10" xfId="0" applyFont="1" applyFill="1" applyBorder="1" applyAlignment="1">
      <alignment horizontal="center"/>
    </xf>
    <xf numFmtId="43" fontId="46" fillId="0" borderId="41" xfId="348" applyFont="1" applyBorder="1" applyAlignment="1" applyProtection="1">
      <alignment horizontal="center" vertical="center"/>
      <protection hidden="1"/>
    </xf>
    <xf numFmtId="0" fontId="40" fillId="0" borderId="41" xfId="356" applyFont="1" applyBorder="1" applyAlignment="1" applyProtection="1">
      <alignment horizontal="center" vertical="center" wrapText="1"/>
      <protection hidden="1"/>
    </xf>
    <xf numFmtId="49" fontId="40" fillId="0" borderId="41" xfId="356" applyNumberFormat="1" applyFont="1" applyBorder="1" applyAlignment="1" applyProtection="1">
      <alignment horizontal="center" vertical="center" wrapText="1"/>
      <protection hidden="1"/>
    </xf>
    <xf numFmtId="4" fontId="46" fillId="0" borderId="41" xfId="356" applyNumberFormat="1" applyFont="1" applyBorder="1" applyAlignment="1" applyProtection="1">
      <alignment horizontal="center" vertical="center" wrapText="1"/>
      <protection hidden="1"/>
    </xf>
    <xf numFmtId="43" fontId="40" fillId="0" borderId="36" xfId="348" applyFont="1" applyBorder="1" applyProtection="1">
      <protection hidden="1"/>
    </xf>
    <xf numFmtId="0" fontId="40" fillId="24" borderId="2" xfId="356" applyFont="1" applyFill="1" applyBorder="1" applyProtection="1">
      <protection hidden="1"/>
    </xf>
    <xf numFmtId="0" fontId="40" fillId="24" borderId="3" xfId="356" applyFont="1" applyFill="1" applyBorder="1" applyAlignment="1" applyProtection="1">
      <alignment horizontal="center"/>
      <protection hidden="1"/>
    </xf>
    <xf numFmtId="174" fontId="40" fillId="24" borderId="3" xfId="348" applyNumberFormat="1" applyFont="1" applyFill="1" applyBorder="1" applyProtection="1">
      <protection hidden="1"/>
    </xf>
    <xf numFmtId="43" fontId="40" fillId="24" borderId="3" xfId="348" applyFont="1" applyFill="1" applyBorder="1" applyProtection="1">
      <protection hidden="1"/>
    </xf>
    <xf numFmtId="43" fontId="40" fillId="24" borderId="4" xfId="348" applyFont="1" applyFill="1" applyBorder="1" applyProtection="1">
      <protection hidden="1"/>
    </xf>
    <xf numFmtId="175" fontId="40" fillId="0" borderId="28" xfId="348" applyNumberFormat="1" applyFont="1" applyBorder="1" applyAlignment="1" applyProtection="1">
      <alignment horizontal="right" vertical="center"/>
      <protection hidden="1"/>
    </xf>
    <xf numFmtId="0" fontId="40" fillId="0" borderId="38" xfId="356" applyFont="1" applyBorder="1" applyProtection="1">
      <protection hidden="1"/>
    </xf>
    <xf numFmtId="0" fontId="40" fillId="0" borderId="38" xfId="356" applyFont="1" applyBorder="1" applyAlignment="1" applyProtection="1">
      <alignment horizontal="center"/>
      <protection hidden="1"/>
    </xf>
    <xf numFmtId="43" fontId="40" fillId="0" borderId="38" xfId="348" applyFont="1" applyBorder="1" applyAlignment="1" applyProtection="1">
      <alignment horizontal="center"/>
      <protection hidden="1"/>
    </xf>
    <xf numFmtId="43" fontId="40" fillId="0" borderId="38" xfId="348" applyFont="1" applyBorder="1" applyProtection="1">
      <protection hidden="1"/>
    </xf>
    <xf numFmtId="0" fontId="46" fillId="24" borderId="2" xfId="356" applyFont="1" applyFill="1" applyBorder="1" applyProtection="1">
      <protection hidden="1"/>
    </xf>
    <xf numFmtId="0" fontId="46" fillId="24" borderId="3" xfId="356" applyFont="1" applyFill="1" applyBorder="1" applyAlignment="1" applyProtection="1">
      <alignment horizontal="center"/>
      <protection hidden="1"/>
    </xf>
    <xf numFmtId="0" fontId="40" fillId="0" borderId="21" xfId="356" applyFont="1" applyBorder="1" applyProtection="1">
      <protection hidden="1"/>
    </xf>
    <xf numFmtId="43" fontId="46" fillId="0" borderId="21" xfId="348" applyFont="1" applyBorder="1" applyProtection="1">
      <protection hidden="1"/>
    </xf>
    <xf numFmtId="43" fontId="46" fillId="0" borderId="38" xfId="348" applyFont="1" applyBorder="1" applyProtection="1">
      <protection hidden="1"/>
    </xf>
    <xf numFmtId="0" fontId="3" fillId="0" borderId="21" xfId="2" applyFont="1" applyBorder="1" applyAlignment="1">
      <alignment horizontal="center" vertical="distributed" wrapText="1"/>
    </xf>
    <xf numFmtId="4" fontId="3" fillId="0" borderId="21" xfId="0" applyNumberFormat="1" applyFont="1" applyBorder="1" applyAlignment="1">
      <alignment horizontal="right" vertical="center"/>
    </xf>
    <xf numFmtId="4" fontId="6" fillId="0" borderId="21" xfId="0" applyNumberFormat="1" applyFont="1" applyBorder="1" applyAlignment="1">
      <alignment horizontal="right" vertical="center"/>
    </xf>
    <xf numFmtId="0" fontId="9" fillId="30" borderId="21" xfId="0" applyFont="1" applyFill="1" applyBorder="1" applyAlignment="1">
      <alignment horizontal="center" vertical="center"/>
    </xf>
    <xf numFmtId="0" fontId="32" fillId="30" borderId="21" xfId="0" applyFont="1" applyFill="1" applyBorder="1" applyAlignment="1">
      <alignment vertical="center"/>
    </xf>
    <xf numFmtId="0" fontId="4" fillId="30" borderId="21" xfId="0" applyFont="1" applyFill="1" applyBorder="1" applyAlignment="1">
      <alignment vertical="center"/>
    </xf>
    <xf numFmtId="0" fontId="0" fillId="0" borderId="0" xfId="0" applyAlignment="1">
      <alignment horizontal="center"/>
    </xf>
    <xf numFmtId="43" fontId="33" fillId="0" borderId="41" xfId="348" applyFont="1" applyBorder="1" applyAlignment="1" applyProtection="1">
      <alignment horizontal="center"/>
      <protection hidden="1"/>
    </xf>
    <xf numFmtId="0" fontId="6" fillId="0" borderId="0" xfId="0" applyFont="1" applyAlignment="1">
      <alignment vertical="center"/>
    </xf>
    <xf numFmtId="49" fontId="0" fillId="0" borderId="21" xfId="0" applyNumberFormat="1" applyBorder="1" applyAlignment="1">
      <alignment horizontal="center" vertical="center"/>
    </xf>
    <xf numFmtId="4" fontId="0" fillId="0" borderId="21" xfId="0" applyNumberFormat="1" applyBorder="1" applyAlignment="1">
      <alignment horizontal="right" vertical="center"/>
    </xf>
    <xf numFmtId="0" fontId="0" fillId="24" borderId="0" xfId="0" applyFill="1" applyAlignment="1">
      <alignment vertical="center"/>
    </xf>
    <xf numFmtId="0" fontId="0" fillId="24" borderId="0" xfId="0" applyFill="1" applyAlignment="1">
      <alignment horizontal="center" vertical="center"/>
    </xf>
    <xf numFmtId="0" fontId="33" fillId="0" borderId="41" xfId="356" applyFont="1" applyBorder="1" applyAlignment="1" applyProtection="1">
      <alignment horizontal="center"/>
      <protection hidden="1"/>
    </xf>
    <xf numFmtId="0" fontId="0" fillId="0" borderId="0" xfId="0" applyAlignment="1">
      <alignment horizontal="left"/>
    </xf>
    <xf numFmtId="0" fontId="5" fillId="0" borderId="0" xfId="360"/>
    <xf numFmtId="0" fontId="2" fillId="27" borderId="0" xfId="0" applyFont="1" applyFill="1" applyAlignment="1">
      <alignment horizontal="left"/>
    </xf>
    <xf numFmtId="0" fontId="2" fillId="27" borderId="0" xfId="0" applyFont="1" applyFill="1"/>
    <xf numFmtId="0" fontId="2" fillId="27" borderId="0" xfId="0" applyFont="1" applyFill="1" applyAlignment="1">
      <alignment horizontal="center"/>
    </xf>
    <xf numFmtId="0" fontId="51" fillId="0" borderId="0" xfId="0" applyFont="1" applyAlignment="1">
      <alignment horizontal="left" vertical="center"/>
    </xf>
    <xf numFmtId="0" fontId="51" fillId="0" borderId="0" xfId="0" applyFont="1" applyAlignment="1">
      <alignment horizontal="center" vertical="center"/>
    </xf>
    <xf numFmtId="0" fontId="51" fillId="0" borderId="0" xfId="0" applyFont="1" applyAlignment="1">
      <alignment horizontal="justify" vertical="center"/>
    </xf>
    <xf numFmtId="0" fontId="51" fillId="0" borderId="0" xfId="0" applyFont="1" applyAlignment="1">
      <alignment horizontal="right" vertical="center"/>
    </xf>
    <xf numFmtId="0" fontId="0" fillId="0" borderId="0" xfId="0" applyAlignment="1">
      <alignment horizontal="justify" vertical="top"/>
    </xf>
    <xf numFmtId="0" fontId="0" fillId="0" borderId="0" xfId="0" applyAlignment="1">
      <alignment horizontal="center" vertical="top"/>
    </xf>
    <xf numFmtId="0" fontId="0" fillId="0" borderId="0" xfId="0" applyAlignment="1">
      <alignment horizontal="right" vertical="top"/>
    </xf>
    <xf numFmtId="0" fontId="5" fillId="0" borderId="0" xfId="360" applyAlignment="1">
      <alignment horizontal="left"/>
    </xf>
    <xf numFmtId="0" fontId="5" fillId="0" borderId="0" xfId="360" applyAlignment="1">
      <alignment horizontal="justify" vertical="top"/>
    </xf>
    <xf numFmtId="0" fontId="5" fillId="0" borderId="0" xfId="360" applyAlignment="1">
      <alignment horizontal="center"/>
    </xf>
    <xf numFmtId="0" fontId="3" fillId="24" borderId="21" xfId="2" applyFont="1" applyFill="1" applyBorder="1" applyAlignment="1">
      <alignment horizontal="center" vertical="distributed" wrapText="1"/>
    </xf>
    <xf numFmtId="0" fontId="9" fillId="24" borderId="21" xfId="0" applyFont="1" applyFill="1" applyBorder="1" applyAlignment="1">
      <alignment horizontal="center" vertical="center"/>
    </xf>
    <xf numFmtId="0" fontId="3" fillId="24" borderId="21" xfId="2" applyFont="1" applyFill="1" applyBorder="1" applyAlignment="1">
      <alignment horizontal="left" vertical="distributed"/>
    </xf>
    <xf numFmtId="0" fontId="3" fillId="24" borderId="21" xfId="2" applyFont="1" applyFill="1" applyBorder="1" applyAlignment="1">
      <alignment horizontal="center" vertical="distributed"/>
    </xf>
    <xf numFmtId="0" fontId="3" fillId="24" borderId="21" xfId="2" applyFont="1" applyFill="1" applyBorder="1" applyAlignment="1">
      <alignment vertical="distributed"/>
    </xf>
    <xf numFmtId="4" fontId="3" fillId="30" borderId="21" xfId="0" applyNumberFormat="1" applyFont="1" applyFill="1" applyBorder="1" applyAlignment="1">
      <alignment horizontal="right" vertical="center"/>
    </xf>
    <xf numFmtId="4" fontId="3" fillId="0" borderId="0" xfId="0" applyNumberFormat="1" applyFont="1" applyAlignment="1">
      <alignment horizontal="right"/>
    </xf>
    <xf numFmtId="4" fontId="0" fillId="0" borderId="0" xfId="0" applyNumberFormat="1" applyAlignment="1">
      <alignment horizontal="right"/>
    </xf>
    <xf numFmtId="4" fontId="3" fillId="24" borderId="38" xfId="0" applyNumberFormat="1" applyFont="1" applyFill="1" applyBorder="1" applyAlignment="1">
      <alignment horizontal="right" vertical="center"/>
    </xf>
    <xf numFmtId="0" fontId="3" fillId="33" borderId="21" xfId="0" applyFont="1" applyFill="1" applyBorder="1" applyAlignment="1">
      <alignment vertical="center"/>
    </xf>
    <xf numFmtId="0" fontId="4" fillId="33" borderId="21" xfId="0" applyFont="1" applyFill="1" applyBorder="1" applyAlignment="1">
      <alignment horizontal="center" vertical="center"/>
    </xf>
    <xf numFmtId="0" fontId="32" fillId="24" borderId="21" xfId="0" applyFont="1" applyFill="1" applyBorder="1" applyAlignment="1">
      <alignment horizontal="center" vertical="center"/>
    </xf>
    <xf numFmtId="4" fontId="4" fillId="24" borderId="21" xfId="0" applyNumberFormat="1" applyFont="1" applyFill="1" applyBorder="1" applyAlignment="1">
      <alignment horizontal="center" vertical="center"/>
    </xf>
    <xf numFmtId="0" fontId="3" fillId="32" borderId="21" xfId="2" applyFont="1" applyFill="1" applyBorder="1" applyAlignment="1">
      <alignment horizontal="center" vertical="distributed" wrapText="1"/>
    </xf>
    <xf numFmtId="0" fontId="9" fillId="32" borderId="21" xfId="0" applyFont="1" applyFill="1" applyBorder="1" applyAlignment="1">
      <alignment horizontal="center" vertical="center"/>
    </xf>
    <xf numFmtId="0" fontId="3" fillId="32" borderId="21" xfId="2" applyFont="1" applyFill="1" applyBorder="1" applyAlignment="1">
      <alignment horizontal="left" vertical="distributed"/>
    </xf>
    <xf numFmtId="4" fontId="3" fillId="32" borderId="21" xfId="0" applyNumberFormat="1" applyFont="1" applyFill="1" applyBorder="1" applyAlignment="1">
      <alignment horizontal="right" vertical="center"/>
    </xf>
    <xf numFmtId="0" fontId="3" fillId="32" borderId="21" xfId="2" applyFont="1" applyFill="1" applyBorder="1" applyAlignment="1">
      <alignment horizontal="center" vertical="distributed"/>
    </xf>
    <xf numFmtId="0" fontId="3" fillId="32" borderId="21" xfId="2" applyFont="1" applyFill="1" applyBorder="1" applyAlignment="1">
      <alignment vertical="distributed"/>
    </xf>
    <xf numFmtId="0" fontId="3" fillId="32" borderId="21" xfId="0" applyFont="1" applyFill="1" applyBorder="1" applyAlignment="1">
      <alignment vertical="center"/>
    </xf>
    <xf numFmtId="0" fontId="4" fillId="30" borderId="28" xfId="0" applyFont="1" applyFill="1" applyBorder="1" applyAlignment="1">
      <alignment vertical="center"/>
    </xf>
    <xf numFmtId="0" fontId="9" fillId="30" borderId="28" xfId="0" applyFont="1" applyFill="1" applyBorder="1" applyAlignment="1">
      <alignment horizontal="center" vertical="center"/>
    </xf>
    <xf numFmtId="0" fontId="32" fillId="30" borderId="28" xfId="0" applyFont="1" applyFill="1" applyBorder="1" applyAlignment="1">
      <alignment vertical="center"/>
    </xf>
    <xf numFmtId="4" fontId="3" fillId="30" borderId="28" xfId="0" applyNumberFormat="1" applyFont="1" applyFill="1" applyBorder="1" applyAlignment="1">
      <alignment horizontal="right" vertical="center"/>
    </xf>
    <xf numFmtId="4" fontId="4" fillId="30" borderId="28" xfId="0" applyNumberFormat="1" applyFont="1" applyFill="1" applyBorder="1" applyAlignment="1">
      <alignment horizontal="right" vertical="center"/>
    </xf>
    <xf numFmtId="4" fontId="3" fillId="24" borderId="21" xfId="0" applyNumberFormat="1" applyFont="1" applyFill="1" applyBorder="1" applyAlignment="1">
      <alignment horizontal="center" vertical="center"/>
    </xf>
    <xf numFmtId="0" fontId="2" fillId="28" borderId="41" xfId="0" applyFont="1" applyFill="1" applyBorder="1" applyAlignment="1">
      <alignment horizontal="center" vertical="center"/>
    </xf>
    <xf numFmtId="49" fontId="2" fillId="28" borderId="41" xfId="0" applyNumberFormat="1" applyFont="1" applyFill="1" applyBorder="1" applyAlignment="1">
      <alignment horizontal="center" vertical="center" wrapText="1"/>
    </xf>
    <xf numFmtId="4" fontId="2" fillId="28" borderId="41" xfId="2" applyNumberFormat="1" applyFont="1" applyFill="1" applyBorder="1" applyAlignment="1">
      <alignment horizontal="center" vertical="center" wrapText="1"/>
    </xf>
    <xf numFmtId="0" fontId="3" fillId="32" borderId="21" xfId="0" applyFont="1" applyFill="1" applyBorder="1" applyAlignment="1">
      <alignment horizontal="left" vertical="center"/>
    </xf>
    <xf numFmtId="0" fontId="4" fillId="30" borderId="28" xfId="0" applyFont="1" applyFill="1" applyBorder="1" applyAlignment="1">
      <alignment horizontal="justify" vertical="center"/>
    </xf>
    <xf numFmtId="0" fontId="31" fillId="0" borderId="0" xfId="2" applyFont="1"/>
    <xf numFmtId="0" fontId="9" fillId="24" borderId="0" xfId="2" applyFont="1" applyFill="1" applyAlignment="1">
      <alignment horizontal="center" vertical="center" wrapText="1"/>
    </xf>
    <xf numFmtId="49" fontId="9" fillId="24" borderId="0" xfId="2" applyNumberFormat="1" applyFont="1" applyFill="1" applyAlignment="1">
      <alignment horizontal="center" vertical="center" wrapText="1"/>
    </xf>
    <xf numFmtId="0" fontId="9" fillId="24" borderId="0" xfId="2" applyFont="1" applyFill="1" applyAlignment="1">
      <alignment horizontal="center" vertical="center"/>
    </xf>
    <xf numFmtId="43" fontId="9" fillId="24" borderId="0" xfId="348" applyFont="1" applyFill="1" applyAlignment="1">
      <alignment horizontal="center" vertical="center" wrapText="1"/>
    </xf>
    <xf numFmtId="17" fontId="8" fillId="24" borderId="0" xfId="2" applyNumberFormat="1" applyFont="1" applyFill="1"/>
    <xf numFmtId="49" fontId="7" fillId="24" borderId="0" xfId="2" applyNumberFormat="1" applyFont="1" applyFill="1"/>
    <xf numFmtId="43" fontId="7" fillId="24" borderId="0" xfId="348" applyFont="1" applyFill="1"/>
    <xf numFmtId="49" fontId="1" fillId="0" borderId="0" xfId="2" applyNumberFormat="1"/>
    <xf numFmtId="43" fontId="1" fillId="0" borderId="0" xfId="348"/>
    <xf numFmtId="43" fontId="9" fillId="24" borderId="0" xfId="348" applyFont="1" applyFill="1" applyAlignment="1">
      <alignment horizontal="right" vertical="center" wrapText="1"/>
    </xf>
    <xf numFmtId="43" fontId="7" fillId="24" borderId="0" xfId="348" applyFont="1" applyFill="1" applyAlignment="1">
      <alignment horizontal="right"/>
    </xf>
    <xf numFmtId="43" fontId="1" fillId="0" borderId="0" xfId="348" applyAlignment="1">
      <alignment horizontal="right"/>
    </xf>
    <xf numFmtId="0" fontId="1" fillId="0" borderId="0" xfId="2" applyAlignment="1">
      <alignment vertical="center"/>
    </xf>
    <xf numFmtId="0" fontId="3" fillId="0" borderId="0" xfId="2" applyFont="1" applyAlignment="1">
      <alignment vertical="center"/>
    </xf>
    <xf numFmtId="0" fontId="6" fillId="0" borderId="0" xfId="2" applyFont="1" applyAlignment="1">
      <alignment vertical="center"/>
    </xf>
    <xf numFmtId="0" fontId="5" fillId="31" borderId="0" xfId="360" applyFill="1"/>
    <xf numFmtId="0" fontId="7" fillId="24" borderId="0" xfId="2" applyFont="1" applyFill="1" applyAlignment="1">
      <alignment horizontal="center"/>
    </xf>
    <xf numFmtId="0" fontId="0" fillId="36" borderId="0" xfId="0" applyFill="1" applyAlignment="1">
      <alignment horizontal="left"/>
    </xf>
    <xf numFmtId="0" fontId="0" fillId="36" borderId="0" xfId="0" applyFill="1"/>
    <xf numFmtId="0" fontId="0" fillId="36" borderId="0" xfId="0" applyFill="1" applyAlignment="1">
      <alignment horizontal="center"/>
    </xf>
    <xf numFmtId="0" fontId="7" fillId="24" borderId="29" xfId="2" applyFont="1" applyFill="1" applyBorder="1"/>
    <xf numFmtId="0" fontId="7" fillId="24" borderId="30" xfId="2" applyFont="1" applyFill="1" applyBorder="1"/>
    <xf numFmtId="0" fontId="7" fillId="24" borderId="31" xfId="2" applyFont="1" applyFill="1" applyBorder="1"/>
    <xf numFmtId="49" fontId="4" fillId="29" borderId="26" xfId="2" applyNumberFormat="1" applyFont="1" applyFill="1" applyBorder="1" applyAlignment="1">
      <alignment horizontal="center" vertical="center" wrapText="1"/>
    </xf>
    <xf numFmtId="49" fontId="4" fillId="29" borderId="26" xfId="2" applyNumberFormat="1" applyFont="1" applyFill="1" applyBorder="1" applyAlignment="1">
      <alignment horizontal="center" vertical="center"/>
    </xf>
    <xf numFmtId="49" fontId="3" fillId="25" borderId="21" xfId="2" applyNumberFormat="1" applyFont="1" applyFill="1" applyBorder="1" applyAlignment="1">
      <alignment horizontal="center" vertical="center"/>
    </xf>
    <xf numFmtId="0" fontId="3" fillId="0" borderId="26" xfId="2" applyFont="1" applyBorder="1" applyAlignment="1">
      <alignment vertical="center"/>
    </xf>
    <xf numFmtId="0" fontId="3" fillId="0" borderId="26" xfId="2" applyFont="1" applyBorder="1" applyAlignment="1">
      <alignment horizontal="center" vertical="center"/>
    </xf>
    <xf numFmtId="49" fontId="3" fillId="0" borderId="21" xfId="2" applyNumberFormat="1" applyFont="1" applyBorder="1" applyAlignment="1">
      <alignment horizontal="center" vertical="center"/>
    </xf>
    <xf numFmtId="0" fontId="3" fillId="0" borderId="21" xfId="2" applyFont="1" applyBorder="1" applyAlignment="1">
      <alignment vertical="center"/>
    </xf>
    <xf numFmtId="43" fontId="3" fillId="0" borderId="21" xfId="348" applyFont="1" applyBorder="1" applyAlignment="1">
      <alignment horizontal="right" vertical="center"/>
    </xf>
    <xf numFmtId="0" fontId="3" fillId="25" borderId="21" xfId="2" applyFont="1" applyFill="1" applyBorder="1" applyAlignment="1">
      <alignment vertical="center"/>
    </xf>
    <xf numFmtId="0" fontId="3" fillId="25" borderId="21" xfId="2" applyFont="1" applyFill="1" applyBorder="1" applyAlignment="1">
      <alignment horizontal="center" vertical="center"/>
    </xf>
    <xf numFmtId="43" fontId="3" fillId="25" borderId="21" xfId="348" applyFont="1" applyFill="1" applyBorder="1" applyAlignment="1">
      <alignment horizontal="right" vertical="center"/>
    </xf>
    <xf numFmtId="0" fontId="3" fillId="24" borderId="21" xfId="0" applyFont="1" applyFill="1" applyBorder="1" applyAlignment="1">
      <alignment horizontal="left" vertical="center"/>
    </xf>
    <xf numFmtId="4" fontId="4" fillId="30" borderId="21" xfId="0" applyNumberFormat="1" applyFont="1" applyFill="1" applyBorder="1" applyAlignment="1">
      <alignment horizontal="right" vertical="center"/>
    </xf>
    <xf numFmtId="0" fontId="3" fillId="32" borderId="38" xfId="0" applyFont="1" applyFill="1" applyBorder="1" applyAlignment="1">
      <alignment vertical="center"/>
    </xf>
    <xf numFmtId="4" fontId="3" fillId="32" borderId="38" xfId="0" applyNumberFormat="1" applyFont="1" applyFill="1" applyBorder="1" applyAlignment="1">
      <alignment horizontal="right" vertical="center"/>
    </xf>
    <xf numFmtId="4" fontId="6" fillId="24" borderId="21" xfId="0" applyNumberFormat="1" applyFont="1" applyFill="1" applyBorder="1" applyAlignment="1">
      <alignment horizontal="right" vertical="center"/>
    </xf>
    <xf numFmtId="4" fontId="48" fillId="0" borderId="0" xfId="0" applyNumberFormat="1" applyFont="1" applyAlignment="1">
      <alignment horizontal="right" vertical="center"/>
    </xf>
    <xf numFmtId="4" fontId="6" fillId="24" borderId="21" xfId="0" applyNumberFormat="1" applyFont="1" applyFill="1" applyBorder="1" applyAlignment="1">
      <alignment horizontal="center" vertical="center"/>
    </xf>
    <xf numFmtId="0" fontId="48" fillId="24" borderId="21" xfId="2" applyFont="1" applyFill="1" applyBorder="1" applyAlignment="1">
      <alignment vertical="distributed"/>
    </xf>
    <xf numFmtId="0" fontId="6" fillId="33" borderId="0" xfId="0" applyFont="1" applyFill="1" applyAlignment="1">
      <alignment vertical="center"/>
    </xf>
    <xf numFmtId="0" fontId="6" fillId="24" borderId="0" xfId="2" applyFont="1" applyFill="1" applyAlignment="1">
      <alignment horizontal="center" vertical="distributed"/>
    </xf>
    <xf numFmtId="0" fontId="39" fillId="24" borderId="0" xfId="0" applyFont="1" applyFill="1" applyAlignment="1">
      <alignment horizontal="center" vertical="center"/>
    </xf>
    <xf numFmtId="0" fontId="6" fillId="24" borderId="0" xfId="2" applyFont="1" applyFill="1" applyAlignment="1">
      <alignment vertical="distributed"/>
    </xf>
    <xf numFmtId="4" fontId="6" fillId="24" borderId="0" xfId="0" applyNumberFormat="1" applyFont="1" applyFill="1" applyAlignment="1">
      <alignment horizontal="right" vertical="center"/>
    </xf>
    <xf numFmtId="0" fontId="48" fillId="33" borderId="6" xfId="0" applyFont="1" applyFill="1" applyBorder="1" applyAlignment="1">
      <alignment vertical="center"/>
    </xf>
    <xf numFmtId="0" fontId="39" fillId="33" borderId="6" xfId="0" applyFont="1" applyFill="1" applyBorder="1" applyAlignment="1">
      <alignment horizontal="center" vertical="center"/>
    </xf>
    <xf numFmtId="0" fontId="54" fillId="33" borderId="6" xfId="0" applyFont="1" applyFill="1" applyBorder="1" applyAlignment="1">
      <alignment vertical="center"/>
    </xf>
    <xf numFmtId="4" fontId="6" fillId="33" borderId="6" xfId="0" applyNumberFormat="1" applyFont="1" applyFill="1" applyBorder="1" applyAlignment="1">
      <alignment horizontal="right" vertical="center"/>
    </xf>
    <xf numFmtId="4" fontId="6" fillId="0" borderId="6" xfId="0" applyNumberFormat="1" applyFont="1" applyBorder="1" applyAlignment="1">
      <alignment horizontal="right" vertical="center"/>
    </xf>
    <xf numFmtId="0" fontId="48" fillId="33" borderId="45" xfId="0" applyFont="1" applyFill="1" applyBorder="1" applyAlignment="1">
      <alignment vertical="center"/>
    </xf>
    <xf numFmtId="0" fontId="39" fillId="33" borderId="45" xfId="0" applyFont="1" applyFill="1" applyBorder="1" applyAlignment="1">
      <alignment horizontal="center" vertical="center"/>
    </xf>
    <xf numFmtId="0" fontId="54" fillId="33" borderId="45" xfId="0" applyFont="1" applyFill="1" applyBorder="1" applyAlignment="1">
      <alignment vertical="center"/>
    </xf>
    <xf numFmtId="4" fontId="6" fillId="33" borderId="45" xfId="0" applyNumberFormat="1" applyFont="1" applyFill="1" applyBorder="1" applyAlignment="1">
      <alignment horizontal="right" vertical="center"/>
    </xf>
    <xf numFmtId="4" fontId="6" fillId="0" borderId="45" xfId="0" applyNumberFormat="1" applyFont="1" applyBorder="1" applyAlignment="1">
      <alignment horizontal="right" vertical="center"/>
    </xf>
    <xf numFmtId="0" fontId="48" fillId="33" borderId="0" xfId="0" applyFont="1" applyFill="1" applyAlignment="1">
      <alignment vertical="center"/>
    </xf>
    <xf numFmtId="0" fontId="39" fillId="33" borderId="0" xfId="0" applyFont="1" applyFill="1" applyAlignment="1">
      <alignment horizontal="center" vertical="center"/>
    </xf>
    <xf numFmtId="0" fontId="54" fillId="33" borderId="0" xfId="0" applyFont="1" applyFill="1" applyAlignment="1">
      <alignment vertical="center"/>
    </xf>
    <xf numFmtId="4" fontId="6" fillId="33" borderId="0" xfId="0" applyNumberFormat="1" applyFont="1" applyFill="1" applyAlignment="1">
      <alignment horizontal="right" vertical="center"/>
    </xf>
    <xf numFmtId="4" fontId="6" fillId="0" borderId="0" xfId="0" applyNumberFormat="1" applyFont="1" applyAlignment="1">
      <alignment horizontal="right" vertical="center"/>
    </xf>
    <xf numFmtId="172" fontId="3" fillId="24" borderId="21" xfId="0" applyNumberFormat="1" applyFont="1" applyFill="1" applyBorder="1" applyAlignment="1">
      <alignment horizontal="right" vertical="center"/>
    </xf>
    <xf numFmtId="0" fontId="4" fillId="0" borderId="21" xfId="2" applyFont="1" applyBorder="1" applyAlignment="1">
      <alignment horizontal="center" vertical="distributed"/>
    </xf>
    <xf numFmtId="0" fontId="4" fillId="24" borderId="21" xfId="2" applyFont="1" applyFill="1" applyBorder="1" applyAlignment="1">
      <alignment vertical="distributed"/>
    </xf>
    <xf numFmtId="0" fontId="4" fillId="24" borderId="21" xfId="2" applyFont="1" applyFill="1" applyBorder="1" applyAlignment="1">
      <alignment horizontal="center" vertical="distributed"/>
    </xf>
    <xf numFmtId="0" fontId="32" fillId="0" borderId="21" xfId="0" applyFont="1" applyBorder="1" applyAlignment="1">
      <alignment horizontal="center" vertical="center"/>
    </xf>
    <xf numFmtId="4" fontId="4" fillId="0" borderId="21" xfId="0" applyNumberFormat="1" applyFont="1" applyBorder="1" applyAlignment="1">
      <alignment horizontal="center" vertical="center"/>
    </xf>
    <xf numFmtId="4" fontId="6" fillId="0" borderId="21" xfId="0" applyNumberFormat="1" applyFont="1" applyBorder="1" applyAlignment="1">
      <alignment horizontal="center" vertical="center"/>
    </xf>
    <xf numFmtId="4" fontId="6" fillId="33" borderId="7" xfId="0" applyNumberFormat="1" applyFont="1" applyFill="1" applyBorder="1" applyAlignment="1">
      <alignment horizontal="right" vertical="center"/>
    </xf>
    <xf numFmtId="4" fontId="6" fillId="0" borderId="7" xfId="0" applyNumberFormat="1" applyFont="1" applyBorder="1" applyAlignment="1">
      <alignment horizontal="right" vertical="center"/>
    </xf>
    <xf numFmtId="0" fontId="3" fillId="32" borderId="38" xfId="2" applyFont="1" applyFill="1" applyBorder="1" applyAlignment="1">
      <alignment horizontal="center" vertical="distributed"/>
    </xf>
    <xf numFmtId="0" fontId="9" fillId="32" borderId="38" xfId="0" applyFont="1" applyFill="1" applyBorder="1" applyAlignment="1">
      <alignment horizontal="center" vertical="center"/>
    </xf>
    <xf numFmtId="0" fontId="3" fillId="32" borderId="38" xfId="2" applyFont="1" applyFill="1" applyBorder="1" applyAlignment="1">
      <alignment vertical="distributed"/>
    </xf>
    <xf numFmtId="0" fontId="48" fillId="33" borderId="7" xfId="0" applyFont="1" applyFill="1" applyBorder="1" applyAlignment="1">
      <alignment vertical="center"/>
    </xf>
    <xf numFmtId="0" fontId="39" fillId="33" borderId="7" xfId="0" applyFont="1" applyFill="1" applyBorder="1" applyAlignment="1">
      <alignment horizontal="center" vertical="center"/>
    </xf>
    <xf numFmtId="0" fontId="54" fillId="33" borderId="7" xfId="0" applyFont="1" applyFill="1" applyBorder="1" applyAlignment="1">
      <alignment vertical="center"/>
    </xf>
    <xf numFmtId="4" fontId="3" fillId="0" borderId="21" xfId="0" applyNumberFormat="1" applyFont="1" applyBorder="1" applyAlignment="1">
      <alignment horizontal="center" vertical="center"/>
    </xf>
    <xf numFmtId="2" fontId="40" fillId="0" borderId="41" xfId="356" applyNumberFormat="1" applyFont="1" applyBorder="1" applyAlignment="1" applyProtection="1">
      <alignment horizontal="center" vertical="center" wrapText="1"/>
      <protection hidden="1"/>
    </xf>
    <xf numFmtId="43" fontId="47" fillId="27" borderId="41" xfId="348" applyFont="1" applyFill="1" applyBorder="1" applyAlignment="1" applyProtection="1">
      <alignment horizontal="center" vertical="center"/>
      <protection hidden="1"/>
    </xf>
    <xf numFmtId="10" fontId="47" fillId="0" borderId="41" xfId="348" applyNumberFormat="1" applyFont="1" applyBorder="1" applyAlignment="1" applyProtection="1">
      <alignment horizontal="right" vertical="center"/>
      <protection hidden="1"/>
    </xf>
    <xf numFmtId="4" fontId="6" fillId="30" borderId="21" xfId="0" applyNumberFormat="1" applyFont="1" applyFill="1" applyBorder="1" applyAlignment="1">
      <alignment horizontal="right" vertical="center"/>
    </xf>
    <xf numFmtId="0" fontId="40" fillId="0" borderId="36" xfId="356" applyFont="1" applyBorder="1" applyAlignment="1" applyProtection="1">
      <alignment horizontal="center" vertical="center"/>
      <protection hidden="1"/>
    </xf>
    <xf numFmtId="43" fontId="40" fillId="0" borderId="36" xfId="348" applyFont="1" applyBorder="1" applyAlignment="1" applyProtection="1">
      <alignment vertical="center"/>
      <protection hidden="1"/>
    </xf>
    <xf numFmtId="43" fontId="46" fillId="25" borderId="1" xfId="348" applyFont="1" applyFill="1" applyBorder="1" applyAlignment="1" applyProtection="1">
      <alignment vertical="center"/>
      <protection hidden="1"/>
    </xf>
    <xf numFmtId="0" fontId="4" fillId="29" borderId="28" xfId="0" applyFont="1" applyFill="1" applyBorder="1" applyAlignment="1">
      <alignment horizontal="left" vertical="center"/>
    </xf>
    <xf numFmtId="0" fontId="4" fillId="29" borderId="28" xfId="0" applyFont="1" applyFill="1" applyBorder="1" applyAlignment="1">
      <alignment horizontal="center" vertical="center"/>
    </xf>
    <xf numFmtId="0" fontId="4" fillId="29" borderId="28" xfId="0" applyFont="1" applyFill="1" applyBorder="1" applyAlignment="1">
      <alignment vertical="center"/>
    </xf>
    <xf numFmtId="4" fontId="3" fillId="29" borderId="28" xfId="0" applyNumberFormat="1" applyFont="1" applyFill="1" applyBorder="1" applyAlignment="1">
      <alignment horizontal="right" vertical="center"/>
    </xf>
    <xf numFmtId="4" fontId="4" fillId="29" borderId="28" xfId="0" applyNumberFormat="1" applyFont="1" applyFill="1" applyBorder="1" applyAlignment="1">
      <alignment horizontal="right" vertical="center"/>
    </xf>
    <xf numFmtId="0" fontId="34" fillId="26" borderId="3" xfId="356" applyFont="1" applyFill="1" applyBorder="1" applyAlignment="1" applyProtection="1">
      <alignment horizontal="center"/>
      <protection hidden="1"/>
    </xf>
    <xf numFmtId="174" fontId="34" fillId="26" borderId="3" xfId="348" applyNumberFormat="1" applyFont="1" applyFill="1" applyBorder="1" applyProtection="1">
      <protection hidden="1"/>
    </xf>
    <xf numFmtId="43" fontId="34" fillId="26" borderId="3" xfId="348" applyFont="1" applyFill="1" applyBorder="1" applyProtection="1">
      <protection hidden="1"/>
    </xf>
    <xf numFmtId="43" fontId="34" fillId="0" borderId="1" xfId="348" applyFont="1" applyBorder="1" applyAlignment="1" applyProtection="1">
      <alignment horizontal="center"/>
      <protection hidden="1"/>
    </xf>
    <xf numFmtId="0" fontId="34" fillId="0" borderId="28" xfId="356" applyFont="1" applyBorder="1" applyAlignment="1" applyProtection="1">
      <alignment horizontal="justify" vertical="center"/>
      <protection hidden="1"/>
    </xf>
    <xf numFmtId="0" fontId="34" fillId="0" borderId="37" xfId="2" applyFont="1" applyBorder="1" applyAlignment="1">
      <alignment horizontal="center" vertical="center"/>
    </xf>
    <xf numFmtId="0" fontId="34" fillId="0" borderId="28" xfId="356" applyFont="1" applyBorder="1" applyAlignment="1" applyProtection="1">
      <alignment horizontal="center" vertical="center"/>
      <protection hidden="1"/>
    </xf>
    <xf numFmtId="175" fontId="34" fillId="0" borderId="28" xfId="348" applyNumberFormat="1" applyFont="1" applyBorder="1" applyAlignment="1" applyProtection="1">
      <alignment horizontal="center" vertical="center"/>
      <protection hidden="1"/>
    </xf>
    <xf numFmtId="0" fontId="34" fillId="0" borderId="36" xfId="356" applyFont="1" applyBorder="1" applyAlignment="1" applyProtection="1">
      <alignment horizontal="justify" vertical="center"/>
      <protection hidden="1"/>
    </xf>
    <xf numFmtId="0" fontId="34" fillId="0" borderId="36" xfId="356" applyFont="1" applyBorder="1" applyAlignment="1" applyProtection="1">
      <alignment horizontal="center" vertical="center"/>
      <protection hidden="1"/>
    </xf>
    <xf numFmtId="175" fontId="34" fillId="0" borderId="36" xfId="348" applyNumberFormat="1" applyFont="1" applyBorder="1" applyAlignment="1" applyProtection="1">
      <alignment horizontal="center" vertical="center"/>
      <protection hidden="1"/>
    </xf>
    <xf numFmtId="43" fontId="34" fillId="0" borderId="36" xfId="348" applyFont="1" applyBorder="1" applyAlignment="1" applyProtection="1">
      <alignment vertical="center"/>
      <protection hidden="1"/>
    </xf>
    <xf numFmtId="0" fontId="34" fillId="0" borderId="21" xfId="356" applyFont="1" applyBorder="1" applyAlignment="1" applyProtection="1">
      <alignment horizontal="center" vertical="center"/>
      <protection hidden="1"/>
    </xf>
    <xf numFmtId="0" fontId="33" fillId="25" borderId="3" xfId="356" applyFont="1" applyFill="1" applyBorder="1" applyAlignment="1" applyProtection="1">
      <alignment horizontal="center"/>
      <protection hidden="1"/>
    </xf>
    <xf numFmtId="0" fontId="34" fillId="25" borderId="3" xfId="356" applyFont="1" applyFill="1" applyBorder="1" applyAlignment="1" applyProtection="1">
      <alignment horizontal="center"/>
      <protection hidden="1"/>
    </xf>
    <xf numFmtId="174" fontId="34" fillId="25" borderId="3" xfId="348" applyNumberFormat="1" applyFont="1" applyFill="1" applyBorder="1" applyProtection="1">
      <protection hidden="1"/>
    </xf>
    <xf numFmtId="43" fontId="34" fillId="25" borderId="3" xfId="348" applyFont="1" applyFill="1" applyBorder="1" applyProtection="1">
      <protection hidden="1"/>
    </xf>
    <xf numFmtId="0" fontId="34" fillId="24" borderId="3" xfId="356" applyFont="1" applyFill="1" applyBorder="1" applyAlignment="1" applyProtection="1">
      <alignment horizontal="center"/>
      <protection hidden="1"/>
    </xf>
    <xf numFmtId="174" fontId="34" fillId="24" borderId="3" xfId="348" applyNumberFormat="1" applyFont="1" applyFill="1" applyBorder="1" applyProtection="1">
      <protection hidden="1"/>
    </xf>
    <xf numFmtId="43" fontId="34" fillId="24" borderId="3" xfId="348" applyFont="1" applyFill="1" applyBorder="1" applyProtection="1">
      <protection hidden="1"/>
    </xf>
    <xf numFmtId="0" fontId="34" fillId="0" borderId="36" xfId="356" applyFont="1" applyBorder="1" applyAlignment="1" applyProtection="1">
      <alignment horizontal="justify"/>
      <protection hidden="1"/>
    </xf>
    <xf numFmtId="49" fontId="34" fillId="0" borderId="36" xfId="2" applyNumberFormat="1" applyFont="1" applyBorder="1" applyAlignment="1">
      <alignment horizontal="center" vertical="center" wrapText="1"/>
    </xf>
    <xf numFmtId="0" fontId="34" fillId="0" borderId="28" xfId="356" applyFont="1" applyBorder="1" applyAlignment="1" applyProtection="1">
      <alignment horizontal="center" vertical="center" wrapText="1"/>
      <protection hidden="1"/>
    </xf>
    <xf numFmtId="176" fontId="34" fillId="0" borderId="21" xfId="348" applyNumberFormat="1" applyFont="1" applyBorder="1" applyAlignment="1" applyProtection="1">
      <alignment horizontal="right" vertical="center"/>
      <protection hidden="1"/>
    </xf>
    <xf numFmtId="4" fontId="34" fillId="0" borderId="36" xfId="356" applyNumberFormat="1" applyFont="1" applyBorder="1" applyAlignment="1" applyProtection="1">
      <alignment horizontal="right" vertical="center"/>
      <protection hidden="1"/>
    </xf>
    <xf numFmtId="4" fontId="34" fillId="0" borderId="36" xfId="348" applyNumberFormat="1" applyFont="1" applyBorder="1" applyAlignment="1" applyProtection="1">
      <alignment vertical="center"/>
      <protection hidden="1"/>
    </xf>
    <xf numFmtId="176" fontId="34" fillId="0" borderId="36" xfId="348" applyNumberFormat="1" applyFont="1" applyBorder="1" applyAlignment="1" applyProtection="1">
      <alignment horizontal="right" vertical="center"/>
      <protection hidden="1"/>
    </xf>
    <xf numFmtId="49" fontId="34" fillId="0" borderId="21" xfId="356" applyNumberFormat="1" applyFont="1" applyBorder="1" applyAlignment="1" applyProtection="1">
      <alignment horizontal="center"/>
      <protection hidden="1"/>
    </xf>
    <xf numFmtId="175" fontId="34" fillId="0" borderId="21" xfId="348" applyNumberFormat="1" applyFont="1" applyBorder="1" applyAlignment="1" applyProtection="1">
      <alignment horizontal="right"/>
      <protection hidden="1"/>
    </xf>
    <xf numFmtId="4" fontId="34" fillId="0" borderId="21" xfId="348" applyNumberFormat="1" applyFont="1" applyBorder="1" applyProtection="1">
      <protection hidden="1"/>
    </xf>
    <xf numFmtId="0" fontId="34" fillId="0" borderId="38" xfId="356" applyFont="1" applyBorder="1" applyProtection="1">
      <protection hidden="1"/>
    </xf>
    <xf numFmtId="43" fontId="34" fillId="0" borderId="38" xfId="348" applyFont="1" applyBorder="1" applyAlignment="1" applyProtection="1">
      <alignment horizontal="center"/>
      <protection hidden="1"/>
    </xf>
    <xf numFmtId="0" fontId="33" fillId="24" borderId="3" xfId="356" applyFont="1" applyFill="1" applyBorder="1" applyAlignment="1" applyProtection="1">
      <alignment horizontal="center"/>
      <protection hidden="1"/>
    </xf>
    <xf numFmtId="0" fontId="34" fillId="0" borderId="21" xfId="356" applyFont="1" applyBorder="1" applyAlignment="1" applyProtection="1">
      <alignment horizontal="center" vertical="center" wrapText="1"/>
      <protection hidden="1"/>
    </xf>
    <xf numFmtId="43" fontId="33" fillId="0" borderId="21" xfId="348" applyFont="1" applyBorder="1" applyAlignment="1" applyProtection="1">
      <alignment vertical="center"/>
      <protection hidden="1"/>
    </xf>
    <xf numFmtId="174" fontId="34" fillId="0" borderId="38" xfId="348" applyNumberFormat="1" applyFont="1" applyBorder="1" applyProtection="1">
      <protection hidden="1"/>
    </xf>
    <xf numFmtId="43" fontId="33" fillId="0" borderId="38" xfId="348" applyFont="1" applyBorder="1" applyProtection="1">
      <protection hidden="1"/>
    </xf>
    <xf numFmtId="43" fontId="36" fillId="27" borderId="28" xfId="348" applyFont="1" applyFill="1" applyBorder="1" applyAlignment="1" applyProtection="1">
      <alignment vertical="center"/>
      <protection hidden="1"/>
    </xf>
    <xf numFmtId="43" fontId="36" fillId="27" borderId="38" xfId="348" applyFont="1" applyFill="1" applyBorder="1" applyAlignment="1" applyProtection="1">
      <alignment vertical="center"/>
      <protection hidden="1"/>
    </xf>
    <xf numFmtId="4" fontId="34" fillId="0" borderId="21" xfId="0" applyNumberFormat="1" applyFont="1" applyBorder="1" applyAlignment="1">
      <alignment vertical="center"/>
    </xf>
    <xf numFmtId="172" fontId="34" fillId="0" borderId="21" xfId="0" applyNumberFormat="1" applyFont="1" applyBorder="1" applyAlignment="1">
      <alignment vertical="center"/>
    </xf>
    <xf numFmtId="0" fontId="34" fillId="0" borderId="21" xfId="356" applyFont="1" applyBorder="1" applyAlignment="1" applyProtection="1">
      <alignment horizontal="justify" vertical="center" wrapText="1"/>
      <protection hidden="1"/>
    </xf>
    <xf numFmtId="177" fontId="34" fillId="0" borderId="21" xfId="348" applyNumberFormat="1" applyFont="1" applyBorder="1" applyAlignment="1" applyProtection="1">
      <alignment vertical="center"/>
      <protection hidden="1"/>
    </xf>
    <xf numFmtId="43" fontId="46" fillId="0" borderId="41" xfId="348" applyFont="1" applyBorder="1" applyAlignment="1" applyProtection="1">
      <alignment horizontal="center"/>
      <protection hidden="1"/>
    </xf>
    <xf numFmtId="0" fontId="40" fillId="0" borderId="21" xfId="356" applyFont="1" applyBorder="1" applyAlignment="1" applyProtection="1">
      <alignment horizontal="justify" vertical="center"/>
      <protection hidden="1"/>
    </xf>
    <xf numFmtId="43" fontId="40" fillId="0" borderId="21" xfId="348" applyFont="1" applyBorder="1" applyAlignment="1" applyProtection="1">
      <alignment vertical="center"/>
      <protection hidden="1"/>
    </xf>
    <xf numFmtId="0" fontId="46" fillId="25" borderId="2" xfId="356" applyFont="1" applyFill="1" applyBorder="1" applyProtection="1">
      <protection hidden="1"/>
    </xf>
    <xf numFmtId="49" fontId="40" fillId="0" borderId="36" xfId="2" applyNumberFormat="1" applyFont="1" applyBorder="1" applyAlignment="1">
      <alignment horizontal="center" vertical="center" wrapText="1"/>
    </xf>
    <xf numFmtId="4" fontId="40" fillId="0" borderId="36" xfId="356" applyNumberFormat="1" applyFont="1" applyBorder="1" applyAlignment="1" applyProtection="1">
      <alignment horizontal="right" vertical="center"/>
      <protection hidden="1"/>
    </xf>
    <xf numFmtId="4" fontId="40" fillId="0" borderId="36" xfId="348" applyNumberFormat="1" applyFont="1" applyBorder="1" applyAlignment="1" applyProtection="1">
      <alignment vertical="center"/>
      <protection hidden="1"/>
    </xf>
    <xf numFmtId="0" fontId="40" fillId="0" borderId="28" xfId="356" applyFont="1" applyBorder="1" applyAlignment="1" applyProtection="1">
      <alignment wrapText="1"/>
      <protection hidden="1"/>
    </xf>
    <xf numFmtId="0" fontId="46" fillId="0" borderId="28" xfId="356" applyFont="1" applyBorder="1" applyAlignment="1" applyProtection="1">
      <alignment horizontal="center" wrapText="1"/>
      <protection hidden="1"/>
    </xf>
    <xf numFmtId="0" fontId="46" fillId="0" borderId="28" xfId="356" applyFont="1" applyBorder="1" applyAlignment="1" applyProtection="1">
      <alignment horizontal="center"/>
      <protection hidden="1"/>
    </xf>
    <xf numFmtId="174" fontId="46" fillId="0" borderId="28" xfId="348" applyNumberFormat="1" applyFont="1" applyBorder="1" applyProtection="1">
      <protection hidden="1"/>
    </xf>
    <xf numFmtId="43" fontId="46" fillId="0" borderId="28" xfId="348" applyFont="1" applyBorder="1" applyProtection="1">
      <protection hidden="1"/>
    </xf>
    <xf numFmtId="0" fontId="46" fillId="0" borderId="21" xfId="356" applyFont="1" applyBorder="1" applyAlignment="1" applyProtection="1">
      <alignment horizontal="center"/>
      <protection hidden="1"/>
    </xf>
    <xf numFmtId="174" fontId="46" fillId="0" borderId="21" xfId="348" applyNumberFormat="1" applyFont="1" applyBorder="1" applyProtection="1">
      <protection hidden="1"/>
    </xf>
    <xf numFmtId="0" fontId="46" fillId="0" borderId="38" xfId="356" applyFont="1" applyBorder="1" applyAlignment="1" applyProtection="1">
      <alignment horizontal="center"/>
      <protection hidden="1"/>
    </xf>
    <xf numFmtId="174" fontId="46" fillId="0" borderId="38" xfId="348" applyNumberFormat="1" applyFont="1" applyBorder="1" applyProtection="1">
      <protection hidden="1"/>
    </xf>
    <xf numFmtId="49" fontId="40" fillId="0" borderId="41" xfId="348" applyNumberFormat="1" applyFont="1" applyBorder="1" applyAlignment="1" applyProtection="1">
      <alignment horizontal="center" vertical="center" wrapText="1"/>
      <protection hidden="1"/>
    </xf>
    <xf numFmtId="175" fontId="40" fillId="0" borderId="36" xfId="348" applyNumberFormat="1" applyFont="1" applyBorder="1" applyAlignment="1" applyProtection="1">
      <alignment horizontal="right" vertical="center"/>
      <protection hidden="1"/>
    </xf>
    <xf numFmtId="43" fontId="34" fillId="0" borderId="36" xfId="348" applyFont="1" applyBorder="1" applyProtection="1">
      <protection hidden="1"/>
    </xf>
    <xf numFmtId="43" fontId="34" fillId="0" borderId="37" xfId="348" applyFont="1" applyBorder="1" applyProtection="1">
      <protection hidden="1"/>
    </xf>
    <xf numFmtId="0" fontId="34" fillId="0" borderId="37" xfId="356" applyFont="1" applyBorder="1" applyAlignment="1" applyProtection="1">
      <alignment horizontal="center"/>
      <protection hidden="1"/>
    </xf>
    <xf numFmtId="43" fontId="33" fillId="25" borderId="1" xfId="348" applyFont="1" applyFill="1" applyBorder="1" applyProtection="1">
      <protection hidden="1"/>
    </xf>
    <xf numFmtId="43" fontId="33" fillId="0" borderId="37" xfId="348" applyFont="1" applyBorder="1" applyAlignment="1" applyProtection="1">
      <alignment vertical="center"/>
      <protection hidden="1"/>
    </xf>
    <xf numFmtId="43" fontId="34" fillId="0" borderId="28" xfId="348" applyFont="1" applyBorder="1" applyAlignment="1" applyProtection="1">
      <alignment horizontal="right" vertical="center"/>
      <protection hidden="1"/>
    </xf>
    <xf numFmtId="43" fontId="34" fillId="0" borderId="36" xfId="348" applyFont="1" applyBorder="1" applyAlignment="1" applyProtection="1">
      <alignment horizontal="right" vertical="center"/>
      <protection hidden="1"/>
    </xf>
    <xf numFmtId="14" fontId="0" fillId="0" borderId="0" xfId="0" applyNumberFormat="1"/>
    <xf numFmtId="0" fontId="46" fillId="0" borderId="41" xfId="356" applyFont="1" applyBorder="1" applyAlignment="1" applyProtection="1">
      <alignment horizontal="center"/>
      <protection hidden="1"/>
    </xf>
    <xf numFmtId="0" fontId="0" fillId="0" borderId="7" xfId="0" applyBorder="1" applyAlignment="1">
      <alignment vertical="center"/>
    </xf>
    <xf numFmtId="0" fontId="0" fillId="0" borderId="7" xfId="0" applyBorder="1" applyAlignment="1">
      <alignment horizontal="center" vertical="center"/>
    </xf>
    <xf numFmtId="0" fontId="0" fillId="0" borderId="7" xfId="0" applyBorder="1"/>
    <xf numFmtId="4" fontId="0" fillId="0" borderId="7" xfId="0" applyNumberFormat="1" applyBorder="1" applyAlignment="1">
      <alignment horizontal="right"/>
    </xf>
    <xf numFmtId="49" fontId="40" fillId="0" borderId="28" xfId="2" applyNumberFormat="1" applyFont="1" applyBorder="1" applyAlignment="1">
      <alignment horizontal="center" vertical="center"/>
    </xf>
    <xf numFmtId="49" fontId="40" fillId="0" borderId="36" xfId="2" applyNumberFormat="1" applyFont="1" applyBorder="1" applyAlignment="1">
      <alignment horizontal="center" vertical="center"/>
    </xf>
    <xf numFmtId="0" fontId="7" fillId="24" borderId="30" xfId="2" applyFont="1" applyFill="1" applyBorder="1" applyAlignment="1">
      <alignment horizontal="center"/>
    </xf>
    <xf numFmtId="0" fontId="3" fillId="0" borderId="23" xfId="2" applyFont="1" applyBorder="1" applyAlignment="1">
      <alignment horizontal="left" vertical="center"/>
    </xf>
    <xf numFmtId="0" fontId="3" fillId="0" borderId="21" xfId="2" applyFont="1" applyBorder="1" applyAlignment="1">
      <alignment horizontal="left" vertical="center"/>
    </xf>
    <xf numFmtId="175" fontId="40" fillId="0" borderId="21" xfId="348" applyNumberFormat="1" applyFont="1" applyBorder="1" applyAlignment="1" applyProtection="1">
      <alignment horizontal="right" vertical="center"/>
      <protection hidden="1"/>
    </xf>
    <xf numFmtId="4" fontId="3" fillId="24" borderId="0" xfId="0" applyNumberFormat="1" applyFont="1" applyFill="1" applyAlignment="1">
      <alignment horizontal="right"/>
    </xf>
    <xf numFmtId="4" fontId="0" fillId="24" borderId="0" xfId="0" applyNumberFormat="1" applyFill="1" applyAlignment="1">
      <alignment horizontal="right"/>
    </xf>
    <xf numFmtId="43" fontId="3" fillId="0" borderId="24" xfId="2" applyNumberFormat="1" applyFont="1" applyBorder="1" applyAlignment="1">
      <alignment vertical="center"/>
    </xf>
    <xf numFmtId="0" fontId="3" fillId="37" borderId="21" xfId="2" applyFont="1" applyFill="1" applyBorder="1" applyAlignment="1">
      <alignment horizontal="center" vertical="center"/>
    </xf>
    <xf numFmtId="0" fontId="3" fillId="37" borderId="21" xfId="2" applyFont="1" applyFill="1" applyBorder="1" applyAlignment="1">
      <alignment vertical="center"/>
    </xf>
    <xf numFmtId="0" fontId="3" fillId="0" borderId="0" xfId="2" applyFont="1"/>
    <xf numFmtId="0" fontId="3" fillId="25" borderId="21" xfId="2" applyFont="1" applyFill="1" applyBorder="1" applyAlignment="1">
      <alignment horizontal="left" vertical="center"/>
    </xf>
    <xf numFmtId="43" fontId="3" fillId="25" borderId="24" xfId="2" applyNumberFormat="1" applyFont="1" applyFill="1" applyBorder="1" applyAlignment="1">
      <alignment vertical="center"/>
    </xf>
    <xf numFmtId="49" fontId="3" fillId="25" borderId="26" xfId="2" applyNumberFormat="1" applyFont="1" applyFill="1" applyBorder="1" applyAlignment="1">
      <alignment horizontal="center" vertical="center"/>
    </xf>
    <xf numFmtId="0" fontId="3" fillId="25" borderId="26" xfId="2" applyFont="1" applyFill="1" applyBorder="1" applyAlignment="1">
      <alignment vertical="center"/>
    </xf>
    <xf numFmtId="0" fontId="3" fillId="25" borderId="26" xfId="2" applyFont="1" applyFill="1" applyBorder="1" applyAlignment="1">
      <alignment horizontal="center" vertical="center"/>
    </xf>
    <xf numFmtId="43" fontId="3" fillId="25" borderId="26" xfId="348" applyFont="1" applyFill="1" applyBorder="1" applyAlignment="1">
      <alignment horizontal="right" vertical="center"/>
    </xf>
    <xf numFmtId="43" fontId="3" fillId="25" borderId="27" xfId="2" applyNumberFormat="1" applyFont="1" applyFill="1" applyBorder="1" applyAlignment="1">
      <alignment vertical="center"/>
    </xf>
    <xf numFmtId="49" fontId="3" fillId="32" borderId="21" xfId="2" applyNumberFormat="1" applyFont="1" applyFill="1" applyBorder="1" applyAlignment="1">
      <alignment horizontal="center" vertical="center"/>
    </xf>
    <xf numFmtId="4" fontId="3" fillId="24" borderId="37" xfId="0" applyNumberFormat="1" applyFont="1" applyFill="1" applyBorder="1" applyAlignment="1">
      <alignment horizontal="center" vertical="center"/>
    </xf>
    <xf numFmtId="4" fontId="3" fillId="24" borderId="37" xfId="0" applyNumberFormat="1" applyFont="1" applyFill="1" applyBorder="1" applyAlignment="1">
      <alignment horizontal="right" vertical="center"/>
    </xf>
    <xf numFmtId="0" fontId="4" fillId="0" borderId="28" xfId="2" applyFont="1" applyBorder="1" applyAlignment="1">
      <alignment horizontal="center" vertical="distributed"/>
    </xf>
    <xf numFmtId="0" fontId="4" fillId="24" borderId="28" xfId="2" applyFont="1" applyFill="1" applyBorder="1" applyAlignment="1">
      <alignment vertical="distributed"/>
    </xf>
    <xf numFmtId="0" fontId="34" fillId="0" borderId="37" xfId="356" applyFont="1" applyBorder="1" applyAlignment="1" applyProtection="1">
      <alignment horizontal="justify" vertical="center" wrapText="1"/>
      <protection hidden="1"/>
    </xf>
    <xf numFmtId="0" fontId="34" fillId="0" borderId="37" xfId="356" applyFont="1" applyBorder="1" applyAlignment="1" applyProtection="1">
      <alignment horizontal="center" vertical="center" wrapText="1"/>
      <protection hidden="1"/>
    </xf>
    <xf numFmtId="0" fontId="34" fillId="0" borderId="37" xfId="356" applyFont="1" applyBorder="1" applyAlignment="1" applyProtection="1">
      <alignment horizontal="center" vertical="center"/>
      <protection hidden="1"/>
    </xf>
    <xf numFmtId="177" fontId="34" fillId="0" borderId="37" xfId="348" applyNumberFormat="1" applyFont="1" applyBorder="1" applyAlignment="1" applyProtection="1">
      <alignment vertical="center"/>
      <protection hidden="1"/>
    </xf>
    <xf numFmtId="4" fontId="34" fillId="0" borderId="37" xfId="356" applyNumberFormat="1" applyFont="1" applyBorder="1" applyAlignment="1" applyProtection="1">
      <alignment horizontal="right" vertical="center"/>
      <protection hidden="1"/>
    </xf>
    <xf numFmtId="4" fontId="34" fillId="0" borderId="37" xfId="348" applyNumberFormat="1" applyFont="1" applyBorder="1" applyAlignment="1" applyProtection="1">
      <alignment vertical="center"/>
      <protection hidden="1"/>
    </xf>
    <xf numFmtId="0" fontId="32" fillId="24" borderId="54" xfId="2" applyFont="1" applyFill="1" applyBorder="1"/>
    <xf numFmtId="0" fontId="32" fillId="24" borderId="7" xfId="2" applyFont="1" applyFill="1" applyBorder="1"/>
    <xf numFmtId="178" fontId="32" fillId="24" borderId="7" xfId="2" applyNumberFormat="1" applyFont="1" applyFill="1" applyBorder="1" applyAlignment="1">
      <alignment horizontal="center"/>
    </xf>
    <xf numFmtId="178" fontId="2" fillId="28" borderId="41" xfId="0" applyNumberFormat="1" applyFont="1" applyFill="1" applyBorder="1" applyAlignment="1">
      <alignment horizontal="center" vertical="center" wrapText="1"/>
    </xf>
    <xf numFmtId="178" fontId="3" fillId="29" borderId="28" xfId="0" applyNumberFormat="1" applyFont="1" applyFill="1" applyBorder="1" applyAlignment="1">
      <alignment horizontal="center" vertical="center"/>
    </xf>
    <xf numFmtId="178" fontId="3" fillId="30" borderId="21" xfId="0" applyNumberFormat="1" applyFont="1" applyFill="1" applyBorder="1" applyAlignment="1">
      <alignment horizontal="center" vertical="center"/>
    </xf>
    <xf numFmtId="178" fontId="3" fillId="24" borderId="21" xfId="0" applyNumberFormat="1" applyFont="1" applyFill="1" applyBorder="1" applyAlignment="1">
      <alignment horizontal="center" vertical="center"/>
    </xf>
    <xf numFmtId="178" fontId="3" fillId="32" borderId="21" xfId="0" applyNumberFormat="1" applyFont="1" applyFill="1" applyBorder="1" applyAlignment="1">
      <alignment horizontal="center" vertical="center"/>
    </xf>
    <xf numFmtId="178" fontId="48" fillId="0" borderId="0" xfId="0" applyNumberFormat="1" applyFont="1" applyAlignment="1">
      <alignment horizontal="right" vertical="center"/>
    </xf>
    <xf numFmtId="178" fontId="3" fillId="24" borderId="37" xfId="0" applyNumberFormat="1" applyFont="1" applyFill="1" applyBorder="1" applyAlignment="1">
      <alignment horizontal="center" vertical="center"/>
    </xf>
    <xf numFmtId="178" fontId="4" fillId="24" borderId="21" xfId="0" applyNumberFormat="1" applyFont="1" applyFill="1" applyBorder="1" applyAlignment="1">
      <alignment horizontal="center" vertical="center"/>
    </xf>
    <xf numFmtId="178" fontId="3" fillId="0" borderId="21" xfId="0" applyNumberFormat="1" applyFont="1" applyBorder="1" applyAlignment="1">
      <alignment horizontal="center" vertical="center"/>
    </xf>
    <xf numFmtId="178" fontId="3" fillId="32" borderId="38" xfId="0" applyNumberFormat="1" applyFont="1" applyFill="1" applyBorder="1" applyAlignment="1">
      <alignment horizontal="center" vertical="center"/>
    </xf>
    <xf numFmtId="178" fontId="6" fillId="24" borderId="0" xfId="0" applyNumberFormat="1" applyFont="1" applyFill="1" applyAlignment="1">
      <alignment horizontal="center" vertical="center"/>
    </xf>
    <xf numFmtId="178" fontId="6" fillId="24" borderId="21" xfId="0" applyNumberFormat="1" applyFont="1" applyFill="1" applyBorder="1" applyAlignment="1">
      <alignment horizontal="center" vertical="center"/>
    </xf>
    <xf numFmtId="178" fontId="4" fillId="0" borderId="21" xfId="0" applyNumberFormat="1" applyFont="1" applyBorder="1" applyAlignment="1">
      <alignment horizontal="center" vertical="center"/>
    </xf>
    <xf numFmtId="178" fontId="6" fillId="33" borderId="6" xfId="0" applyNumberFormat="1" applyFont="1" applyFill="1" applyBorder="1" applyAlignment="1">
      <alignment horizontal="center" vertical="center"/>
    </xf>
    <xf numFmtId="178" fontId="6" fillId="33" borderId="7" xfId="0" applyNumberFormat="1" applyFont="1" applyFill="1" applyBorder="1" applyAlignment="1">
      <alignment horizontal="center" vertical="center"/>
    </xf>
    <xf numFmtId="178" fontId="6" fillId="33" borderId="0" xfId="0" applyNumberFormat="1" applyFont="1" applyFill="1" applyAlignment="1">
      <alignment horizontal="center" vertical="center"/>
    </xf>
    <xf numFmtId="178" fontId="6" fillId="33" borderId="45" xfId="0" applyNumberFormat="1" applyFont="1" applyFill="1" applyBorder="1" applyAlignment="1">
      <alignment horizontal="center" vertical="center"/>
    </xf>
    <xf numFmtId="178" fontId="0" fillId="0" borderId="0" xfId="0" applyNumberFormat="1" applyAlignment="1">
      <alignment horizontal="center"/>
    </xf>
    <xf numFmtId="178" fontId="0" fillId="0" borderId="7" xfId="0" applyNumberFormat="1" applyBorder="1" applyAlignment="1">
      <alignment horizontal="center"/>
    </xf>
    <xf numFmtId="178" fontId="0" fillId="0" borderId="0" xfId="0" applyNumberFormat="1"/>
    <xf numFmtId="0" fontId="43" fillId="0" borderId="0" xfId="0" applyFont="1"/>
    <xf numFmtId="0" fontId="45" fillId="0" borderId="0" xfId="0" applyFont="1" applyAlignment="1">
      <alignment vertical="center"/>
    </xf>
    <xf numFmtId="0" fontId="43" fillId="0" borderId="0" xfId="0" applyFont="1" applyAlignment="1">
      <alignment vertical="center"/>
    </xf>
    <xf numFmtId="43" fontId="40" fillId="0" borderId="21" xfId="348" applyFont="1" applyBorder="1" applyAlignment="1" applyProtection="1">
      <alignment horizontal="right" vertical="center"/>
      <protection hidden="1"/>
    </xf>
    <xf numFmtId="175" fontId="40" fillId="0" borderId="28" xfId="348" applyNumberFormat="1" applyFont="1" applyBorder="1" applyAlignment="1" applyProtection="1">
      <alignment vertical="center"/>
      <protection hidden="1"/>
    </xf>
    <xf numFmtId="175" fontId="40" fillId="0" borderId="36" xfId="348" applyNumberFormat="1" applyFont="1" applyBorder="1" applyAlignment="1" applyProtection="1">
      <alignment vertical="center"/>
      <protection hidden="1"/>
    </xf>
    <xf numFmtId="0" fontId="4" fillId="29" borderId="36" xfId="0" applyFont="1" applyFill="1" applyBorder="1" applyAlignment="1">
      <alignment horizontal="left" vertical="center"/>
    </xf>
    <xf numFmtId="0" fontId="4" fillId="29" borderId="36" xfId="0" applyFont="1" applyFill="1" applyBorder="1" applyAlignment="1">
      <alignment horizontal="center" vertical="center"/>
    </xf>
    <xf numFmtId="4" fontId="3" fillId="29" borderId="36" xfId="0" applyNumberFormat="1" applyFont="1" applyFill="1" applyBorder="1" applyAlignment="1">
      <alignment horizontal="right" vertical="center"/>
    </xf>
    <xf numFmtId="4" fontId="4" fillId="29" borderId="36" xfId="0" applyNumberFormat="1" applyFont="1" applyFill="1" applyBorder="1" applyAlignment="1">
      <alignment horizontal="right" vertical="center"/>
    </xf>
    <xf numFmtId="4" fontId="6" fillId="24" borderId="37" xfId="0" applyNumberFormat="1" applyFont="1" applyFill="1" applyBorder="1" applyAlignment="1">
      <alignment horizontal="center" vertical="center"/>
    </xf>
    <xf numFmtId="178" fontId="6" fillId="24" borderId="37" xfId="0" applyNumberFormat="1" applyFont="1" applyFill="1" applyBorder="1" applyAlignment="1">
      <alignment horizontal="center" vertical="center"/>
    </xf>
    <xf numFmtId="178" fontId="0" fillId="24" borderId="0" xfId="0" applyNumberFormat="1" applyFill="1" applyAlignment="1">
      <alignment horizontal="center"/>
    </xf>
    <xf numFmtId="178" fontId="48" fillId="29" borderId="36" xfId="0" applyNumberFormat="1" applyFont="1" applyFill="1" applyBorder="1" applyAlignment="1">
      <alignment horizontal="center" vertical="center"/>
    </xf>
    <xf numFmtId="178" fontId="48" fillId="30" borderId="28" xfId="0" applyNumberFormat="1" applyFont="1" applyFill="1" applyBorder="1" applyAlignment="1">
      <alignment horizontal="center" vertical="center"/>
    </xf>
    <xf numFmtId="2" fontId="3" fillId="24" borderId="21" xfId="0" applyNumberFormat="1" applyFont="1" applyFill="1" applyBorder="1" applyAlignment="1">
      <alignment horizontal="right" vertical="center"/>
    </xf>
    <xf numFmtId="2" fontId="3" fillId="32" borderId="21" xfId="0" applyNumberFormat="1" applyFont="1" applyFill="1" applyBorder="1" applyAlignment="1">
      <alignment horizontal="right" vertical="center"/>
    </xf>
    <xf numFmtId="49" fontId="3" fillId="32" borderId="36" xfId="2" applyNumberFormat="1" applyFont="1" applyFill="1" applyBorder="1" applyAlignment="1">
      <alignment horizontal="center" vertical="center"/>
    </xf>
    <xf numFmtId="0" fontId="4" fillId="29" borderId="36" xfId="0" applyFont="1" applyFill="1" applyBorder="1" applyAlignment="1">
      <alignment vertical="distributed"/>
    </xf>
    <xf numFmtId="178" fontId="48" fillId="29" borderId="28" xfId="0" applyNumberFormat="1" applyFont="1" applyFill="1" applyBorder="1" applyAlignment="1">
      <alignment horizontal="center" vertical="center"/>
    </xf>
    <xf numFmtId="0" fontId="3" fillId="0" borderId="49" xfId="2" applyFont="1" applyBorder="1" applyAlignment="1">
      <alignment horizontal="left" vertical="center"/>
    </xf>
    <xf numFmtId="49" fontId="3" fillId="0" borderId="50" xfId="2" applyNumberFormat="1" applyFont="1" applyBorder="1" applyAlignment="1">
      <alignment horizontal="center" vertical="center"/>
    </xf>
    <xf numFmtId="0" fontId="3" fillId="37" borderId="50" xfId="2" applyFont="1" applyFill="1" applyBorder="1" applyAlignment="1">
      <alignment horizontal="left" vertical="center"/>
    </xf>
    <xf numFmtId="0" fontId="3" fillId="37" borderId="50" xfId="2" applyFont="1" applyFill="1" applyBorder="1" applyAlignment="1">
      <alignment horizontal="center" vertical="center"/>
    </xf>
    <xf numFmtId="0" fontId="3" fillId="0" borderId="50" xfId="2" applyFont="1" applyBorder="1" applyAlignment="1">
      <alignment horizontal="left" vertical="center"/>
    </xf>
    <xf numFmtId="0" fontId="3" fillId="0" borderId="50" xfId="2" applyFont="1" applyBorder="1" applyAlignment="1">
      <alignment horizontal="center" vertical="center"/>
    </xf>
    <xf numFmtId="43" fontId="3" fillId="0" borderId="50" xfId="348" applyFont="1" applyBorder="1" applyAlignment="1">
      <alignment horizontal="right" vertical="center"/>
    </xf>
    <xf numFmtId="43" fontId="3" fillId="0" borderId="51" xfId="2" applyNumberFormat="1" applyFont="1" applyBorder="1" applyAlignment="1">
      <alignment vertical="center"/>
    </xf>
    <xf numFmtId="0" fontId="3" fillId="25" borderId="23" xfId="2" applyFont="1" applyFill="1" applyBorder="1" applyAlignment="1">
      <alignment horizontal="left" vertical="center"/>
    </xf>
    <xf numFmtId="0" fontId="3" fillId="25" borderId="25" xfId="2" applyFont="1" applyFill="1" applyBorder="1" applyAlignment="1">
      <alignment horizontal="left" vertical="center"/>
    </xf>
    <xf numFmtId="4" fontId="7" fillId="24" borderId="30" xfId="2" applyNumberFormat="1" applyFont="1" applyFill="1" applyBorder="1"/>
    <xf numFmtId="4" fontId="3" fillId="37" borderId="50" xfId="2" applyNumberFormat="1" applyFont="1" applyFill="1" applyBorder="1" applyAlignment="1">
      <alignment horizontal="center" vertical="center"/>
    </xf>
    <xf numFmtId="4" fontId="3" fillId="0" borderId="21" xfId="2" applyNumberFormat="1" applyFont="1" applyBorder="1" applyAlignment="1">
      <alignment horizontal="center" vertical="center"/>
    </xf>
    <xf numFmtId="4" fontId="3" fillId="37" borderId="21" xfId="2" applyNumberFormat="1" applyFont="1" applyFill="1" applyBorder="1" applyAlignment="1">
      <alignment horizontal="center" vertical="center"/>
    </xf>
    <xf numFmtId="4" fontId="3" fillId="0" borderId="26" xfId="2" applyNumberFormat="1" applyFont="1" applyBorder="1" applyAlignment="1">
      <alignment horizontal="center" vertical="center"/>
    </xf>
    <xf numFmtId="4" fontId="9" fillId="24" borderId="0" xfId="2" applyNumberFormat="1" applyFont="1" applyFill="1" applyAlignment="1">
      <alignment horizontal="center" vertical="center"/>
    </xf>
    <xf numFmtId="4" fontId="7" fillId="24" borderId="0" xfId="2" applyNumberFormat="1" applyFont="1" applyFill="1"/>
    <xf numFmtId="43" fontId="3" fillId="0" borderId="21" xfId="348" applyFont="1" applyFill="1" applyBorder="1" applyAlignment="1">
      <alignment horizontal="right" vertical="center"/>
    </xf>
    <xf numFmtId="43" fontId="6" fillId="0" borderId="0" xfId="2" applyNumberFormat="1" applyFont="1" applyAlignment="1">
      <alignment vertical="center"/>
    </xf>
    <xf numFmtId="4" fontId="3" fillId="24" borderId="22" xfId="0" applyNumberFormat="1" applyFont="1" applyFill="1" applyBorder="1" applyAlignment="1">
      <alignment horizontal="center" vertical="center"/>
    </xf>
    <xf numFmtId="4" fontId="3" fillId="24" borderId="22" xfId="0" applyNumberFormat="1" applyFont="1" applyFill="1" applyBorder="1" applyAlignment="1">
      <alignment horizontal="right" vertical="center"/>
    </xf>
    <xf numFmtId="4" fontId="3" fillId="24" borderId="52" xfId="0" applyNumberFormat="1" applyFont="1" applyFill="1" applyBorder="1" applyAlignment="1">
      <alignment horizontal="right" vertical="center"/>
    </xf>
    <xf numFmtId="4" fontId="48" fillId="0" borderId="0" xfId="0" applyNumberFormat="1" applyFont="1"/>
    <xf numFmtId="4" fontId="32" fillId="24" borderId="7" xfId="2" applyNumberFormat="1" applyFont="1" applyFill="1" applyBorder="1" applyAlignment="1">
      <alignment horizontal="center"/>
    </xf>
    <xf numFmtId="4" fontId="4" fillId="28" borderId="41" xfId="0" applyNumberFormat="1" applyFont="1" applyFill="1" applyBorder="1" applyAlignment="1">
      <alignment horizontal="center" vertical="center" wrapText="1"/>
    </xf>
    <xf numFmtId="4" fontId="48" fillId="30" borderId="28" xfId="0" applyNumberFormat="1" applyFont="1" applyFill="1" applyBorder="1" applyAlignment="1">
      <alignment horizontal="right" vertical="center"/>
    </xf>
    <xf numFmtId="4" fontId="48" fillId="29" borderId="28" xfId="0" applyNumberFormat="1" applyFont="1" applyFill="1" applyBorder="1" applyAlignment="1">
      <alignment horizontal="right" vertical="center"/>
    </xf>
    <xf numFmtId="4" fontId="3" fillId="0" borderId="7" xfId="0" applyNumberFormat="1" applyFont="1" applyBorder="1" applyAlignment="1">
      <alignment horizontal="right"/>
    </xf>
    <xf numFmtId="0" fontId="4" fillId="35" borderId="22" xfId="2" applyFont="1" applyFill="1" applyBorder="1" applyAlignment="1">
      <alignment horizontal="center" vertical="distributed"/>
    </xf>
    <xf numFmtId="4" fontId="4" fillId="0" borderId="22" xfId="0" applyNumberFormat="1" applyFont="1" applyBorder="1" applyAlignment="1">
      <alignment horizontal="center" vertical="center"/>
    </xf>
    <xf numFmtId="4" fontId="3" fillId="32" borderId="22" xfId="0" applyNumberFormat="1" applyFont="1" applyFill="1" applyBorder="1" applyAlignment="1">
      <alignment horizontal="right" vertical="center"/>
    </xf>
    <xf numFmtId="4" fontId="3" fillId="0" borderId="22" xfId="0" applyNumberFormat="1" applyFont="1" applyBorder="1" applyAlignment="1">
      <alignment horizontal="right" vertical="center"/>
    </xf>
    <xf numFmtId="0" fontId="0" fillId="0" borderId="38" xfId="0" applyBorder="1" applyAlignment="1">
      <alignment vertical="center"/>
    </xf>
    <xf numFmtId="0" fontId="0" fillId="0" borderId="38" xfId="0" applyBorder="1" applyAlignment="1">
      <alignment horizontal="center" vertical="center"/>
    </xf>
    <xf numFmtId="178" fontId="0" fillId="0" borderId="38" xfId="0" applyNumberFormat="1" applyBorder="1" applyAlignment="1">
      <alignment horizontal="center" vertical="center"/>
    </xf>
    <xf numFmtId="4" fontId="3" fillId="0" borderId="38" xfId="0" applyNumberFormat="1" applyFont="1" applyBorder="1" applyAlignment="1">
      <alignment horizontal="right" vertical="center"/>
    </xf>
    <xf numFmtId="4" fontId="0" fillId="0" borderId="38" xfId="0" applyNumberFormat="1" applyBorder="1" applyAlignment="1">
      <alignment horizontal="right" vertical="center"/>
    </xf>
    <xf numFmtId="175" fontId="0" fillId="0" borderId="0" xfId="0" applyNumberFormat="1" applyAlignment="1">
      <alignment vertical="center"/>
    </xf>
    <xf numFmtId="49" fontId="3" fillId="0" borderId="21" xfId="2" applyNumberFormat="1" applyFont="1" applyBorder="1" applyAlignment="1">
      <alignment horizontal="center" vertical="distributed"/>
    </xf>
    <xf numFmtId="4" fontId="3" fillId="0" borderId="0" xfId="0" applyNumberFormat="1" applyFont="1" applyAlignment="1">
      <alignment horizontal="right" vertical="center"/>
    </xf>
    <xf numFmtId="0" fontId="48" fillId="0" borderId="0" xfId="0" applyFont="1"/>
    <xf numFmtId="0" fontId="4" fillId="34" borderId="21" xfId="0" applyFont="1" applyFill="1" applyBorder="1" applyAlignment="1">
      <alignment horizontal="right" vertical="center"/>
    </xf>
    <xf numFmtId="0" fontId="4" fillId="35" borderId="21" xfId="2" applyFont="1" applyFill="1" applyBorder="1" applyAlignment="1">
      <alignment horizontal="center" vertical="distributed"/>
    </xf>
    <xf numFmtId="0" fontId="3" fillId="33" borderId="21" xfId="0" applyFont="1" applyFill="1" applyBorder="1" applyAlignment="1">
      <alignment horizontal="right" vertical="center"/>
    </xf>
    <xf numFmtId="4" fontId="3" fillId="24" borderId="21" xfId="0" applyNumberFormat="1" applyFont="1" applyFill="1" applyBorder="1" applyAlignment="1">
      <alignment horizontal="right" vertical="center"/>
    </xf>
    <xf numFmtId="4" fontId="4" fillId="34" borderId="21" xfId="0" applyNumberFormat="1" applyFont="1" applyFill="1" applyBorder="1" applyAlignment="1">
      <alignment horizontal="right" vertical="center"/>
    </xf>
    <xf numFmtId="0" fontId="4" fillId="35" borderId="28" xfId="2" applyFont="1" applyFill="1" applyBorder="1" applyAlignment="1">
      <alignment horizontal="center" vertical="distributed"/>
    </xf>
    <xf numFmtId="4" fontId="4" fillId="34" borderId="38" xfId="0" applyNumberFormat="1" applyFont="1" applyFill="1" applyBorder="1" applyAlignment="1">
      <alignment horizontal="right" vertical="center"/>
    </xf>
    <xf numFmtId="0" fontId="4" fillId="32" borderId="21" xfId="2" applyFont="1" applyFill="1" applyBorder="1" applyAlignment="1">
      <alignment horizontal="center" vertical="distributed"/>
    </xf>
    <xf numFmtId="0" fontId="3" fillId="24" borderId="21" xfId="0" applyFont="1" applyFill="1" applyBorder="1" applyAlignment="1">
      <alignment vertical="center"/>
    </xf>
    <xf numFmtId="166" fontId="3" fillId="32" borderId="21" xfId="0" applyNumberFormat="1" applyFont="1" applyFill="1" applyBorder="1" applyAlignment="1">
      <alignment horizontal="center" vertical="center"/>
    </xf>
    <xf numFmtId="166" fontId="3" fillId="24" borderId="21" xfId="0" applyNumberFormat="1" applyFont="1" applyFill="1" applyBorder="1" applyAlignment="1">
      <alignment horizontal="right" vertical="center"/>
    </xf>
    <xf numFmtId="166" fontId="3" fillId="24" borderId="21" xfId="0" applyNumberFormat="1" applyFont="1" applyFill="1" applyBorder="1" applyAlignment="1">
      <alignment horizontal="center" vertical="center"/>
    </xf>
    <xf numFmtId="166" fontId="3" fillId="32" borderId="21" xfId="0" applyNumberFormat="1" applyFont="1" applyFill="1" applyBorder="1" applyAlignment="1">
      <alignment horizontal="right" vertical="center"/>
    </xf>
    <xf numFmtId="173" fontId="3" fillId="32" borderId="21" xfId="0" applyNumberFormat="1" applyFont="1" applyFill="1" applyBorder="1" applyAlignment="1">
      <alignment horizontal="right" vertical="center"/>
    </xf>
    <xf numFmtId="178" fontId="4" fillId="30" borderId="28" xfId="0" applyNumberFormat="1" applyFont="1" applyFill="1" applyBorder="1" applyAlignment="1">
      <alignment horizontal="center" vertical="center"/>
    </xf>
    <xf numFmtId="178" fontId="4" fillId="29" borderId="28" xfId="0" applyNumberFormat="1" applyFont="1" applyFill="1" applyBorder="1" applyAlignment="1">
      <alignment horizontal="center" vertical="center"/>
    </xf>
    <xf numFmtId="0" fontId="4" fillId="29" borderId="28" xfId="0" applyFont="1" applyFill="1" applyBorder="1" applyAlignment="1">
      <alignment vertical="center" wrapText="1"/>
    </xf>
    <xf numFmtId="4" fontId="48" fillId="29" borderId="36" xfId="0" applyNumberFormat="1" applyFont="1" applyFill="1" applyBorder="1" applyAlignment="1">
      <alignment horizontal="right" vertical="center"/>
    </xf>
    <xf numFmtId="0" fontId="3" fillId="0" borderId="21" xfId="0" applyFont="1" applyBorder="1" applyAlignment="1">
      <alignment horizontal="left" vertical="center"/>
    </xf>
    <xf numFmtId="0" fontId="0" fillId="0" borderId="0" xfId="0" quotePrefix="1" applyAlignment="1">
      <alignment vertical="center"/>
    </xf>
    <xf numFmtId="4" fontId="0" fillId="0" borderId="52" xfId="0" applyNumberFormat="1" applyBorder="1" applyAlignment="1">
      <alignment horizontal="right" vertical="center"/>
    </xf>
    <xf numFmtId="4" fontId="0" fillId="0" borderId="39" xfId="0" applyNumberFormat="1" applyBorder="1" applyAlignment="1">
      <alignment horizontal="right" vertical="center"/>
    </xf>
    <xf numFmtId="49" fontId="0" fillId="0" borderId="0" xfId="0" applyNumberFormat="1" applyAlignment="1">
      <alignment horizontal="center" vertical="center"/>
    </xf>
    <xf numFmtId="178" fontId="3" fillId="0" borderId="0" xfId="0" applyNumberFormat="1" applyFont="1" applyAlignment="1">
      <alignment horizontal="center" vertical="center"/>
    </xf>
    <xf numFmtId="4" fontId="0" fillId="0" borderId="0" xfId="0" applyNumberFormat="1" applyAlignment="1">
      <alignment horizontal="right" vertical="center"/>
    </xf>
    <xf numFmtId="0" fontId="48" fillId="33" borderId="56" xfId="0" applyFont="1" applyFill="1" applyBorder="1" applyAlignment="1">
      <alignment vertical="center"/>
    </xf>
    <xf numFmtId="0" fontId="39" fillId="33" borderId="56" xfId="0" applyFont="1" applyFill="1" applyBorder="1" applyAlignment="1">
      <alignment horizontal="center" vertical="center"/>
    </xf>
    <xf numFmtId="0" fontId="54" fillId="33" borderId="56" xfId="0" applyFont="1" applyFill="1" applyBorder="1" applyAlignment="1">
      <alignment vertical="center"/>
    </xf>
    <xf numFmtId="178" fontId="6" fillId="33" borderId="56" xfId="0" applyNumberFormat="1" applyFont="1" applyFill="1" applyBorder="1" applyAlignment="1">
      <alignment horizontal="center" vertical="center"/>
    </xf>
    <xf numFmtId="4" fontId="6" fillId="33" borderId="56" xfId="0" applyNumberFormat="1" applyFont="1" applyFill="1" applyBorder="1" applyAlignment="1">
      <alignment horizontal="right" vertical="center"/>
    </xf>
    <xf numFmtId="4" fontId="6" fillId="0" borderId="56" xfId="0" applyNumberFormat="1" applyFont="1" applyBorder="1" applyAlignment="1">
      <alignment horizontal="right" vertical="center"/>
    </xf>
    <xf numFmtId="0" fontId="3" fillId="0" borderId="7" xfId="0" applyFont="1" applyBorder="1" applyAlignment="1">
      <alignment vertical="center"/>
    </xf>
    <xf numFmtId="0" fontId="3" fillId="0" borderId="7" xfId="2" applyFont="1" applyBorder="1" applyAlignment="1">
      <alignment horizontal="center" vertical="distributed"/>
    </xf>
    <xf numFmtId="0" fontId="9" fillId="0" borderId="7" xfId="0" applyFont="1" applyBorder="1" applyAlignment="1">
      <alignment horizontal="center" vertical="center"/>
    </xf>
    <xf numFmtId="0" fontId="3" fillId="0" borderId="7" xfId="2" applyFont="1" applyBorder="1" applyAlignment="1">
      <alignment vertical="distributed"/>
    </xf>
    <xf numFmtId="2" fontId="3" fillId="0" borderId="7" xfId="0" applyNumberFormat="1" applyFont="1" applyBorder="1" applyAlignment="1">
      <alignment horizontal="right" vertical="center"/>
    </xf>
    <xf numFmtId="4" fontId="3" fillId="0" borderId="7" xfId="0" applyNumberFormat="1" applyFont="1" applyBorder="1" applyAlignment="1">
      <alignment horizontal="right" vertical="center"/>
    </xf>
    <xf numFmtId="166" fontId="3" fillId="0" borderId="21" xfId="0" applyNumberFormat="1" applyFont="1" applyBorder="1" applyAlignment="1">
      <alignment horizontal="right" vertical="center"/>
    </xf>
    <xf numFmtId="0" fontId="4" fillId="29" borderId="36" xfId="0" applyFont="1" applyFill="1" applyBorder="1" applyAlignment="1">
      <alignment horizontal="justify" vertical="center"/>
    </xf>
    <xf numFmtId="0" fontId="4" fillId="29" borderId="28" xfId="0" applyFont="1" applyFill="1" applyBorder="1" applyAlignment="1">
      <alignment horizontal="justify" vertical="center"/>
    </xf>
    <xf numFmtId="0" fontId="4" fillId="30" borderId="21" xfId="0" applyFont="1" applyFill="1" applyBorder="1" applyAlignment="1">
      <alignment vertical="center" wrapText="1"/>
    </xf>
    <xf numFmtId="4" fontId="3" fillId="32" borderId="0" xfId="0" applyNumberFormat="1" applyFont="1" applyFill="1" applyAlignment="1">
      <alignment horizontal="right" vertical="center"/>
    </xf>
    <xf numFmtId="2" fontId="48" fillId="29" borderId="28" xfId="0" applyNumberFormat="1" applyFont="1" applyFill="1" applyBorder="1" applyAlignment="1">
      <alignment horizontal="center" vertical="center"/>
    </xf>
    <xf numFmtId="4" fontId="6" fillId="30" borderId="21" xfId="0" applyNumberFormat="1" applyFont="1" applyFill="1" applyBorder="1" applyAlignment="1">
      <alignment horizontal="center" vertical="center"/>
    </xf>
    <xf numFmtId="4" fontId="4" fillId="29" borderId="41" xfId="0" applyNumberFormat="1" applyFont="1" applyFill="1" applyBorder="1" applyAlignment="1">
      <alignment horizontal="right" vertical="center"/>
    </xf>
    <xf numFmtId="0" fontId="0" fillId="0" borderId="41" xfId="0" applyBorder="1" applyAlignment="1">
      <alignment horizontal="justify" vertical="center" wrapText="1"/>
    </xf>
    <xf numFmtId="0" fontId="0" fillId="0" borderId="41" xfId="0" applyBorder="1" applyAlignment="1">
      <alignment horizontal="center" vertical="center"/>
    </xf>
    <xf numFmtId="4" fontId="0" fillId="0" borderId="41" xfId="0" applyNumberFormat="1" applyBorder="1" applyAlignment="1">
      <alignment horizontal="center"/>
    </xf>
    <xf numFmtId="4" fontId="3" fillId="29" borderId="48" xfId="0" applyNumberFormat="1" applyFont="1" applyFill="1" applyBorder="1" applyAlignment="1">
      <alignment horizontal="right" vertical="center"/>
    </xf>
    <xf numFmtId="0" fontId="4" fillId="29" borderId="40" xfId="0" quotePrefix="1" applyFont="1" applyFill="1" applyBorder="1" applyAlignment="1">
      <alignment horizontal="center" vertical="center"/>
    </xf>
    <xf numFmtId="0" fontId="4" fillId="29" borderId="59" xfId="0" quotePrefix="1" applyFont="1" applyFill="1" applyBorder="1" applyAlignment="1">
      <alignment horizontal="center" vertical="center"/>
    </xf>
    <xf numFmtId="0" fontId="43" fillId="0" borderId="40" xfId="0" quotePrefix="1" applyFont="1" applyBorder="1" applyAlignment="1">
      <alignment horizontal="center" vertical="center"/>
    </xf>
    <xf numFmtId="4" fontId="4" fillId="29" borderId="12" xfId="0" applyNumberFormat="1" applyFont="1" applyFill="1" applyBorder="1" applyAlignment="1">
      <alignment horizontal="right" vertical="center"/>
    </xf>
    <xf numFmtId="0" fontId="2" fillId="29" borderId="48" xfId="0" applyFont="1" applyFill="1" applyBorder="1" applyAlignment="1">
      <alignment vertical="center"/>
    </xf>
    <xf numFmtId="0" fontId="4" fillId="29" borderId="48" xfId="0" applyFont="1" applyFill="1" applyBorder="1" applyAlignment="1">
      <alignment horizontal="justify" vertical="center"/>
    </xf>
    <xf numFmtId="8" fontId="57" fillId="38" borderId="41" xfId="0" applyNumberFormat="1" applyFont="1" applyFill="1" applyBorder="1" applyAlignment="1">
      <alignment horizontal="center" vertical="center" wrapText="1"/>
    </xf>
    <xf numFmtId="4" fontId="4" fillId="29" borderId="46" xfId="0" applyNumberFormat="1" applyFont="1" applyFill="1" applyBorder="1" applyAlignment="1">
      <alignment horizontal="right" vertical="center"/>
    </xf>
    <xf numFmtId="0" fontId="57" fillId="0" borderId="41" xfId="0" applyFont="1" applyBorder="1" applyAlignment="1">
      <alignment vertical="center"/>
    </xf>
    <xf numFmtId="8" fontId="57" fillId="38" borderId="41" xfId="0" applyNumberFormat="1" applyFont="1" applyFill="1" applyBorder="1" applyAlignment="1">
      <alignment horizontal="right" vertical="center" wrapText="1"/>
    </xf>
    <xf numFmtId="0" fontId="4" fillId="29" borderId="32" xfId="0" quotePrefix="1" applyFont="1" applyFill="1" applyBorder="1" applyAlignment="1">
      <alignment horizontal="center" vertical="center"/>
    </xf>
    <xf numFmtId="4" fontId="4" fillId="29" borderId="7" xfId="0" applyNumberFormat="1" applyFont="1" applyFill="1" applyBorder="1" applyAlignment="1">
      <alignment horizontal="right" vertical="center"/>
    </xf>
    <xf numFmtId="4" fontId="58" fillId="38" borderId="46" xfId="0" applyNumberFormat="1" applyFont="1" applyFill="1" applyBorder="1" applyAlignment="1">
      <alignment horizontal="center" vertical="center"/>
    </xf>
    <xf numFmtId="4" fontId="0" fillId="0" borderId="12" xfId="0" applyNumberFormat="1" applyBorder="1" applyAlignment="1">
      <alignment vertical="center"/>
    </xf>
    <xf numFmtId="4" fontId="0" fillId="0" borderId="7" xfId="0" applyNumberFormat="1" applyBorder="1" applyAlignment="1">
      <alignment horizontal="center"/>
    </xf>
    <xf numFmtId="4" fontId="0" fillId="0" borderId="7" xfId="0" applyNumberFormat="1" applyBorder="1" applyAlignment="1">
      <alignment vertical="center"/>
    </xf>
    <xf numFmtId="8" fontId="57" fillId="38" borderId="7" xfId="0" applyNumberFormat="1" applyFont="1" applyFill="1" applyBorder="1" applyAlignment="1">
      <alignment horizontal="right" vertical="center" wrapText="1"/>
    </xf>
    <xf numFmtId="0" fontId="4" fillId="29" borderId="0" xfId="0" applyFont="1" applyFill="1" applyAlignment="1">
      <alignment horizontal="justify" vertical="center"/>
    </xf>
    <xf numFmtId="4" fontId="4" fillId="29" borderId="33" xfId="0" applyNumberFormat="1" applyFont="1" applyFill="1" applyBorder="1" applyAlignment="1">
      <alignment horizontal="right" vertical="center"/>
    </xf>
    <xf numFmtId="0" fontId="43" fillId="0" borderId="62" xfId="0" quotePrefix="1" applyFont="1" applyBorder="1" applyAlignment="1">
      <alignment horizontal="center" vertical="center"/>
    </xf>
    <xf numFmtId="0" fontId="4" fillId="29" borderId="12" xfId="0" applyFont="1" applyFill="1" applyBorder="1" applyAlignment="1">
      <alignment horizontal="justify" vertical="center"/>
    </xf>
    <xf numFmtId="0" fontId="0" fillId="29" borderId="48" xfId="0" applyFill="1" applyBorder="1" applyAlignment="1">
      <alignment horizontal="center" vertical="center"/>
    </xf>
    <xf numFmtId="4" fontId="4" fillId="29" borderId="48" xfId="0" applyNumberFormat="1" applyFont="1" applyFill="1" applyBorder="1" applyAlignment="1">
      <alignment horizontal="right" vertical="center"/>
    </xf>
    <xf numFmtId="4" fontId="4" fillId="29" borderId="61" xfId="0" applyNumberFormat="1" applyFont="1" applyFill="1" applyBorder="1" applyAlignment="1">
      <alignment horizontal="right" vertical="center"/>
    </xf>
    <xf numFmtId="0" fontId="4" fillId="29" borderId="58" xfId="0" quotePrefix="1" applyFont="1" applyFill="1" applyBorder="1" applyAlignment="1">
      <alignment horizontal="center" vertical="center"/>
    </xf>
    <xf numFmtId="0" fontId="43" fillId="0" borderId="63" xfId="0" quotePrefix="1" applyFont="1" applyBorder="1" applyAlignment="1">
      <alignment horizontal="center" vertical="center"/>
    </xf>
    <xf numFmtId="0" fontId="57" fillId="0" borderId="28" xfId="0" applyFont="1" applyBorder="1" applyAlignment="1">
      <alignment vertical="center" wrapText="1"/>
    </xf>
    <xf numFmtId="0" fontId="0" fillId="0" borderId="28" xfId="0" applyBorder="1" applyAlignment="1">
      <alignment horizontal="center" vertical="center"/>
    </xf>
    <xf numFmtId="4" fontId="0" fillId="0" borderId="28" xfId="0" applyNumberFormat="1" applyBorder="1" applyAlignment="1">
      <alignment vertical="center"/>
    </xf>
    <xf numFmtId="0" fontId="43" fillId="0" borderId="23" xfId="0" quotePrefix="1" applyFont="1" applyBorder="1" applyAlignment="1">
      <alignment horizontal="center" vertical="center"/>
    </xf>
    <xf numFmtId="0" fontId="57" fillId="0" borderId="21" xfId="0" applyFont="1" applyBorder="1" applyAlignment="1">
      <alignment vertical="center" wrapText="1"/>
    </xf>
    <xf numFmtId="4" fontId="0" fillId="0" borderId="21" xfId="0" applyNumberFormat="1" applyBorder="1" applyAlignment="1">
      <alignment vertical="center"/>
    </xf>
    <xf numFmtId="0" fontId="43" fillId="0" borderId="64" xfId="0" quotePrefix="1" applyFont="1" applyBorder="1" applyAlignment="1">
      <alignment horizontal="center" vertical="center"/>
    </xf>
    <xf numFmtId="0" fontId="57" fillId="0" borderId="38" xfId="0" applyFont="1" applyBorder="1" applyAlignment="1">
      <alignment vertical="center" wrapText="1"/>
    </xf>
    <xf numFmtId="4" fontId="0" fillId="0" borderId="38" xfId="0" applyNumberFormat="1" applyBorder="1" applyAlignment="1">
      <alignment vertical="center"/>
    </xf>
    <xf numFmtId="4" fontId="4" fillId="29" borderId="54" xfId="0" applyNumberFormat="1" applyFont="1" applyFill="1" applyBorder="1" applyAlignment="1">
      <alignment horizontal="right" vertical="center"/>
    </xf>
    <xf numFmtId="4" fontId="4" fillId="29" borderId="2" xfId="0" applyNumberFormat="1" applyFont="1" applyFill="1" applyBorder="1" applyAlignment="1">
      <alignment horizontal="right" vertical="center"/>
    </xf>
    <xf numFmtId="4" fontId="0" fillId="0" borderId="7" xfId="361" applyNumberFormat="1" applyFont="1" applyFill="1" applyBorder="1" applyAlignment="1"/>
    <xf numFmtId="4" fontId="4" fillId="29" borderId="0" xfId="0" applyNumberFormat="1" applyFont="1" applyFill="1" applyAlignment="1">
      <alignment horizontal="right" vertical="center"/>
    </xf>
    <xf numFmtId="4" fontId="2" fillId="0" borderId="7" xfId="361" applyNumberFormat="1" applyFont="1" applyFill="1" applyBorder="1" applyAlignment="1">
      <alignment vertical="top"/>
    </xf>
    <xf numFmtId="4" fontId="2" fillId="0" borderId="7" xfId="361" applyNumberFormat="1" applyFont="1" applyFill="1" applyBorder="1" applyAlignment="1"/>
    <xf numFmtId="0" fontId="4" fillId="33" borderId="41" xfId="0" applyFont="1" applyFill="1" applyBorder="1" applyAlignment="1">
      <alignment horizontal="justify" vertical="center"/>
    </xf>
    <xf numFmtId="4" fontId="3" fillId="33" borderId="41" xfId="0" applyNumberFormat="1" applyFont="1" applyFill="1" applyBorder="1" applyAlignment="1">
      <alignment horizontal="right" vertical="center"/>
    </xf>
    <xf numFmtId="4" fontId="4" fillId="33" borderId="41" xfId="0" applyNumberFormat="1" applyFont="1" applyFill="1" applyBorder="1" applyAlignment="1">
      <alignment horizontal="right" vertical="center"/>
    </xf>
    <xf numFmtId="0" fontId="0" fillId="0" borderId="41" xfId="0" applyBorder="1"/>
    <xf numFmtId="4" fontId="4" fillId="29" borderId="61" xfId="0" applyNumberFormat="1" applyFont="1" applyFill="1" applyBorder="1" applyAlignment="1">
      <alignment horizontal="center" vertical="center"/>
    </xf>
    <xf numFmtId="49" fontId="2" fillId="28" borderId="12" xfId="0" applyNumberFormat="1" applyFont="1" applyFill="1" applyBorder="1" applyAlignment="1">
      <alignment horizontal="center" vertical="center" wrapText="1"/>
    </xf>
    <xf numFmtId="4" fontId="4" fillId="28" borderId="12" xfId="0" applyNumberFormat="1" applyFont="1" applyFill="1" applyBorder="1" applyAlignment="1">
      <alignment horizontal="center" vertical="center" wrapText="1"/>
    </xf>
    <xf numFmtId="4" fontId="2" fillId="28" borderId="12" xfId="2" applyNumberFormat="1" applyFont="1" applyFill="1" applyBorder="1" applyAlignment="1">
      <alignment horizontal="center" vertical="center" wrapText="1"/>
    </xf>
    <xf numFmtId="0" fontId="0" fillId="0" borderId="65" xfId="0" applyBorder="1"/>
    <xf numFmtId="0" fontId="0" fillId="0" borderId="66" xfId="0" applyBorder="1"/>
    <xf numFmtId="14" fontId="0" fillId="0" borderId="41" xfId="0" applyNumberFormat="1" applyBorder="1"/>
    <xf numFmtId="0" fontId="2" fillId="0" borderId="41" xfId="0" applyFont="1" applyBorder="1" applyAlignment="1">
      <alignment horizontal="center" vertical="center"/>
    </xf>
    <xf numFmtId="0" fontId="2" fillId="28" borderId="58" xfId="0" applyFont="1" applyFill="1" applyBorder="1" applyAlignment="1">
      <alignment horizontal="center" vertical="center"/>
    </xf>
    <xf numFmtId="4" fontId="3" fillId="29" borderId="0" xfId="0" applyNumberFormat="1" applyFont="1" applyFill="1" applyAlignment="1">
      <alignment horizontal="right" vertical="center"/>
    </xf>
    <xf numFmtId="0" fontId="4" fillId="33" borderId="40" xfId="0" quotePrefix="1" applyFont="1" applyFill="1" applyBorder="1" applyAlignment="1">
      <alignment horizontal="center" vertical="center"/>
    </xf>
    <xf numFmtId="44" fontId="0" fillId="0" borderId="0" xfId="0" applyNumberFormat="1" applyAlignment="1">
      <alignment horizontal="center" vertical="center"/>
    </xf>
    <xf numFmtId="4" fontId="0" fillId="0" borderId="79" xfId="0" applyNumberFormat="1" applyBorder="1" applyAlignment="1">
      <alignment vertical="center"/>
    </xf>
    <xf numFmtId="4" fontId="0" fillId="0" borderId="52" xfId="0" applyNumberFormat="1" applyBorder="1" applyAlignment="1">
      <alignment vertical="center"/>
    </xf>
    <xf numFmtId="10" fontId="0" fillId="0" borderId="52" xfId="362" applyNumberFormat="1" applyFont="1" applyBorder="1" applyAlignment="1">
      <alignment vertical="center"/>
    </xf>
    <xf numFmtId="10" fontId="0" fillId="0" borderId="21" xfId="362" applyNumberFormat="1" applyFont="1" applyBorder="1" applyAlignment="1">
      <alignment vertical="center"/>
    </xf>
    <xf numFmtId="4" fontId="4" fillId="29" borderId="10" xfId="0" applyNumberFormat="1" applyFont="1" applyFill="1" applyBorder="1" applyAlignment="1">
      <alignment horizontal="right" vertical="center"/>
    </xf>
    <xf numFmtId="4" fontId="2" fillId="28" borderId="54" xfId="2" applyNumberFormat="1" applyFont="1" applyFill="1" applyBorder="1" applyAlignment="1">
      <alignment horizontal="center" vertical="center" wrapText="1"/>
    </xf>
    <xf numFmtId="4" fontId="4" fillId="29" borderId="9" xfId="0" applyNumberFormat="1" applyFont="1" applyFill="1" applyBorder="1" applyAlignment="1">
      <alignment horizontal="right" vertical="center"/>
    </xf>
    <xf numFmtId="4" fontId="0" fillId="0" borderId="79" xfId="361" applyNumberFormat="1" applyFont="1" applyFill="1" applyBorder="1" applyAlignment="1">
      <alignment vertical="center"/>
    </xf>
    <xf numFmtId="4" fontId="0" fillId="0" borderId="52" xfId="361" applyNumberFormat="1" applyFont="1" applyFill="1" applyBorder="1" applyAlignment="1">
      <alignment vertical="center"/>
    </xf>
    <xf numFmtId="4" fontId="2" fillId="0" borderId="69" xfId="361" applyNumberFormat="1" applyFont="1" applyFill="1" applyBorder="1" applyAlignment="1">
      <alignment vertical="center"/>
    </xf>
    <xf numFmtId="4" fontId="4" fillId="33" borderId="2" xfId="0" applyNumberFormat="1" applyFont="1" applyFill="1" applyBorder="1" applyAlignment="1">
      <alignment horizontal="right" vertical="center"/>
    </xf>
    <xf numFmtId="10" fontId="0" fillId="0" borderId="79" xfId="362" applyNumberFormat="1" applyFont="1" applyBorder="1" applyAlignment="1">
      <alignment vertical="center"/>
    </xf>
    <xf numFmtId="10" fontId="0" fillId="0" borderId="28" xfId="362" applyNumberFormat="1" applyFont="1" applyBorder="1" applyAlignment="1">
      <alignment vertical="center"/>
    </xf>
    <xf numFmtId="0" fontId="0" fillId="0" borderId="36" xfId="0" applyBorder="1"/>
    <xf numFmtId="4" fontId="0" fillId="0" borderId="36" xfId="0" applyNumberFormat="1" applyBorder="1" applyAlignment="1">
      <alignment vertical="center"/>
    </xf>
    <xf numFmtId="10" fontId="0" fillId="0" borderId="36" xfId="362" applyNumberFormat="1" applyFont="1" applyBorder="1" applyAlignment="1">
      <alignment vertical="center"/>
    </xf>
    <xf numFmtId="0" fontId="59" fillId="0" borderId="77" xfId="0" applyFont="1" applyBorder="1" applyAlignment="1">
      <alignment horizontal="left"/>
    </xf>
    <xf numFmtId="8" fontId="57" fillId="38" borderId="77" xfId="0" applyNumberFormat="1" applyFont="1" applyFill="1" applyBorder="1" applyAlignment="1">
      <alignment horizontal="right" vertical="center" wrapText="1"/>
    </xf>
    <xf numFmtId="0" fontId="0" fillId="0" borderId="38" xfId="0" applyBorder="1"/>
    <xf numFmtId="10" fontId="0" fillId="0" borderId="12" xfId="362" applyNumberFormat="1" applyFont="1" applyBorder="1" applyAlignment="1">
      <alignment vertical="center"/>
    </xf>
    <xf numFmtId="0" fontId="57" fillId="0" borderId="77" xfId="0" applyFont="1" applyBorder="1" applyAlignment="1">
      <alignment vertical="center"/>
    </xf>
    <xf numFmtId="10" fontId="0" fillId="0" borderId="69" xfId="362" applyNumberFormat="1" applyFont="1" applyBorder="1" applyAlignment="1">
      <alignment vertical="center"/>
    </xf>
    <xf numFmtId="10" fontId="0" fillId="0" borderId="38" xfId="362" applyNumberFormat="1" applyFont="1" applyBorder="1" applyAlignment="1">
      <alignment vertical="center"/>
    </xf>
    <xf numFmtId="4" fontId="2" fillId="0" borderId="69" xfId="0" applyNumberFormat="1" applyFont="1" applyBorder="1"/>
    <xf numFmtId="10" fontId="2" fillId="0" borderId="69" xfId="362" applyNumberFormat="1" applyFont="1" applyBorder="1" applyAlignment="1">
      <alignment vertical="center"/>
    </xf>
    <xf numFmtId="10" fontId="2" fillId="0" borderId="38" xfId="362" applyNumberFormat="1" applyFont="1" applyBorder="1" applyAlignment="1">
      <alignment vertical="center"/>
    </xf>
    <xf numFmtId="4" fontId="0" fillId="0" borderId="52" xfId="362" applyNumberFormat="1" applyFont="1" applyBorder="1" applyAlignment="1">
      <alignment vertical="center"/>
    </xf>
    <xf numFmtId="10" fontId="2" fillId="0" borderId="76" xfId="362" applyNumberFormat="1" applyFont="1" applyBorder="1" applyAlignment="1">
      <alignment vertical="center"/>
    </xf>
    <xf numFmtId="10" fontId="2" fillId="0" borderId="54" xfId="362" applyNumberFormat="1" applyFont="1" applyBorder="1" applyAlignment="1">
      <alignment vertical="center"/>
    </xf>
    <xf numFmtId="4" fontId="0" fillId="0" borderId="80" xfId="361" applyNumberFormat="1" applyFont="1" applyFill="1" applyBorder="1" applyAlignment="1">
      <alignment vertical="center"/>
    </xf>
    <xf numFmtId="4" fontId="0" fillId="0" borderId="37" xfId="0" applyNumberFormat="1" applyBorder="1" applyAlignment="1">
      <alignment vertical="center"/>
    </xf>
    <xf numFmtId="4" fontId="0" fillId="0" borderId="80" xfId="0" applyNumberFormat="1" applyBorder="1" applyAlignment="1">
      <alignment vertical="center"/>
    </xf>
    <xf numFmtId="10" fontId="0" fillId="0" borderId="37" xfId="362" applyNumberFormat="1" applyFont="1" applyBorder="1" applyAlignment="1">
      <alignment vertical="center"/>
    </xf>
    <xf numFmtId="4" fontId="2" fillId="0" borderId="2" xfId="361" applyNumberFormat="1" applyFont="1" applyFill="1" applyBorder="1" applyAlignment="1">
      <alignment vertical="top"/>
    </xf>
    <xf numFmtId="4" fontId="2" fillId="0" borderId="77" xfId="361" applyNumberFormat="1" applyFont="1" applyFill="1" applyBorder="1" applyAlignment="1">
      <alignment vertical="top"/>
    </xf>
    <xf numFmtId="4" fontId="0" fillId="0" borderId="41" xfId="0" applyNumberFormat="1" applyBorder="1" applyAlignment="1">
      <alignment vertical="center"/>
    </xf>
    <xf numFmtId="10" fontId="2" fillId="0" borderId="2" xfId="362" applyNumberFormat="1" applyFont="1" applyBorder="1" applyAlignment="1">
      <alignment vertical="center"/>
    </xf>
    <xf numFmtId="10" fontId="0" fillId="0" borderId="41" xfId="362" applyNumberFormat="1" applyFont="1" applyBorder="1" applyAlignment="1">
      <alignment vertical="center"/>
    </xf>
    <xf numFmtId="14" fontId="7" fillId="0" borderId="41" xfId="0" applyNumberFormat="1" applyFont="1" applyBorder="1"/>
    <xf numFmtId="0" fontId="2" fillId="0" borderId="78" xfId="0" applyFont="1" applyBorder="1" applyAlignment="1">
      <alignment vertical="center"/>
    </xf>
    <xf numFmtId="0" fontId="0" fillId="0" borderId="78" xfId="0" quotePrefix="1" applyBorder="1" applyAlignment="1">
      <alignment horizontal="center" vertical="center"/>
    </xf>
    <xf numFmtId="0" fontId="0" fillId="0" borderId="81" xfId="0" applyBorder="1"/>
    <xf numFmtId="179" fontId="2" fillId="27" borderId="80" xfId="0" applyNumberFormat="1" applyFont="1" applyFill="1" applyBorder="1" applyAlignment="1">
      <alignment horizontal="center" vertical="center"/>
    </xf>
    <xf numFmtId="179" fontId="2" fillId="27" borderId="56" xfId="0" applyNumberFormat="1" applyFont="1" applyFill="1" applyBorder="1" applyAlignment="1">
      <alignment horizontal="center" vertical="center"/>
    </xf>
    <xf numFmtId="179" fontId="2" fillId="27" borderId="82" xfId="0" applyNumberFormat="1" applyFont="1" applyFill="1" applyBorder="1" applyAlignment="1">
      <alignment horizontal="center" vertical="center"/>
    </xf>
    <xf numFmtId="179" fontId="2" fillId="27" borderId="83" xfId="0" applyNumberFormat="1" applyFont="1" applyFill="1" applyBorder="1" applyAlignment="1">
      <alignment horizontal="center" vertical="center"/>
    </xf>
    <xf numFmtId="179" fontId="2" fillId="27" borderId="35" xfId="0" applyNumberFormat="1" applyFont="1" applyFill="1" applyBorder="1" applyAlignment="1">
      <alignment horizontal="center" vertical="center"/>
    </xf>
    <xf numFmtId="179" fontId="2" fillId="27" borderId="84" xfId="0" applyNumberFormat="1" applyFont="1" applyFill="1" applyBorder="1" applyAlignment="1">
      <alignment horizontal="center" vertical="center"/>
    </xf>
    <xf numFmtId="4" fontId="0" fillId="0" borderId="0" xfId="0" applyNumberFormat="1" applyAlignment="1">
      <alignment horizontal="center"/>
    </xf>
    <xf numFmtId="4" fontId="2" fillId="0" borderId="69" xfId="0" applyNumberFormat="1" applyFont="1" applyBorder="1" applyAlignment="1">
      <alignment horizontal="center"/>
    </xf>
    <xf numFmtId="0" fontId="2" fillId="0" borderId="70" xfId="0" applyFont="1" applyBorder="1" applyAlignment="1">
      <alignment horizontal="center"/>
    </xf>
    <xf numFmtId="0" fontId="2" fillId="0" borderId="71" xfId="0" applyFont="1" applyBorder="1" applyAlignment="1">
      <alignment horizontal="center"/>
    </xf>
    <xf numFmtId="44" fontId="0" fillId="0" borderId="0" xfId="0" applyNumberFormat="1" applyAlignment="1">
      <alignment horizontal="center"/>
    </xf>
    <xf numFmtId="0" fontId="2" fillId="0" borderId="75"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0" fillId="0" borderId="0" xfId="0" applyAlignment="1">
      <alignment horizontal="center"/>
    </xf>
    <xf numFmtId="0" fontId="56" fillId="27" borderId="60" xfId="0" applyFont="1" applyFill="1" applyBorder="1" applyAlignment="1">
      <alignment horizontal="center"/>
    </xf>
    <xf numFmtId="0" fontId="56" fillId="27" borderId="6" xfId="0" applyFont="1" applyFill="1" applyBorder="1" applyAlignment="1">
      <alignment horizontal="center"/>
    </xf>
    <xf numFmtId="0" fontId="56" fillId="27" borderId="34" xfId="0" applyFont="1" applyFill="1" applyBorder="1" applyAlignment="1">
      <alignment horizontal="center"/>
    </xf>
    <xf numFmtId="0" fontId="56" fillId="27" borderId="35" xfId="0" applyFont="1" applyFill="1" applyBorder="1" applyAlignment="1">
      <alignment horizontal="center"/>
    </xf>
    <xf numFmtId="0" fontId="60" fillId="27" borderId="6" xfId="0" applyFont="1" applyFill="1" applyBorder="1" applyAlignment="1">
      <alignment horizontal="center" vertical="center"/>
    </xf>
    <xf numFmtId="0" fontId="60" fillId="27" borderId="35" xfId="0" applyFont="1" applyFill="1" applyBorder="1" applyAlignment="1">
      <alignment horizontal="center" vertical="center"/>
    </xf>
    <xf numFmtId="44" fontId="2" fillId="27" borderId="46" xfId="0" applyNumberFormat="1" applyFont="1" applyFill="1" applyBorder="1" applyAlignment="1">
      <alignment horizontal="center" vertical="center"/>
    </xf>
    <xf numFmtId="44" fontId="2" fillId="27" borderId="12" xfId="0" applyNumberFormat="1" applyFont="1" applyFill="1" applyBorder="1" applyAlignment="1">
      <alignment horizontal="center" vertical="center"/>
    </xf>
    <xf numFmtId="49" fontId="2" fillId="28" borderId="41" xfId="0" applyNumberFormat="1" applyFont="1" applyFill="1" applyBorder="1" applyAlignment="1">
      <alignment horizontal="center" vertical="center" wrapText="1"/>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0" fillId="0" borderId="40" xfId="0" applyBorder="1" applyAlignment="1">
      <alignment horizontal="left"/>
    </xf>
    <xf numFmtId="0" fontId="0" fillId="0" borderId="41" xfId="0" applyBorder="1" applyAlignment="1">
      <alignment horizontal="left"/>
    </xf>
    <xf numFmtId="0" fontId="0" fillId="0" borderId="2" xfId="0" applyBorder="1" applyAlignment="1">
      <alignment horizontal="left"/>
    </xf>
    <xf numFmtId="14" fontId="7" fillId="0" borderId="6" xfId="0" applyNumberFormat="1" applyFont="1" applyBorder="1" applyAlignment="1">
      <alignment horizontal="center" wrapText="1"/>
    </xf>
    <xf numFmtId="14" fontId="7" fillId="0" borderId="7" xfId="0" applyNumberFormat="1" applyFont="1" applyBorder="1" applyAlignment="1">
      <alignment horizontal="center" wrapText="1"/>
    </xf>
    <xf numFmtId="179" fontId="0" fillId="0" borderId="8" xfId="0" applyNumberFormat="1" applyBorder="1" applyAlignment="1">
      <alignment horizontal="center" vertical="center"/>
    </xf>
    <xf numFmtId="179" fontId="0" fillId="0" borderId="5" xfId="0" applyNumberFormat="1" applyBorder="1" applyAlignment="1">
      <alignment horizontal="center" vertical="center"/>
    </xf>
    <xf numFmtId="179" fontId="0" fillId="0" borderId="54" xfId="0" applyNumberFormat="1" applyBorder="1" applyAlignment="1">
      <alignment horizontal="center" vertical="center"/>
    </xf>
    <xf numFmtId="179" fontId="0" fillId="0" borderId="55" xfId="0" applyNumberFormat="1" applyBorder="1" applyAlignment="1">
      <alignment horizontal="center" vertical="center"/>
    </xf>
    <xf numFmtId="0" fontId="61" fillId="0" borderId="72" xfId="0" applyFont="1" applyBorder="1" applyAlignment="1">
      <alignment horizontal="center" vertical="center" wrapText="1"/>
    </xf>
    <xf numFmtId="0" fontId="61" fillId="0" borderId="73" xfId="0" applyFont="1" applyBorder="1" applyAlignment="1">
      <alignment horizontal="center" vertical="center" wrapText="1"/>
    </xf>
    <xf numFmtId="0" fontId="61" fillId="0" borderId="74" xfId="0" applyFont="1" applyBorder="1" applyAlignment="1">
      <alignment horizontal="center" vertical="center" wrapText="1"/>
    </xf>
    <xf numFmtId="0" fontId="61" fillId="0" borderId="40" xfId="0" applyFont="1" applyBorder="1" applyAlignment="1">
      <alignment horizontal="center" vertical="center" wrapText="1"/>
    </xf>
    <xf numFmtId="0" fontId="61" fillId="0" borderId="41" xfId="0" applyFont="1" applyBorder="1" applyAlignment="1">
      <alignment horizontal="center" vertical="center" wrapText="1"/>
    </xf>
    <xf numFmtId="0" fontId="61" fillId="0" borderId="67" xfId="0" applyFont="1" applyBorder="1" applyAlignment="1">
      <alignment horizontal="center" wrapText="1"/>
    </xf>
    <xf numFmtId="0" fontId="61" fillId="0" borderId="68" xfId="0" applyFont="1" applyBorder="1" applyAlignment="1">
      <alignment horizontal="center" wrapText="1"/>
    </xf>
    <xf numFmtId="0" fontId="62" fillId="0" borderId="0" xfId="0" applyFont="1" applyAlignment="1">
      <alignment horizontal="center"/>
    </xf>
    <xf numFmtId="0" fontId="2" fillId="0" borderId="12" xfId="0" applyFont="1" applyBorder="1" applyAlignment="1">
      <alignment horizontal="center" vertical="center"/>
    </xf>
    <xf numFmtId="0" fontId="2" fillId="0" borderId="57" xfId="0" applyFont="1" applyBorder="1" applyAlignment="1">
      <alignment horizontal="center" vertical="center"/>
    </xf>
    <xf numFmtId="0" fontId="0" fillId="0" borderId="40" xfId="0" applyBorder="1" applyAlignment="1">
      <alignment horizontal="left" vertical="top" wrapText="1"/>
    </xf>
    <xf numFmtId="0" fontId="0" fillId="0" borderId="41" xfId="0" applyBorder="1" applyAlignment="1">
      <alignment horizontal="left" vertical="top" wrapText="1"/>
    </xf>
    <xf numFmtId="0" fontId="0" fillId="0" borderId="2" xfId="0" applyBorder="1" applyAlignment="1">
      <alignment horizontal="left" vertical="top" wrapText="1"/>
    </xf>
    <xf numFmtId="4" fontId="4" fillId="34" borderId="21" xfId="0" applyNumberFormat="1" applyFont="1" applyFill="1" applyBorder="1" applyAlignment="1">
      <alignment horizontal="right" vertical="center"/>
    </xf>
    <xf numFmtId="0" fontId="4" fillId="35" borderId="21" xfId="2" applyFont="1" applyFill="1" applyBorder="1" applyAlignment="1">
      <alignment horizontal="center" vertical="distributed"/>
    </xf>
    <xf numFmtId="0" fontId="4" fillId="32" borderId="21" xfId="2" applyFont="1" applyFill="1" applyBorder="1" applyAlignment="1">
      <alignment horizontal="center" vertical="distributed"/>
    </xf>
    <xf numFmtId="0" fontId="4" fillId="34" borderId="21" xfId="0" applyFont="1" applyFill="1" applyBorder="1" applyAlignment="1">
      <alignment horizontal="right" vertical="center"/>
    </xf>
    <xf numFmtId="0" fontId="3" fillId="33" borderId="21" xfId="0" applyFont="1" applyFill="1" applyBorder="1" applyAlignment="1">
      <alignment horizontal="right" vertical="center"/>
    </xf>
    <xf numFmtId="4" fontId="3" fillId="24" borderId="21" xfId="0" applyNumberFormat="1" applyFont="1" applyFill="1" applyBorder="1" applyAlignment="1">
      <alignment horizontal="right" vertical="center"/>
    </xf>
    <xf numFmtId="4" fontId="4" fillId="34" borderId="38" xfId="0" applyNumberFormat="1" applyFont="1" applyFill="1" applyBorder="1" applyAlignment="1">
      <alignment horizontal="right" vertical="center"/>
    </xf>
    <xf numFmtId="0" fontId="4" fillId="35" borderId="28" xfId="2" applyFont="1" applyFill="1" applyBorder="1" applyAlignment="1">
      <alignment horizontal="center" vertical="distributed"/>
    </xf>
    <xf numFmtId="0" fontId="0" fillId="33" borderId="0" xfId="0" applyFill="1" applyAlignment="1">
      <alignment horizontal="left" vertical="top" wrapText="1"/>
    </xf>
    <xf numFmtId="0" fontId="0" fillId="24" borderId="0" xfId="0" applyFill="1" applyAlignment="1">
      <alignment horizontal="justify" vertical="top" wrapText="1"/>
    </xf>
    <xf numFmtId="0" fontId="0" fillId="33" borderId="0" xfId="0" applyFill="1" applyAlignment="1">
      <alignment horizontal="justify" vertical="top" wrapText="1"/>
    </xf>
    <xf numFmtId="0" fontId="31" fillId="24" borderId="46" xfId="2" applyFont="1" applyFill="1" applyBorder="1" applyAlignment="1">
      <alignment horizontal="center"/>
    </xf>
    <xf numFmtId="0" fontId="38" fillId="24" borderId="48" xfId="2" applyFont="1" applyFill="1" applyBorder="1" applyAlignment="1">
      <alignment horizontal="center" vertical="center" wrapText="1"/>
    </xf>
    <xf numFmtId="0" fontId="38" fillId="24" borderId="48" xfId="2" applyFont="1" applyFill="1" applyBorder="1" applyAlignment="1">
      <alignment horizontal="center" vertical="center"/>
    </xf>
    <xf numFmtId="0" fontId="32" fillId="24" borderId="7" xfId="2" applyFont="1" applyFill="1" applyBorder="1" applyAlignment="1">
      <alignment horizontal="right"/>
    </xf>
    <xf numFmtId="0" fontId="32" fillId="24" borderId="55" xfId="2" applyFont="1" applyFill="1" applyBorder="1" applyAlignment="1">
      <alignment horizontal="right"/>
    </xf>
    <xf numFmtId="0" fontId="48" fillId="24" borderId="9" xfId="0" applyFont="1" applyFill="1" applyBorder="1" applyAlignment="1">
      <alignment horizontal="justify" vertical="top" wrapText="1"/>
    </xf>
    <xf numFmtId="0" fontId="48" fillId="24" borderId="0" xfId="0" applyFont="1" applyFill="1" applyAlignment="1">
      <alignment horizontal="justify" vertical="top"/>
    </xf>
    <xf numFmtId="0" fontId="48" fillId="24" borderId="10" xfId="0" applyFont="1" applyFill="1" applyBorder="1" applyAlignment="1">
      <alignment horizontal="justify" vertical="top"/>
    </xf>
    <xf numFmtId="0" fontId="43" fillId="0" borderId="0" xfId="0" applyFont="1" applyAlignment="1">
      <alignment horizontal="justify" vertical="center"/>
    </xf>
    <xf numFmtId="0" fontId="37" fillId="26" borderId="9" xfId="0" applyFont="1" applyFill="1" applyBorder="1" applyAlignment="1">
      <alignment horizontal="center" vertical="center" wrapText="1"/>
    </xf>
    <xf numFmtId="0" fontId="37" fillId="26" borderId="0" xfId="0" applyFont="1" applyFill="1" applyAlignment="1">
      <alignment horizontal="center" vertical="center"/>
    </xf>
    <xf numFmtId="0" fontId="37" fillId="26" borderId="10" xfId="0" applyFont="1" applyFill="1" applyBorder="1" applyAlignment="1">
      <alignment horizontal="center" vertical="center"/>
    </xf>
    <xf numFmtId="43" fontId="34" fillId="0" borderId="1" xfId="348" applyFont="1" applyBorder="1" applyAlignment="1" applyProtection="1">
      <alignment horizontal="center" vertical="center"/>
      <protection hidden="1"/>
    </xf>
    <xf numFmtId="0" fontId="34" fillId="0" borderId="11" xfId="356" applyFont="1" applyBorder="1" applyAlignment="1" applyProtection="1">
      <alignment horizontal="center" vertical="distributed"/>
      <protection hidden="1"/>
    </xf>
    <xf numFmtId="0" fontId="34" fillId="0" borderId="12" xfId="356" applyFont="1" applyBorder="1" applyAlignment="1" applyProtection="1">
      <alignment horizontal="center" vertical="distributed"/>
      <protection hidden="1"/>
    </xf>
    <xf numFmtId="0" fontId="34" fillId="0" borderId="1" xfId="356" applyFont="1" applyBorder="1" applyAlignment="1" applyProtection="1">
      <alignment horizontal="center" vertical="distributed"/>
      <protection hidden="1"/>
    </xf>
    <xf numFmtId="174" fontId="34" fillId="0" borderId="1" xfId="348" applyNumberFormat="1" applyFont="1" applyBorder="1" applyAlignment="1" applyProtection="1">
      <alignment horizontal="center" vertical="distributed"/>
      <protection hidden="1"/>
    </xf>
    <xf numFmtId="0" fontId="36" fillId="27" borderId="28" xfId="356" applyFont="1" applyFill="1" applyBorder="1" applyAlignment="1" applyProtection="1">
      <alignment horizontal="right" vertical="center"/>
      <protection hidden="1"/>
    </xf>
    <xf numFmtId="0" fontId="33" fillId="0" borderId="41" xfId="356" applyFont="1" applyBorder="1" applyAlignment="1" applyProtection="1">
      <alignment horizontal="center"/>
      <protection hidden="1"/>
    </xf>
    <xf numFmtId="0" fontId="40" fillId="0" borderId="1" xfId="356" applyFont="1" applyBorder="1" applyAlignment="1" applyProtection="1">
      <alignment horizontal="center" vertical="distributed"/>
      <protection hidden="1"/>
    </xf>
    <xf numFmtId="0" fontId="40" fillId="0" borderId="11" xfId="356" applyFont="1" applyBorder="1" applyAlignment="1" applyProtection="1">
      <alignment horizontal="center" vertical="distributed"/>
      <protection hidden="1"/>
    </xf>
    <xf numFmtId="0" fontId="40" fillId="0" borderId="12" xfId="356" applyFont="1" applyBorder="1" applyAlignment="1" applyProtection="1">
      <alignment horizontal="center" vertical="distributed"/>
      <protection hidden="1"/>
    </xf>
    <xf numFmtId="43" fontId="40" fillId="0" borderId="1" xfId="348" applyFont="1" applyBorder="1" applyAlignment="1" applyProtection="1">
      <alignment horizontal="center" vertical="center"/>
      <protection hidden="1"/>
    </xf>
    <xf numFmtId="0" fontId="47" fillId="27" borderId="41" xfId="356" applyFont="1" applyFill="1" applyBorder="1" applyAlignment="1" applyProtection="1">
      <alignment horizontal="right" vertical="center"/>
      <protection hidden="1"/>
    </xf>
    <xf numFmtId="0" fontId="43" fillId="0" borderId="0" xfId="0" applyFont="1" applyAlignment="1">
      <alignment horizontal="left" vertical="center"/>
    </xf>
    <xf numFmtId="0" fontId="47" fillId="0" borderId="41" xfId="356" applyFont="1" applyBorder="1" applyAlignment="1" applyProtection="1">
      <alignment horizontal="right" vertical="center"/>
      <protection hidden="1"/>
    </xf>
    <xf numFmtId="174" fontId="40" fillId="0" borderId="1" xfId="348" applyNumberFormat="1" applyFont="1" applyBorder="1" applyAlignment="1" applyProtection="1">
      <alignment horizontal="center" vertical="distributed"/>
      <protection hidden="1"/>
    </xf>
    <xf numFmtId="0" fontId="37" fillId="26" borderId="9" xfId="0" applyFont="1" applyFill="1" applyBorder="1" applyAlignment="1">
      <alignment horizontal="center" vertical="center"/>
    </xf>
    <xf numFmtId="0" fontId="46" fillId="0" borderId="41" xfId="356" applyFont="1" applyBorder="1" applyAlignment="1" applyProtection="1">
      <alignment horizontal="center"/>
      <protection hidden="1"/>
    </xf>
    <xf numFmtId="0" fontId="40" fillId="0" borderId="41" xfId="356" applyFont="1" applyBorder="1" applyAlignment="1" applyProtection="1">
      <alignment horizontal="justify" vertical="center" wrapText="1"/>
      <protection hidden="1"/>
    </xf>
    <xf numFmtId="43" fontId="40" fillId="0" borderId="1" xfId="348" applyFont="1" applyBorder="1" applyAlignment="1" applyProtection="1">
      <alignment horizontal="center" vertical="distributed"/>
      <protection hidden="1"/>
    </xf>
    <xf numFmtId="0" fontId="46" fillId="0" borderId="1" xfId="356" applyFont="1" applyBorder="1" applyAlignment="1" applyProtection="1">
      <alignment horizontal="left" vertical="distributed"/>
      <protection hidden="1"/>
    </xf>
    <xf numFmtId="43" fontId="34" fillId="0" borderId="1" xfId="348" applyFont="1" applyBorder="1" applyAlignment="1" applyProtection="1">
      <alignment horizontal="center" vertical="distributed"/>
      <protection hidden="1"/>
    </xf>
    <xf numFmtId="0" fontId="34" fillId="0" borderId="41" xfId="356" applyFont="1" applyBorder="1" applyAlignment="1" applyProtection="1">
      <alignment horizontal="justify" vertical="center" wrapText="1"/>
      <protection hidden="1"/>
    </xf>
    <xf numFmtId="0" fontId="33" fillId="0" borderId="1" xfId="356" applyFont="1" applyBorder="1" applyAlignment="1" applyProtection="1">
      <alignment horizontal="left" vertical="distributed"/>
      <protection hidden="1"/>
    </xf>
    <xf numFmtId="0" fontId="34" fillId="0" borderId="21" xfId="0" applyFont="1" applyBorder="1" applyAlignment="1">
      <alignment horizontal="right" vertical="center"/>
    </xf>
    <xf numFmtId="0" fontId="36" fillId="27" borderId="38" xfId="356" applyFont="1" applyFill="1" applyBorder="1" applyAlignment="1" applyProtection="1">
      <alignment horizontal="right" vertical="center"/>
      <protection hidden="1"/>
    </xf>
    <xf numFmtId="0" fontId="38" fillId="24" borderId="32" xfId="2" applyFont="1" applyFill="1" applyBorder="1" applyAlignment="1">
      <alignment horizontal="center" vertical="center" wrapText="1"/>
    </xf>
    <xf numFmtId="0" fontId="38" fillId="24" borderId="0" xfId="2" applyFont="1" applyFill="1" applyAlignment="1">
      <alignment horizontal="center" vertical="center"/>
    </xf>
    <xf numFmtId="0" fontId="38" fillId="24" borderId="33" xfId="2" applyFont="1" applyFill="1" applyBorder="1" applyAlignment="1">
      <alignment horizontal="center" vertical="center"/>
    </xf>
    <xf numFmtId="0" fontId="38" fillId="24" borderId="32" xfId="2" applyFont="1" applyFill="1" applyBorder="1" applyAlignment="1">
      <alignment horizontal="center" vertical="center"/>
    </xf>
    <xf numFmtId="0" fontId="3" fillId="24" borderId="0" xfId="2" applyFont="1" applyFill="1" applyAlignment="1">
      <alignment horizontal="left"/>
    </xf>
    <xf numFmtId="0" fontId="32" fillId="24" borderId="34" xfId="2" applyFont="1" applyFill="1" applyBorder="1" applyAlignment="1">
      <alignment horizontal="right"/>
    </xf>
    <xf numFmtId="0" fontId="32" fillId="24" borderId="35" xfId="2" applyFont="1" applyFill="1" applyBorder="1" applyAlignment="1">
      <alignment horizontal="right"/>
    </xf>
    <xf numFmtId="0" fontId="32" fillId="24" borderId="47" xfId="2" applyFont="1" applyFill="1" applyBorder="1" applyAlignment="1">
      <alignment horizontal="right"/>
    </xf>
    <xf numFmtId="0" fontId="4" fillId="29" borderId="21" xfId="2" applyFont="1" applyFill="1" applyBorder="1" applyAlignment="1">
      <alignment horizontal="center" vertical="center"/>
    </xf>
    <xf numFmtId="0" fontId="4" fillId="29" borderId="26" xfId="2" applyFont="1" applyFill="1" applyBorder="1" applyAlignment="1">
      <alignment horizontal="center" vertical="center"/>
    </xf>
    <xf numFmtId="0" fontId="4" fillId="29" borderId="21" xfId="2" applyFont="1" applyFill="1" applyBorder="1" applyAlignment="1">
      <alignment horizontal="center" vertical="center" wrapText="1"/>
    </xf>
    <xf numFmtId="0" fontId="4" fillId="29" borderId="26" xfId="2" applyFont="1" applyFill="1" applyBorder="1" applyAlignment="1">
      <alignment horizontal="center" vertical="center" wrapText="1"/>
    </xf>
    <xf numFmtId="49" fontId="4" fillId="29" borderId="21" xfId="348" applyNumberFormat="1" applyFont="1" applyFill="1" applyBorder="1" applyAlignment="1">
      <alignment horizontal="center" vertical="center" wrapText="1"/>
    </xf>
    <xf numFmtId="49" fontId="4" fillId="29" borderId="26" xfId="348" applyNumberFormat="1" applyFont="1" applyFill="1" applyBorder="1" applyAlignment="1">
      <alignment horizontal="center" vertical="center" wrapText="1"/>
    </xf>
    <xf numFmtId="0" fontId="4" fillId="29" borderId="24" xfId="2" applyFont="1" applyFill="1" applyBorder="1" applyAlignment="1">
      <alignment horizontal="center" vertical="center" wrapText="1"/>
    </xf>
    <xf numFmtId="0" fontId="4" fillId="29" borderId="27" xfId="2" applyFont="1" applyFill="1" applyBorder="1" applyAlignment="1">
      <alignment horizontal="center" vertical="center" wrapText="1"/>
    </xf>
    <xf numFmtId="49" fontId="4" fillId="29" borderId="52" xfId="2" applyNumberFormat="1" applyFont="1" applyFill="1" applyBorder="1" applyAlignment="1">
      <alignment horizontal="center" vertical="center"/>
    </xf>
    <xf numFmtId="49" fontId="4" fillId="29" borderId="22" xfId="2" applyNumberFormat="1" applyFont="1" applyFill="1" applyBorder="1" applyAlignment="1">
      <alignment horizontal="center" vertical="center"/>
    </xf>
    <xf numFmtId="17" fontId="9" fillId="24" borderId="0" xfId="2" applyNumberFormat="1" applyFont="1" applyFill="1" applyAlignment="1">
      <alignment horizontal="left"/>
    </xf>
    <xf numFmtId="0" fontId="2" fillId="29" borderId="23" xfId="2" applyFont="1" applyFill="1" applyBorder="1" applyAlignment="1">
      <alignment horizontal="center" vertical="center"/>
    </xf>
    <xf numFmtId="0" fontId="2" fillId="29" borderId="25" xfId="2" applyFont="1" applyFill="1" applyBorder="1" applyAlignment="1">
      <alignment horizontal="center" vertical="center"/>
    </xf>
    <xf numFmtId="49" fontId="41" fillId="28" borderId="49" xfId="0" applyNumberFormat="1" applyFont="1" applyFill="1" applyBorder="1" applyAlignment="1">
      <alignment horizontal="center" vertical="center" wrapText="1"/>
    </xf>
    <xf numFmtId="49" fontId="41" fillId="28" borderId="50" xfId="0" applyNumberFormat="1" applyFont="1" applyFill="1" applyBorder="1" applyAlignment="1">
      <alignment horizontal="center" vertical="center" wrapText="1"/>
    </xf>
    <xf numFmtId="49" fontId="41" fillId="28" borderId="51" xfId="0" applyNumberFormat="1" applyFont="1" applyFill="1" applyBorder="1" applyAlignment="1">
      <alignment horizontal="center" vertical="center" wrapText="1"/>
    </xf>
    <xf numFmtId="0" fontId="3" fillId="24" borderId="0" xfId="2" applyFont="1" applyFill="1" applyAlignment="1">
      <alignment horizontal="justify"/>
    </xf>
    <xf numFmtId="4" fontId="4" fillId="37" borderId="37" xfId="2" applyNumberFormat="1" applyFont="1" applyFill="1" applyBorder="1" applyAlignment="1">
      <alignment horizontal="center" vertical="center"/>
    </xf>
    <xf numFmtId="4" fontId="4" fillId="37" borderId="53" xfId="2" applyNumberFormat="1" applyFont="1" applyFill="1" applyBorder="1" applyAlignment="1">
      <alignment horizontal="center" vertical="center"/>
    </xf>
    <xf numFmtId="0" fontId="4" fillId="37" borderId="21" xfId="2" applyFont="1" applyFill="1" applyBorder="1" applyAlignment="1">
      <alignment horizontal="center" vertical="center"/>
    </xf>
    <xf numFmtId="0" fontId="4" fillId="37" borderId="26" xfId="2" applyFont="1" applyFill="1" applyBorder="1" applyAlignment="1">
      <alignment horizontal="center" vertical="center"/>
    </xf>
    <xf numFmtId="0" fontId="4" fillId="37" borderId="37" xfId="2" applyFont="1" applyFill="1" applyBorder="1" applyAlignment="1">
      <alignment horizontal="center" vertical="center"/>
    </xf>
    <xf numFmtId="0" fontId="4" fillId="37" borderId="53" xfId="2" applyFont="1" applyFill="1" applyBorder="1" applyAlignment="1">
      <alignment horizontal="center" vertical="center"/>
    </xf>
    <xf numFmtId="0" fontId="2" fillId="36" borderId="0" xfId="0" applyFont="1" applyFill="1" applyAlignment="1">
      <alignment horizontal="center"/>
    </xf>
    <xf numFmtId="0" fontId="50" fillId="27" borderId="0" xfId="0" applyFont="1" applyFill="1" applyAlignment="1">
      <alignment horizontal="center" vertical="center" wrapText="1"/>
    </xf>
    <xf numFmtId="0" fontId="50" fillId="27" borderId="0" xfId="0" applyFont="1" applyFill="1" applyAlignment="1">
      <alignment horizontal="center" wrapText="1"/>
    </xf>
  </cellXfs>
  <cellStyles count="365">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20% - Ênfase1 2" xfId="14" xr:uid="{00000000-0005-0000-0000-000006000000}"/>
    <cellStyle name="20% - Ênfase1 3" xfId="15" xr:uid="{00000000-0005-0000-0000-000007000000}"/>
    <cellStyle name="20% - Ênfase2 2" xfId="16" xr:uid="{00000000-0005-0000-0000-000008000000}"/>
    <cellStyle name="20% - Ênfase2 3" xfId="17" xr:uid="{00000000-0005-0000-0000-000009000000}"/>
    <cellStyle name="20% - Ênfase3 2" xfId="18" xr:uid="{00000000-0005-0000-0000-00000A000000}"/>
    <cellStyle name="20% - Ênfase3 3" xfId="19" xr:uid="{00000000-0005-0000-0000-00000B000000}"/>
    <cellStyle name="20% - Ênfase4 2" xfId="20" xr:uid="{00000000-0005-0000-0000-00000C000000}"/>
    <cellStyle name="20% - Ênfase4 3" xfId="21" xr:uid="{00000000-0005-0000-0000-00000D000000}"/>
    <cellStyle name="20% - Ênfase5 2" xfId="22" xr:uid="{00000000-0005-0000-0000-00000E000000}"/>
    <cellStyle name="20% - Ênfase5 3" xfId="23" xr:uid="{00000000-0005-0000-0000-00000F000000}"/>
    <cellStyle name="20% - Ênfase6 2" xfId="24" xr:uid="{00000000-0005-0000-0000-000010000000}"/>
    <cellStyle name="20% - Ênfase6 3" xfId="25" xr:uid="{00000000-0005-0000-0000-000011000000}"/>
    <cellStyle name="3988,43" xfId="26" xr:uid="{00000000-0005-0000-0000-000012000000}"/>
    <cellStyle name="40% - Accent1" xfId="27" xr:uid="{00000000-0005-0000-0000-000013000000}"/>
    <cellStyle name="40% - Accent2" xfId="28" xr:uid="{00000000-0005-0000-0000-000014000000}"/>
    <cellStyle name="40% - Accent3" xfId="29" xr:uid="{00000000-0005-0000-0000-000015000000}"/>
    <cellStyle name="40% - Accent4" xfId="30" xr:uid="{00000000-0005-0000-0000-000016000000}"/>
    <cellStyle name="40% - Accent5" xfId="31" xr:uid="{00000000-0005-0000-0000-000017000000}"/>
    <cellStyle name="40% - Accent6" xfId="32" xr:uid="{00000000-0005-0000-0000-000018000000}"/>
    <cellStyle name="40% - Ênfase1 2" xfId="33" xr:uid="{00000000-0005-0000-0000-000019000000}"/>
    <cellStyle name="40% - Ênfase1 3" xfId="34" xr:uid="{00000000-0005-0000-0000-00001A000000}"/>
    <cellStyle name="40% - Ênfase2 2" xfId="35" xr:uid="{00000000-0005-0000-0000-00001B000000}"/>
    <cellStyle name="40% - Ênfase2 3" xfId="36" xr:uid="{00000000-0005-0000-0000-00001C000000}"/>
    <cellStyle name="40% - Ênfase3 2" xfId="37" xr:uid="{00000000-0005-0000-0000-00001D000000}"/>
    <cellStyle name="40% - Ênfase3 3" xfId="38" xr:uid="{00000000-0005-0000-0000-00001E000000}"/>
    <cellStyle name="40% - Ênfase4 2" xfId="39" xr:uid="{00000000-0005-0000-0000-00001F000000}"/>
    <cellStyle name="40% - Ênfase4 3" xfId="40" xr:uid="{00000000-0005-0000-0000-000020000000}"/>
    <cellStyle name="40% - Ênfase5 2" xfId="41" xr:uid="{00000000-0005-0000-0000-000021000000}"/>
    <cellStyle name="40% - Ênfase5 3" xfId="42" xr:uid="{00000000-0005-0000-0000-000022000000}"/>
    <cellStyle name="40% - Ênfase6 2" xfId="43" xr:uid="{00000000-0005-0000-0000-000023000000}"/>
    <cellStyle name="40% - Ênfase6 3" xfId="44" xr:uid="{00000000-0005-0000-0000-000024000000}"/>
    <cellStyle name="60% - Accent1" xfId="45" xr:uid="{00000000-0005-0000-0000-000025000000}"/>
    <cellStyle name="60% - Accent2" xfId="46" xr:uid="{00000000-0005-0000-0000-000026000000}"/>
    <cellStyle name="60% - Accent3" xfId="47" xr:uid="{00000000-0005-0000-0000-000027000000}"/>
    <cellStyle name="60% - Accent4" xfId="48" xr:uid="{00000000-0005-0000-0000-000028000000}"/>
    <cellStyle name="60% - Accent5" xfId="49" xr:uid="{00000000-0005-0000-0000-000029000000}"/>
    <cellStyle name="60% - Accent6" xfId="50" xr:uid="{00000000-0005-0000-0000-00002A000000}"/>
    <cellStyle name="60% - Ênfase1 2" xfId="51" xr:uid="{00000000-0005-0000-0000-00002B000000}"/>
    <cellStyle name="60% - Ênfase2 2" xfId="52" xr:uid="{00000000-0005-0000-0000-00002C000000}"/>
    <cellStyle name="60% - Ênfase3 2" xfId="53" xr:uid="{00000000-0005-0000-0000-00002D000000}"/>
    <cellStyle name="60% - Ênfase4 2" xfId="54" xr:uid="{00000000-0005-0000-0000-00002E000000}"/>
    <cellStyle name="60% - Ênfase5 2" xfId="55" xr:uid="{00000000-0005-0000-0000-00002F000000}"/>
    <cellStyle name="60% - Ênfase6 2" xfId="56" xr:uid="{00000000-0005-0000-0000-000030000000}"/>
    <cellStyle name="Accent1" xfId="57" xr:uid="{00000000-0005-0000-0000-000031000000}"/>
    <cellStyle name="Accent2" xfId="58" xr:uid="{00000000-0005-0000-0000-000032000000}"/>
    <cellStyle name="Accent3" xfId="59" xr:uid="{00000000-0005-0000-0000-000033000000}"/>
    <cellStyle name="Accent4" xfId="60" xr:uid="{00000000-0005-0000-0000-000034000000}"/>
    <cellStyle name="Accent5" xfId="61" xr:uid="{00000000-0005-0000-0000-000035000000}"/>
    <cellStyle name="Accent6" xfId="62" xr:uid="{00000000-0005-0000-0000-000036000000}"/>
    <cellStyle name="asd" xfId="63" xr:uid="{00000000-0005-0000-0000-000037000000}"/>
    <cellStyle name="Bad" xfId="64" xr:uid="{00000000-0005-0000-0000-000038000000}"/>
    <cellStyle name="Bom 2" xfId="65" xr:uid="{00000000-0005-0000-0000-000039000000}"/>
    <cellStyle name="Calculation" xfId="66" xr:uid="{00000000-0005-0000-0000-00003A000000}"/>
    <cellStyle name="Cálculo 2" xfId="67" xr:uid="{00000000-0005-0000-0000-00003B000000}"/>
    <cellStyle name="Célula de Verificação 2" xfId="68" xr:uid="{00000000-0005-0000-0000-00003C000000}"/>
    <cellStyle name="Célula Vinculada 2" xfId="69" xr:uid="{00000000-0005-0000-0000-00003D000000}"/>
    <cellStyle name="Check Cell" xfId="70" xr:uid="{00000000-0005-0000-0000-00003E000000}"/>
    <cellStyle name="Comma 2" xfId="71" xr:uid="{00000000-0005-0000-0000-00003F000000}"/>
    <cellStyle name="Ênfase1 2" xfId="72" xr:uid="{00000000-0005-0000-0000-000040000000}"/>
    <cellStyle name="Ênfase2 2" xfId="73" xr:uid="{00000000-0005-0000-0000-000041000000}"/>
    <cellStyle name="Ênfase3 2" xfId="74" xr:uid="{00000000-0005-0000-0000-000042000000}"/>
    <cellStyle name="Ênfase4 2" xfId="75" xr:uid="{00000000-0005-0000-0000-000043000000}"/>
    <cellStyle name="Ênfase5 2" xfId="76" xr:uid="{00000000-0005-0000-0000-000044000000}"/>
    <cellStyle name="Ênfase6 2" xfId="77" xr:uid="{00000000-0005-0000-0000-000045000000}"/>
    <cellStyle name="Entrada 2" xfId="78" xr:uid="{00000000-0005-0000-0000-000046000000}"/>
    <cellStyle name="Euro" xfId="79" xr:uid="{00000000-0005-0000-0000-000047000000}"/>
    <cellStyle name="Excel Built-in Normal" xfId="80" xr:uid="{00000000-0005-0000-0000-000048000000}"/>
    <cellStyle name="Explanatory Text" xfId="81" xr:uid="{00000000-0005-0000-0000-000049000000}"/>
    <cellStyle name="Good" xfId="82" xr:uid="{00000000-0005-0000-0000-00004A000000}"/>
    <cellStyle name="Heading 1" xfId="83" xr:uid="{00000000-0005-0000-0000-00004B000000}"/>
    <cellStyle name="Heading 2" xfId="84" xr:uid="{00000000-0005-0000-0000-00004C000000}"/>
    <cellStyle name="Heading 3" xfId="85" xr:uid="{00000000-0005-0000-0000-00004D000000}"/>
    <cellStyle name="Heading 4" xfId="86" xr:uid="{00000000-0005-0000-0000-00004E000000}"/>
    <cellStyle name="Incorreto 2" xfId="87" xr:uid="{00000000-0005-0000-0000-00004F000000}"/>
    <cellStyle name="Input" xfId="88" xr:uid="{00000000-0005-0000-0000-000050000000}"/>
    <cellStyle name="Linked Cell" xfId="89" xr:uid="{00000000-0005-0000-0000-000051000000}"/>
    <cellStyle name="Moeda" xfId="361" builtinId="4"/>
    <cellStyle name="Moeda 2" xfId="90" xr:uid="{00000000-0005-0000-0000-000053000000}"/>
    <cellStyle name="Moeda 2 10" xfId="91" xr:uid="{00000000-0005-0000-0000-000054000000}"/>
    <cellStyle name="Moeda 2 11" xfId="92" xr:uid="{00000000-0005-0000-0000-000055000000}"/>
    <cellStyle name="Moeda 2 12" xfId="93" xr:uid="{00000000-0005-0000-0000-000056000000}"/>
    <cellStyle name="Moeda 2 13" xfId="94" xr:uid="{00000000-0005-0000-0000-000057000000}"/>
    <cellStyle name="Moeda 2 14" xfId="95" xr:uid="{00000000-0005-0000-0000-000058000000}"/>
    <cellStyle name="Moeda 2 15" xfId="96" xr:uid="{00000000-0005-0000-0000-000059000000}"/>
    <cellStyle name="Moeda 2 16" xfId="97" xr:uid="{00000000-0005-0000-0000-00005A000000}"/>
    <cellStyle name="Moeda 2 17" xfId="98" xr:uid="{00000000-0005-0000-0000-00005B000000}"/>
    <cellStyle name="Moeda 2 18" xfId="99" xr:uid="{00000000-0005-0000-0000-00005C000000}"/>
    <cellStyle name="Moeda 2 19" xfId="100" xr:uid="{00000000-0005-0000-0000-00005D000000}"/>
    <cellStyle name="Moeda 2 2" xfId="101" xr:uid="{00000000-0005-0000-0000-00005E000000}"/>
    <cellStyle name="Moeda 2 20" xfId="102" xr:uid="{00000000-0005-0000-0000-00005F000000}"/>
    <cellStyle name="Moeda 2 21" xfId="103" xr:uid="{00000000-0005-0000-0000-000060000000}"/>
    <cellStyle name="Moeda 2 3" xfId="104" xr:uid="{00000000-0005-0000-0000-000061000000}"/>
    <cellStyle name="Moeda 2 4" xfId="105" xr:uid="{00000000-0005-0000-0000-000062000000}"/>
    <cellStyle name="Moeda 2 5" xfId="106" xr:uid="{00000000-0005-0000-0000-000063000000}"/>
    <cellStyle name="Moeda 2 6" xfId="107" xr:uid="{00000000-0005-0000-0000-000064000000}"/>
    <cellStyle name="Moeda 2 7" xfId="108" xr:uid="{00000000-0005-0000-0000-000065000000}"/>
    <cellStyle name="Moeda 2 8" xfId="109" xr:uid="{00000000-0005-0000-0000-000066000000}"/>
    <cellStyle name="Moeda 2 9" xfId="110" xr:uid="{00000000-0005-0000-0000-000067000000}"/>
    <cellStyle name="Moeda 2_Planilha Escola Ana Araújo -Rev. 01" xfId="111" xr:uid="{00000000-0005-0000-0000-000068000000}"/>
    <cellStyle name="Moeda 3" xfId="112" xr:uid="{00000000-0005-0000-0000-000069000000}"/>
    <cellStyle name="Moeda 3 2" xfId="113" xr:uid="{00000000-0005-0000-0000-00006A000000}"/>
    <cellStyle name="Moeda 3 3" xfId="114" xr:uid="{00000000-0005-0000-0000-00006B000000}"/>
    <cellStyle name="Moeda 4" xfId="115" xr:uid="{00000000-0005-0000-0000-00006C000000}"/>
    <cellStyle name="Moeda 5" xfId="116" xr:uid="{00000000-0005-0000-0000-00006D000000}"/>
    <cellStyle name="Neutra 2" xfId="117" xr:uid="{00000000-0005-0000-0000-00006E000000}"/>
    <cellStyle name="Neutral" xfId="118" xr:uid="{00000000-0005-0000-0000-00006F000000}"/>
    <cellStyle name="Normal" xfId="0" builtinId="0"/>
    <cellStyle name="Normal 10" xfId="119" xr:uid="{00000000-0005-0000-0000-000071000000}"/>
    <cellStyle name="Normal 10 2" xfId="354" xr:uid="{00000000-0005-0000-0000-000072000000}"/>
    <cellStyle name="Normal 11" xfId="120" xr:uid="{00000000-0005-0000-0000-000073000000}"/>
    <cellStyle name="Normal 11 2" xfId="121" xr:uid="{00000000-0005-0000-0000-000074000000}"/>
    <cellStyle name="Normal 11 3" xfId="122" xr:uid="{00000000-0005-0000-0000-000075000000}"/>
    <cellStyle name="Normal 11_Cantinho do Ceu-ESGOTO-ORÇAMENTO" xfId="123" xr:uid="{00000000-0005-0000-0000-000076000000}"/>
    <cellStyle name="Normal 12" xfId="124" xr:uid="{00000000-0005-0000-0000-000077000000}"/>
    <cellStyle name="Normal 13" xfId="125" xr:uid="{00000000-0005-0000-0000-000078000000}"/>
    <cellStyle name="Normal 14" xfId="126" xr:uid="{00000000-0005-0000-0000-000079000000}"/>
    <cellStyle name="Normal 15" xfId="127" xr:uid="{00000000-0005-0000-0000-00007A000000}"/>
    <cellStyle name="Normal 16" xfId="128" xr:uid="{00000000-0005-0000-0000-00007B000000}"/>
    <cellStyle name="Normal 17" xfId="129" xr:uid="{00000000-0005-0000-0000-00007C000000}"/>
    <cellStyle name="Normal 17 2" xfId="130" xr:uid="{00000000-0005-0000-0000-00007D000000}"/>
    <cellStyle name="Normal 17_Cantinho do Ceu-ESGOTO-ORÇAMENTO" xfId="131" xr:uid="{00000000-0005-0000-0000-00007E000000}"/>
    <cellStyle name="Normal 18" xfId="132" xr:uid="{00000000-0005-0000-0000-00007F000000}"/>
    <cellStyle name="Normal 19" xfId="133" xr:uid="{00000000-0005-0000-0000-000080000000}"/>
    <cellStyle name="Normal 2" xfId="5" xr:uid="{00000000-0005-0000-0000-000081000000}"/>
    <cellStyle name="Normal 2 10" xfId="134" xr:uid="{00000000-0005-0000-0000-000082000000}"/>
    <cellStyle name="Normal 2 10 2" xfId="353" xr:uid="{00000000-0005-0000-0000-000083000000}"/>
    <cellStyle name="Normal 2 11" xfId="135" xr:uid="{00000000-0005-0000-0000-000084000000}"/>
    <cellStyle name="Normal 2 12" xfId="136" xr:uid="{00000000-0005-0000-0000-000085000000}"/>
    <cellStyle name="Normal 2 13" xfId="137" xr:uid="{00000000-0005-0000-0000-000086000000}"/>
    <cellStyle name="Normal 2 14" xfId="138" xr:uid="{00000000-0005-0000-0000-000087000000}"/>
    <cellStyle name="Normal 2 15" xfId="139" xr:uid="{00000000-0005-0000-0000-000088000000}"/>
    <cellStyle name="Normal 2 16" xfId="140" xr:uid="{00000000-0005-0000-0000-000089000000}"/>
    <cellStyle name="Normal 2 17" xfId="141" xr:uid="{00000000-0005-0000-0000-00008A000000}"/>
    <cellStyle name="Normal 2 18" xfId="142" xr:uid="{00000000-0005-0000-0000-00008B000000}"/>
    <cellStyle name="Normal 2 19" xfId="143" xr:uid="{00000000-0005-0000-0000-00008C000000}"/>
    <cellStyle name="Normal 2 2" xfId="144" xr:uid="{00000000-0005-0000-0000-00008D000000}"/>
    <cellStyle name="Normal 2 2 2" xfId="363" xr:uid="{55198AF4-9F81-4E1F-A996-D0805516C19D}"/>
    <cellStyle name="Normal 2 20" xfId="145" xr:uid="{00000000-0005-0000-0000-00008E000000}"/>
    <cellStyle name="Normal 2 21" xfId="146" xr:uid="{00000000-0005-0000-0000-00008F000000}"/>
    <cellStyle name="Normal 2 22" xfId="350" xr:uid="{00000000-0005-0000-0000-000090000000}"/>
    <cellStyle name="Normal 2 22 2" xfId="351" xr:uid="{00000000-0005-0000-0000-000091000000}"/>
    <cellStyle name="Normal 2 3" xfId="147" xr:uid="{00000000-0005-0000-0000-000092000000}"/>
    <cellStyle name="Normal 2 4" xfId="148" xr:uid="{00000000-0005-0000-0000-000093000000}"/>
    <cellStyle name="Normal 2 5" xfId="149" xr:uid="{00000000-0005-0000-0000-000094000000}"/>
    <cellStyle name="Normal 2 6" xfId="150" xr:uid="{00000000-0005-0000-0000-000095000000}"/>
    <cellStyle name="Normal 2 7" xfId="151" xr:uid="{00000000-0005-0000-0000-000096000000}"/>
    <cellStyle name="Normal 2 8" xfId="152" xr:uid="{00000000-0005-0000-0000-000097000000}"/>
    <cellStyle name="Normal 2 9" xfId="153" xr:uid="{00000000-0005-0000-0000-000098000000}"/>
    <cellStyle name="Normal 2_Modelo de Detalhamento do  BDI" xfId="154" xr:uid="{00000000-0005-0000-0000-000099000000}"/>
    <cellStyle name="Normal 20" xfId="155" xr:uid="{00000000-0005-0000-0000-00009A000000}"/>
    <cellStyle name="Normal 21" xfId="2" xr:uid="{00000000-0005-0000-0000-00009B000000}"/>
    <cellStyle name="Normal 21 2" xfId="156" xr:uid="{00000000-0005-0000-0000-00009C000000}"/>
    <cellStyle name="Normal 22" xfId="157" xr:uid="{00000000-0005-0000-0000-00009D000000}"/>
    <cellStyle name="Normal 22 2" xfId="359" xr:uid="{00000000-0005-0000-0000-00009E000000}"/>
    <cellStyle name="Normal 23" xfId="357" xr:uid="{00000000-0005-0000-0000-00009F000000}"/>
    <cellStyle name="Normal 23 2" xfId="360" xr:uid="{00000000-0005-0000-0000-0000A0000000}"/>
    <cellStyle name="Normal 3" xfId="158" xr:uid="{00000000-0005-0000-0000-0000A1000000}"/>
    <cellStyle name="Normal 3 2" xfId="159" xr:uid="{00000000-0005-0000-0000-0000A2000000}"/>
    <cellStyle name="Normal 3 3" xfId="364" xr:uid="{390A2254-271E-44CD-A0CD-0BF4C25A80A1}"/>
    <cellStyle name="Normal 4" xfId="4" xr:uid="{00000000-0005-0000-0000-0000A3000000}"/>
    <cellStyle name="Normal 4 10" xfId="160" xr:uid="{00000000-0005-0000-0000-0000A4000000}"/>
    <cellStyle name="Normal 4 11" xfId="161" xr:uid="{00000000-0005-0000-0000-0000A5000000}"/>
    <cellStyle name="Normal 4 12" xfId="162" xr:uid="{00000000-0005-0000-0000-0000A6000000}"/>
    <cellStyle name="Normal 4 13" xfId="163" xr:uid="{00000000-0005-0000-0000-0000A7000000}"/>
    <cellStyle name="Normal 4 14" xfId="164" xr:uid="{00000000-0005-0000-0000-0000A8000000}"/>
    <cellStyle name="Normal 4 15" xfId="165" xr:uid="{00000000-0005-0000-0000-0000A9000000}"/>
    <cellStyle name="Normal 4 16" xfId="166" xr:uid="{00000000-0005-0000-0000-0000AA000000}"/>
    <cellStyle name="Normal 4 17" xfId="167" xr:uid="{00000000-0005-0000-0000-0000AB000000}"/>
    <cellStyle name="Normal 4 18" xfId="168" xr:uid="{00000000-0005-0000-0000-0000AC000000}"/>
    <cellStyle name="Normal 4 19" xfId="169" xr:uid="{00000000-0005-0000-0000-0000AD000000}"/>
    <cellStyle name="Normal 4 2" xfId="170" xr:uid="{00000000-0005-0000-0000-0000AE000000}"/>
    <cellStyle name="Normal 4 20" xfId="171" xr:uid="{00000000-0005-0000-0000-0000AF000000}"/>
    <cellStyle name="Normal 4 21" xfId="172" xr:uid="{00000000-0005-0000-0000-0000B0000000}"/>
    <cellStyle name="Normal 4 3" xfId="173" xr:uid="{00000000-0005-0000-0000-0000B1000000}"/>
    <cellStyle name="Normal 4 4" xfId="174" xr:uid="{00000000-0005-0000-0000-0000B2000000}"/>
    <cellStyle name="Normal 4 5" xfId="175" xr:uid="{00000000-0005-0000-0000-0000B3000000}"/>
    <cellStyle name="Normal 4 6" xfId="176" xr:uid="{00000000-0005-0000-0000-0000B4000000}"/>
    <cellStyle name="Normal 4 7" xfId="177" xr:uid="{00000000-0005-0000-0000-0000B5000000}"/>
    <cellStyle name="Normal 4 8" xfId="178" xr:uid="{00000000-0005-0000-0000-0000B6000000}"/>
    <cellStyle name="Normal 4 9" xfId="179" xr:uid="{00000000-0005-0000-0000-0000B7000000}"/>
    <cellStyle name="Normal 5" xfId="180" xr:uid="{00000000-0005-0000-0000-0000B8000000}"/>
    <cellStyle name="Normal 5 10" xfId="181" xr:uid="{00000000-0005-0000-0000-0000B9000000}"/>
    <cellStyle name="Normal 5 11" xfId="182" xr:uid="{00000000-0005-0000-0000-0000BA000000}"/>
    <cellStyle name="Normal 5 12" xfId="183" xr:uid="{00000000-0005-0000-0000-0000BB000000}"/>
    <cellStyle name="Normal 5 13" xfId="184" xr:uid="{00000000-0005-0000-0000-0000BC000000}"/>
    <cellStyle name="Normal 5 14" xfId="185" xr:uid="{00000000-0005-0000-0000-0000BD000000}"/>
    <cellStyle name="Normal 5 15" xfId="186" xr:uid="{00000000-0005-0000-0000-0000BE000000}"/>
    <cellStyle name="Normal 5 16" xfId="187" xr:uid="{00000000-0005-0000-0000-0000BF000000}"/>
    <cellStyle name="Normal 5 17" xfId="188" xr:uid="{00000000-0005-0000-0000-0000C0000000}"/>
    <cellStyle name="Normal 5 18" xfId="189" xr:uid="{00000000-0005-0000-0000-0000C1000000}"/>
    <cellStyle name="Normal 5 19" xfId="190" xr:uid="{00000000-0005-0000-0000-0000C2000000}"/>
    <cellStyle name="Normal 5 2" xfId="191" xr:uid="{00000000-0005-0000-0000-0000C3000000}"/>
    <cellStyle name="Normal 5 20" xfId="192" xr:uid="{00000000-0005-0000-0000-0000C4000000}"/>
    <cellStyle name="Normal 5 21" xfId="193" xr:uid="{00000000-0005-0000-0000-0000C5000000}"/>
    <cellStyle name="Normal 5 3" xfId="194" xr:uid="{00000000-0005-0000-0000-0000C6000000}"/>
    <cellStyle name="Normal 5 4" xfId="195" xr:uid="{00000000-0005-0000-0000-0000C7000000}"/>
    <cellStyle name="Normal 5 5" xfId="196" xr:uid="{00000000-0005-0000-0000-0000C8000000}"/>
    <cellStyle name="Normal 5 6" xfId="197" xr:uid="{00000000-0005-0000-0000-0000C9000000}"/>
    <cellStyle name="Normal 5 7" xfId="198" xr:uid="{00000000-0005-0000-0000-0000CA000000}"/>
    <cellStyle name="Normal 5 8" xfId="199" xr:uid="{00000000-0005-0000-0000-0000CB000000}"/>
    <cellStyle name="Normal 5 9" xfId="200" xr:uid="{00000000-0005-0000-0000-0000CC000000}"/>
    <cellStyle name="Normal 5_Planilha Escola Ana Araújo -Rev. 01" xfId="201" xr:uid="{00000000-0005-0000-0000-0000CD000000}"/>
    <cellStyle name="Normal 6" xfId="202" xr:uid="{00000000-0005-0000-0000-0000CE000000}"/>
    <cellStyle name="Normal 6 2" xfId="203" xr:uid="{00000000-0005-0000-0000-0000CF000000}"/>
    <cellStyle name="Normal 6_Planilha Escola Ana Araújo -Rev. 01" xfId="204" xr:uid="{00000000-0005-0000-0000-0000D0000000}"/>
    <cellStyle name="Normal 7" xfId="205" xr:uid="{00000000-0005-0000-0000-0000D1000000}"/>
    <cellStyle name="Normal 8" xfId="206" xr:uid="{00000000-0005-0000-0000-0000D2000000}"/>
    <cellStyle name="Normal 9" xfId="207" xr:uid="{00000000-0005-0000-0000-0000D3000000}"/>
    <cellStyle name="Normal_Blocos" xfId="356" xr:uid="{00000000-0005-0000-0000-0000D4000000}"/>
    <cellStyle name="Nota 2" xfId="208" xr:uid="{00000000-0005-0000-0000-0000D6000000}"/>
    <cellStyle name="Nota 3" xfId="209" xr:uid="{00000000-0005-0000-0000-0000D7000000}"/>
    <cellStyle name="Note" xfId="210" xr:uid="{00000000-0005-0000-0000-0000D8000000}"/>
    <cellStyle name="Output" xfId="211" xr:uid="{00000000-0005-0000-0000-0000D9000000}"/>
    <cellStyle name="Percent 2" xfId="212" xr:uid="{00000000-0005-0000-0000-0000DA000000}"/>
    <cellStyle name="Porcentagem" xfId="362" builtinId="5"/>
    <cellStyle name="Porcentagem 2" xfId="213" xr:uid="{00000000-0005-0000-0000-0000DC000000}"/>
    <cellStyle name="Porcentagem 2 2" xfId="214" xr:uid="{00000000-0005-0000-0000-0000DD000000}"/>
    <cellStyle name="Porcentagem 2 2 2" xfId="215" xr:uid="{00000000-0005-0000-0000-0000DE000000}"/>
    <cellStyle name="Porcentagem 2 2 2 2" xfId="216" xr:uid="{00000000-0005-0000-0000-0000DF000000}"/>
    <cellStyle name="Porcentagem 2 2 2 3" xfId="217" xr:uid="{00000000-0005-0000-0000-0000E0000000}"/>
    <cellStyle name="Porcentagem 2 2 3" xfId="218" xr:uid="{00000000-0005-0000-0000-0000E1000000}"/>
    <cellStyle name="Porcentagem 2 2 4" xfId="219" xr:uid="{00000000-0005-0000-0000-0000E2000000}"/>
    <cellStyle name="Porcentagem 2 3" xfId="220" xr:uid="{00000000-0005-0000-0000-0000E3000000}"/>
    <cellStyle name="Porcentagem 2 4" xfId="221" xr:uid="{00000000-0005-0000-0000-0000E4000000}"/>
    <cellStyle name="Porcentagem 3" xfId="222" xr:uid="{00000000-0005-0000-0000-0000E5000000}"/>
    <cellStyle name="Porcentagem 3 2" xfId="223" xr:uid="{00000000-0005-0000-0000-0000E6000000}"/>
    <cellStyle name="Porcentagem 4" xfId="224" xr:uid="{00000000-0005-0000-0000-0000E7000000}"/>
    <cellStyle name="Porcentagem 4 2" xfId="225" xr:uid="{00000000-0005-0000-0000-0000E8000000}"/>
    <cellStyle name="Saída 2" xfId="226" xr:uid="{00000000-0005-0000-0000-0000E9000000}"/>
    <cellStyle name="Separador de milhares 10" xfId="3" xr:uid="{00000000-0005-0000-0000-0000EA000000}"/>
    <cellStyle name="Separador de milhares 11" xfId="227" xr:uid="{00000000-0005-0000-0000-0000EB000000}"/>
    <cellStyle name="Separador de milhares 12" xfId="228" xr:uid="{00000000-0005-0000-0000-0000EC000000}"/>
    <cellStyle name="Separador de milhares 2" xfId="229" xr:uid="{00000000-0005-0000-0000-0000ED000000}"/>
    <cellStyle name="Separador de milhares 2 10" xfId="230" xr:uid="{00000000-0005-0000-0000-0000EE000000}"/>
    <cellStyle name="Separador de milhares 2 10 2" xfId="355" xr:uid="{00000000-0005-0000-0000-0000EF000000}"/>
    <cellStyle name="Separador de milhares 2 11" xfId="231" xr:uid="{00000000-0005-0000-0000-0000F0000000}"/>
    <cellStyle name="Separador de milhares 2 12" xfId="232" xr:uid="{00000000-0005-0000-0000-0000F1000000}"/>
    <cellStyle name="Separador de milhares 2 13" xfId="233" xr:uid="{00000000-0005-0000-0000-0000F2000000}"/>
    <cellStyle name="Separador de milhares 2 14" xfId="234" xr:uid="{00000000-0005-0000-0000-0000F3000000}"/>
    <cellStyle name="Separador de milhares 2 15" xfId="235" xr:uid="{00000000-0005-0000-0000-0000F4000000}"/>
    <cellStyle name="Separador de milhares 2 16" xfId="236" xr:uid="{00000000-0005-0000-0000-0000F5000000}"/>
    <cellStyle name="Separador de milhares 2 17" xfId="237" xr:uid="{00000000-0005-0000-0000-0000F6000000}"/>
    <cellStyle name="Separador de milhares 2 18" xfId="238" xr:uid="{00000000-0005-0000-0000-0000F7000000}"/>
    <cellStyle name="Separador de milhares 2 19" xfId="239" xr:uid="{00000000-0005-0000-0000-0000F8000000}"/>
    <cellStyle name="Separador de milhares 2 2" xfId="240" xr:uid="{00000000-0005-0000-0000-0000F9000000}"/>
    <cellStyle name="Separador de milhares 2 2 2" xfId="241" xr:uid="{00000000-0005-0000-0000-0000FA000000}"/>
    <cellStyle name="Separador de milhares 2 2 3" xfId="242" xr:uid="{00000000-0005-0000-0000-0000FB000000}"/>
    <cellStyle name="Separador de milhares 2 20" xfId="243" xr:uid="{00000000-0005-0000-0000-0000FC000000}"/>
    <cellStyle name="Separador de milhares 2 21" xfId="244" xr:uid="{00000000-0005-0000-0000-0000FD000000}"/>
    <cellStyle name="Separador de milhares 2 22" xfId="245" xr:uid="{00000000-0005-0000-0000-0000FE000000}"/>
    <cellStyle name="Separador de milhares 2 23" xfId="352" xr:uid="{00000000-0005-0000-0000-0000FF000000}"/>
    <cellStyle name="Separador de milhares 2 3" xfId="246" xr:uid="{00000000-0005-0000-0000-000000010000}"/>
    <cellStyle name="Separador de milhares 2 4" xfId="247" xr:uid="{00000000-0005-0000-0000-000001010000}"/>
    <cellStyle name="Separador de milhares 2 5" xfId="248" xr:uid="{00000000-0005-0000-0000-000002010000}"/>
    <cellStyle name="Separador de milhares 2 6" xfId="249" xr:uid="{00000000-0005-0000-0000-000003010000}"/>
    <cellStyle name="Separador de milhares 2 7" xfId="250" xr:uid="{00000000-0005-0000-0000-000004010000}"/>
    <cellStyle name="Separador de milhares 2 8" xfId="251" xr:uid="{00000000-0005-0000-0000-000005010000}"/>
    <cellStyle name="Separador de milhares 2 9" xfId="252" xr:uid="{00000000-0005-0000-0000-000006010000}"/>
    <cellStyle name="Separador de milhares 3" xfId="253" xr:uid="{00000000-0005-0000-0000-000007010000}"/>
    <cellStyle name="Separador de milhares 3 10" xfId="254" xr:uid="{00000000-0005-0000-0000-000008010000}"/>
    <cellStyle name="Separador de milhares 3 11" xfId="255" xr:uid="{00000000-0005-0000-0000-000009010000}"/>
    <cellStyle name="Separador de milhares 3 12" xfId="256" xr:uid="{00000000-0005-0000-0000-00000A010000}"/>
    <cellStyle name="Separador de milhares 3 13" xfId="257" xr:uid="{00000000-0005-0000-0000-00000B010000}"/>
    <cellStyle name="Separador de milhares 3 14" xfId="258" xr:uid="{00000000-0005-0000-0000-00000C010000}"/>
    <cellStyle name="Separador de milhares 3 15" xfId="259" xr:uid="{00000000-0005-0000-0000-00000D010000}"/>
    <cellStyle name="Separador de milhares 3 16" xfId="260" xr:uid="{00000000-0005-0000-0000-00000E010000}"/>
    <cellStyle name="Separador de milhares 3 17" xfId="261" xr:uid="{00000000-0005-0000-0000-00000F010000}"/>
    <cellStyle name="Separador de milhares 3 18" xfId="262" xr:uid="{00000000-0005-0000-0000-000010010000}"/>
    <cellStyle name="Separador de milhares 3 19" xfId="263" xr:uid="{00000000-0005-0000-0000-000011010000}"/>
    <cellStyle name="Separador de milhares 3 2" xfId="264" xr:uid="{00000000-0005-0000-0000-000012010000}"/>
    <cellStyle name="Separador de milhares 3 20" xfId="265" xr:uid="{00000000-0005-0000-0000-000013010000}"/>
    <cellStyle name="Separador de milhares 3 21" xfId="266" xr:uid="{00000000-0005-0000-0000-000014010000}"/>
    <cellStyle name="Separador de milhares 3 3" xfId="267" xr:uid="{00000000-0005-0000-0000-000015010000}"/>
    <cellStyle name="Separador de milhares 3 4" xfId="268" xr:uid="{00000000-0005-0000-0000-000016010000}"/>
    <cellStyle name="Separador de milhares 3 5" xfId="269" xr:uid="{00000000-0005-0000-0000-000017010000}"/>
    <cellStyle name="Separador de milhares 3 6" xfId="270" xr:uid="{00000000-0005-0000-0000-000018010000}"/>
    <cellStyle name="Separador de milhares 3 7" xfId="271" xr:uid="{00000000-0005-0000-0000-000019010000}"/>
    <cellStyle name="Separador de milhares 3 8" xfId="272" xr:uid="{00000000-0005-0000-0000-00001A010000}"/>
    <cellStyle name="Separador de milhares 3 9" xfId="273" xr:uid="{00000000-0005-0000-0000-00001B010000}"/>
    <cellStyle name="Separador de milhares 4" xfId="6" xr:uid="{00000000-0005-0000-0000-00001C010000}"/>
    <cellStyle name="Separador de milhares 4 2" xfId="274" xr:uid="{00000000-0005-0000-0000-00001D010000}"/>
    <cellStyle name="Separador de milhares 4 3" xfId="1" xr:uid="{00000000-0005-0000-0000-00001E010000}"/>
    <cellStyle name="Separador de milhares 4 3 2" xfId="7" xr:uid="{00000000-0005-0000-0000-00001F010000}"/>
    <cellStyle name="Separador de milhares 5" xfId="275" xr:uid="{00000000-0005-0000-0000-000020010000}"/>
    <cellStyle name="Separador de milhares 5 10" xfId="276" xr:uid="{00000000-0005-0000-0000-000021010000}"/>
    <cellStyle name="Separador de milhares 5 11" xfId="277" xr:uid="{00000000-0005-0000-0000-000022010000}"/>
    <cellStyle name="Separador de milhares 5 12" xfId="278" xr:uid="{00000000-0005-0000-0000-000023010000}"/>
    <cellStyle name="Separador de milhares 5 13" xfId="279" xr:uid="{00000000-0005-0000-0000-000024010000}"/>
    <cellStyle name="Separador de milhares 5 14" xfId="280" xr:uid="{00000000-0005-0000-0000-000025010000}"/>
    <cellStyle name="Separador de milhares 5 15" xfId="281" xr:uid="{00000000-0005-0000-0000-000026010000}"/>
    <cellStyle name="Separador de milhares 5 16" xfId="282" xr:uid="{00000000-0005-0000-0000-000027010000}"/>
    <cellStyle name="Separador de milhares 5 17" xfId="283" xr:uid="{00000000-0005-0000-0000-000028010000}"/>
    <cellStyle name="Separador de milhares 5 18" xfId="284" xr:uid="{00000000-0005-0000-0000-000029010000}"/>
    <cellStyle name="Separador de milhares 5 19" xfId="285" xr:uid="{00000000-0005-0000-0000-00002A010000}"/>
    <cellStyle name="Separador de milhares 5 2" xfId="286" xr:uid="{00000000-0005-0000-0000-00002B010000}"/>
    <cellStyle name="Separador de milhares 5 20" xfId="287" xr:uid="{00000000-0005-0000-0000-00002C010000}"/>
    <cellStyle name="Separador de milhares 5 21" xfId="288" xr:uid="{00000000-0005-0000-0000-00002D010000}"/>
    <cellStyle name="Separador de milhares 5 3" xfId="289" xr:uid="{00000000-0005-0000-0000-00002E010000}"/>
    <cellStyle name="Separador de milhares 5 4" xfId="290" xr:uid="{00000000-0005-0000-0000-00002F010000}"/>
    <cellStyle name="Separador de milhares 5 5" xfId="291" xr:uid="{00000000-0005-0000-0000-000030010000}"/>
    <cellStyle name="Separador de milhares 5 6" xfId="292" xr:uid="{00000000-0005-0000-0000-000031010000}"/>
    <cellStyle name="Separador de milhares 5 7" xfId="293" xr:uid="{00000000-0005-0000-0000-000032010000}"/>
    <cellStyle name="Separador de milhares 5 8" xfId="294" xr:uid="{00000000-0005-0000-0000-000033010000}"/>
    <cellStyle name="Separador de milhares 5 9" xfId="295" xr:uid="{00000000-0005-0000-0000-000034010000}"/>
    <cellStyle name="Separador de milhares 6" xfId="296" xr:uid="{00000000-0005-0000-0000-000035010000}"/>
    <cellStyle name="Separador de milhares 6 10" xfId="297" xr:uid="{00000000-0005-0000-0000-000036010000}"/>
    <cellStyle name="Separador de milhares 6 11" xfId="298" xr:uid="{00000000-0005-0000-0000-000037010000}"/>
    <cellStyle name="Separador de milhares 6 12" xfId="299" xr:uid="{00000000-0005-0000-0000-000038010000}"/>
    <cellStyle name="Separador de milhares 6 13" xfId="300" xr:uid="{00000000-0005-0000-0000-000039010000}"/>
    <cellStyle name="Separador de milhares 6 14" xfId="301" xr:uid="{00000000-0005-0000-0000-00003A010000}"/>
    <cellStyle name="Separador de milhares 6 15" xfId="302" xr:uid="{00000000-0005-0000-0000-00003B010000}"/>
    <cellStyle name="Separador de milhares 6 16" xfId="303" xr:uid="{00000000-0005-0000-0000-00003C010000}"/>
    <cellStyle name="Separador de milhares 6 17" xfId="304" xr:uid="{00000000-0005-0000-0000-00003D010000}"/>
    <cellStyle name="Separador de milhares 6 18" xfId="305" xr:uid="{00000000-0005-0000-0000-00003E010000}"/>
    <cellStyle name="Separador de milhares 6 19" xfId="306" xr:uid="{00000000-0005-0000-0000-00003F010000}"/>
    <cellStyle name="Separador de milhares 6 2" xfId="307" xr:uid="{00000000-0005-0000-0000-000040010000}"/>
    <cellStyle name="Separador de milhares 6 20" xfId="308" xr:uid="{00000000-0005-0000-0000-000041010000}"/>
    <cellStyle name="Separador de milhares 6 21" xfId="309" xr:uid="{00000000-0005-0000-0000-000042010000}"/>
    <cellStyle name="Separador de milhares 6 3" xfId="310" xr:uid="{00000000-0005-0000-0000-000043010000}"/>
    <cellStyle name="Separador de milhares 6 4" xfId="311" xr:uid="{00000000-0005-0000-0000-000044010000}"/>
    <cellStyle name="Separador de milhares 6 5" xfId="312" xr:uid="{00000000-0005-0000-0000-000045010000}"/>
    <cellStyle name="Separador de milhares 6 6" xfId="313" xr:uid="{00000000-0005-0000-0000-000046010000}"/>
    <cellStyle name="Separador de milhares 6 7" xfId="314" xr:uid="{00000000-0005-0000-0000-000047010000}"/>
    <cellStyle name="Separador de milhares 6 8" xfId="315" xr:uid="{00000000-0005-0000-0000-000048010000}"/>
    <cellStyle name="Separador de milhares 6 9" xfId="316" xr:uid="{00000000-0005-0000-0000-000049010000}"/>
    <cellStyle name="Separador de milhares 7" xfId="317" xr:uid="{00000000-0005-0000-0000-00004A010000}"/>
    <cellStyle name="Separador de milhares 8" xfId="318" xr:uid="{00000000-0005-0000-0000-00004B010000}"/>
    <cellStyle name="Separador de milhares 9" xfId="319" xr:uid="{00000000-0005-0000-0000-00004C010000}"/>
    <cellStyle name="Texto de Aviso 2" xfId="320" xr:uid="{00000000-0005-0000-0000-00004D010000}"/>
    <cellStyle name="Texto Explicativo 2" xfId="321" xr:uid="{00000000-0005-0000-0000-00004E010000}"/>
    <cellStyle name="Title" xfId="322" xr:uid="{00000000-0005-0000-0000-00004F010000}"/>
    <cellStyle name="Título 1 1" xfId="323" xr:uid="{00000000-0005-0000-0000-000050010000}"/>
    <cellStyle name="Título 1 1 1" xfId="324" xr:uid="{00000000-0005-0000-0000-000051010000}"/>
    <cellStyle name="Título 1 2" xfId="325" xr:uid="{00000000-0005-0000-0000-000052010000}"/>
    <cellStyle name="Título 2 2" xfId="326" xr:uid="{00000000-0005-0000-0000-000053010000}"/>
    <cellStyle name="Título 3 2" xfId="327" xr:uid="{00000000-0005-0000-0000-000054010000}"/>
    <cellStyle name="Título 4 2" xfId="328" xr:uid="{00000000-0005-0000-0000-000055010000}"/>
    <cellStyle name="Título 5" xfId="329" xr:uid="{00000000-0005-0000-0000-000056010000}"/>
    <cellStyle name="Vírgula" xfId="348" builtinId="3"/>
    <cellStyle name="Vírgula 2" xfId="330" xr:uid="{00000000-0005-0000-0000-000058010000}"/>
    <cellStyle name="Vírgula 2 2" xfId="331" xr:uid="{00000000-0005-0000-0000-000059010000}"/>
    <cellStyle name="Vírgula 2 2 2 2" xfId="349" xr:uid="{00000000-0005-0000-0000-00005A010000}"/>
    <cellStyle name="Vírgula 3" xfId="332" xr:uid="{00000000-0005-0000-0000-00005B010000}"/>
    <cellStyle name="Vírgula 4" xfId="333" xr:uid="{00000000-0005-0000-0000-00005C010000}"/>
    <cellStyle name="Vírgula 4 2" xfId="334" xr:uid="{00000000-0005-0000-0000-00005D010000}"/>
    <cellStyle name="Vírgula 5" xfId="335" xr:uid="{00000000-0005-0000-0000-00005E010000}"/>
    <cellStyle name="Vírgula 5 2" xfId="336" xr:uid="{00000000-0005-0000-0000-00005F010000}"/>
    <cellStyle name="Vírgula 6" xfId="337" xr:uid="{00000000-0005-0000-0000-000060010000}"/>
    <cellStyle name="Vírgula 6 2" xfId="338" xr:uid="{00000000-0005-0000-0000-000061010000}"/>
    <cellStyle name="Vírgula 6 3" xfId="339" xr:uid="{00000000-0005-0000-0000-000062010000}"/>
    <cellStyle name="Vírgula 6 3 2" xfId="340" xr:uid="{00000000-0005-0000-0000-000063010000}"/>
    <cellStyle name="Vírgula 6 4" xfId="341" xr:uid="{00000000-0005-0000-0000-000064010000}"/>
    <cellStyle name="Vírgula 7" xfId="342" xr:uid="{00000000-0005-0000-0000-000065010000}"/>
    <cellStyle name="Vírgula 7 2" xfId="343" xr:uid="{00000000-0005-0000-0000-000066010000}"/>
    <cellStyle name="Vírgula 8" xfId="344" xr:uid="{00000000-0005-0000-0000-000067010000}"/>
    <cellStyle name="Vírgula 8 2" xfId="358" xr:uid="{00000000-0005-0000-0000-000068010000}"/>
    <cellStyle name="Vírgula 9" xfId="345" xr:uid="{00000000-0005-0000-0000-000069010000}"/>
    <cellStyle name="Vírgula 9 2" xfId="346" xr:uid="{00000000-0005-0000-0000-00006A010000}"/>
    <cellStyle name="Warning Text" xfId="347" xr:uid="{00000000-0005-0000-0000-00006B010000}"/>
  </cellStyles>
  <dxfs count="12">
    <dxf>
      <alignment horizontal="right" vertical="top" textRotation="0" wrapText="0" indent="0" justifyLastLine="0" shrinkToFit="0" readingOrder="0"/>
    </dxf>
    <dxf>
      <alignment horizontal="center" vertical="top" textRotation="0" wrapText="0" indent="0" justifyLastLine="0" shrinkToFit="0" readingOrder="0"/>
    </dxf>
    <dxf>
      <alignment horizontal="justify" vertical="top" textRotation="0" wrapText="0" indent="0" justifyLastLine="0" shrinkToFit="0" readingOrder="0"/>
    </dxf>
    <dxf>
      <alignment horizontal="left" vertical="top" textRotation="0" wrapText="0" indent="0" justifyLastLine="0" shrinkToFit="0" readingOrder="0"/>
    </dxf>
    <dxf>
      <alignment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auto="1"/>
        <name val="Courier New"/>
        <scheme val="none"/>
      </font>
      <alignment horizontal="right" vertical="center" textRotation="0" wrapText="0" indent="0" justifyLastLine="0" shrinkToFit="0" readingOrder="0"/>
    </dxf>
    <dxf>
      <font>
        <b val="0"/>
        <i val="0"/>
        <strike val="0"/>
        <condense val="0"/>
        <extend val="0"/>
        <outline val="0"/>
        <shadow val="0"/>
        <u val="none"/>
        <vertAlign val="baseline"/>
        <sz val="10"/>
        <color auto="1"/>
        <name val="Courier New"/>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Courier New"/>
        <scheme val="none"/>
      </font>
      <alignment horizontal="justify" vertical="center" textRotation="0" wrapText="0" indent="0" justifyLastLine="0" shrinkToFit="0" readingOrder="0"/>
    </dxf>
    <dxf>
      <font>
        <b val="0"/>
        <i val="0"/>
        <strike val="0"/>
        <condense val="0"/>
        <extend val="0"/>
        <outline val="0"/>
        <shadow val="0"/>
        <u val="none"/>
        <vertAlign val="baseline"/>
        <sz val="10"/>
        <color auto="1"/>
        <name val="Courier New"/>
        <scheme val="none"/>
      </font>
      <alignment horizontal="left" vertical="center" textRotation="0" wrapText="0" indent="0" justifyLastLine="0" shrinkToFit="0" readingOrder="0"/>
    </dxf>
    <dxf>
      <alignment vertical="center" textRotation="0" wrapText="0" indent="0" justifyLastLine="0" shrinkToFit="0" readingOrder="0"/>
    </dxf>
    <dxf>
      <font>
        <b val="0"/>
        <i val="0"/>
        <strike val="0"/>
        <condense val="0"/>
        <extend val="0"/>
        <outline val="0"/>
        <shadow val="0"/>
        <u val="none"/>
        <vertAlign val="baseline"/>
        <sz val="10"/>
        <color auto="1"/>
        <name val="Courier New"/>
        <scheme val="none"/>
      </font>
      <alignment horizontal="center" vertical="center" textRotation="0" wrapText="0" indent="0" justifyLastLine="0" shrinkToFit="0" readingOrder="0"/>
    </dxf>
  </dxfs>
  <tableStyles count="0" defaultTableStyle="TableStyleMedium9" defaultPivotStyle="PivotStyleLight16"/>
  <colors>
    <mruColors>
      <color rgb="FFFFFF99"/>
      <color rgb="FF318499"/>
      <color rgb="FF08EDF8"/>
      <color rgb="FF04F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theme" Target="theme/theme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76200</xdr:rowOff>
    </xdr:from>
    <xdr:to>
      <xdr:col>1</xdr:col>
      <xdr:colOff>247650</xdr:colOff>
      <xdr:row>1</xdr:row>
      <xdr:rowOff>247649</xdr:rowOff>
    </xdr:to>
    <xdr:pic>
      <xdr:nvPicPr>
        <xdr:cNvPr id="2" name="Imagem 1">
          <a:extLst>
            <a:ext uri="{FF2B5EF4-FFF2-40B4-BE49-F238E27FC236}">
              <a16:creationId xmlns:a16="http://schemas.microsoft.com/office/drawing/2014/main" id="{E2A0E181-FBE1-45B5-93B4-1122B1A0C810}"/>
            </a:ext>
          </a:extLst>
        </xdr:cNvPr>
        <xdr:cNvPicPr>
          <a:picLocks noChangeAspect="1"/>
        </xdr:cNvPicPr>
      </xdr:nvPicPr>
      <xdr:blipFill>
        <a:blip xmlns:r="http://schemas.openxmlformats.org/officeDocument/2006/relationships" r:embed="rId1"/>
        <a:stretch>
          <a:fillRect/>
        </a:stretch>
      </xdr:blipFill>
      <xdr:spPr>
        <a:xfrm>
          <a:off x="114300" y="76200"/>
          <a:ext cx="581025" cy="552449"/>
        </a:xfrm>
        <a:prstGeom prst="rect">
          <a:avLst/>
        </a:prstGeom>
      </xdr:spPr>
    </xdr:pic>
    <xdr:clientData/>
  </xdr:twoCellAnchor>
  <xdr:twoCellAnchor editAs="oneCell">
    <xdr:from>
      <xdr:col>5</xdr:col>
      <xdr:colOff>175445</xdr:colOff>
      <xdr:row>0</xdr:row>
      <xdr:rowOff>45508</xdr:rowOff>
    </xdr:from>
    <xdr:to>
      <xdr:col>5</xdr:col>
      <xdr:colOff>779286</xdr:colOff>
      <xdr:row>1</xdr:row>
      <xdr:rowOff>255058</xdr:rowOff>
    </xdr:to>
    <xdr:pic>
      <xdr:nvPicPr>
        <xdr:cNvPr id="3" name="Imagem 2">
          <a:extLst>
            <a:ext uri="{FF2B5EF4-FFF2-40B4-BE49-F238E27FC236}">
              <a16:creationId xmlns:a16="http://schemas.microsoft.com/office/drawing/2014/main" id="{861B60B8-E8A6-42B7-AE1C-43A5511AC6A7}"/>
            </a:ext>
          </a:extLst>
        </xdr:cNvPr>
        <xdr:cNvPicPr>
          <a:picLocks noChangeAspect="1"/>
        </xdr:cNvPicPr>
      </xdr:nvPicPr>
      <xdr:blipFill>
        <a:blip xmlns:r="http://schemas.openxmlformats.org/officeDocument/2006/relationships" r:embed="rId2"/>
        <a:stretch>
          <a:fillRect/>
        </a:stretch>
      </xdr:blipFill>
      <xdr:spPr>
        <a:xfrm>
          <a:off x="6033320" y="45508"/>
          <a:ext cx="603841" cy="5905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53140</xdr:colOff>
      <xdr:row>0</xdr:row>
      <xdr:rowOff>29842</xdr:rowOff>
    </xdr:from>
    <xdr:to>
      <xdr:col>2</xdr:col>
      <xdr:colOff>208133</xdr:colOff>
      <xdr:row>3</xdr:row>
      <xdr:rowOff>57182</xdr:rowOff>
    </xdr:to>
    <xdr:pic>
      <xdr:nvPicPr>
        <xdr:cNvPr id="2" name="Imagem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261" t="18385" r="20450" b="18386"/>
        <a:stretch/>
      </xdr:blipFill>
      <xdr:spPr>
        <a:xfrm>
          <a:off x="53140" y="29842"/>
          <a:ext cx="1838481" cy="12899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220718</xdr:colOff>
      <xdr:row>42</xdr:row>
      <xdr:rowOff>68035</xdr:rowOff>
    </xdr:from>
    <xdr:ext cx="1581150" cy="1120312"/>
    <xdr:pic>
      <xdr:nvPicPr>
        <xdr:cNvPr id="39" name="Imagem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261" t="18385" r="20450" b="18386"/>
        <a:stretch/>
      </xdr:blipFill>
      <xdr:spPr>
        <a:xfrm>
          <a:off x="220718" y="10128816"/>
          <a:ext cx="1581150" cy="1120312"/>
        </a:xfrm>
        <a:prstGeom prst="rect">
          <a:avLst/>
        </a:prstGeom>
      </xdr:spPr>
    </xdr:pic>
    <xdr:clientData/>
  </xdr:oneCellAnchor>
  <xdr:oneCellAnchor>
    <xdr:from>
      <xdr:col>1</xdr:col>
      <xdr:colOff>119062</xdr:colOff>
      <xdr:row>0</xdr:row>
      <xdr:rowOff>34018</xdr:rowOff>
    </xdr:from>
    <xdr:ext cx="1581150" cy="1120312"/>
    <xdr:pic>
      <xdr:nvPicPr>
        <xdr:cNvPr id="120" name="Imagem 119">
          <a:extLst>
            <a:ext uri="{FF2B5EF4-FFF2-40B4-BE49-F238E27FC236}">
              <a16:creationId xmlns:a16="http://schemas.microsoft.com/office/drawing/2014/main" id="{00000000-0008-0000-0300-00007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261" t="18385" r="20450" b="18386"/>
        <a:stretch/>
      </xdr:blipFill>
      <xdr:spPr>
        <a:xfrm>
          <a:off x="119062" y="34018"/>
          <a:ext cx="1581150" cy="11203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210011</xdr:colOff>
      <xdr:row>0</xdr:row>
      <xdr:rowOff>99925</xdr:rowOff>
    </xdr:from>
    <xdr:to>
      <xdr:col>3</xdr:col>
      <xdr:colOff>210010</xdr:colOff>
      <xdr:row>2</xdr:row>
      <xdr:rowOff>273765</xdr:rowOff>
    </xdr:to>
    <xdr:pic>
      <xdr:nvPicPr>
        <xdr:cNvPr id="2" name="Imagem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261" t="18385" r="20450" b="18386"/>
        <a:stretch/>
      </xdr:blipFill>
      <xdr:spPr>
        <a:xfrm>
          <a:off x="210011" y="99925"/>
          <a:ext cx="1686957" cy="11722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p-11207\c\Sergio\Amazonas\Dom%20eliseu\Bm%208-abr-dom%20eliseu.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1\c\LECDEMOS\Hitaeng\PROJETOS\EMBASA\Ad-Feij&#227;o\BA-MENDES\Atrab1\LATIN\apg\Mc-APG\AT-1.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PLANILHA%20TOTAL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trab\tecsan\MC-Calc\MC-E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HD%201\Traco%20Forte\Pref.%20Guarapar&#237;\Creche\planilha%20cemei%20Maria%20Gam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HD%201\Traco%20Forte\Pref.%20Guarapar&#237;\Creche\planilha%20cemei%20Maria%20Ga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usuario\Desktop\PLANILHA_TJFES_AUTOMSEG_06_01_10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Users\usuario\Desktop\PLANILHA_TJFES_AUTOMSEG_06_01_10_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itoria\c\Documents%20and%20Settings\&#193;tila\Meus%20documentos\HPS\Ponte%20Nova\CMFDM1%20313%2001%20-%20Unid.de%20Proc&#186;%20de%20Res&#237;duos%20-%20Cub&#237;culo%20do%20BIOG&#193;S%20e%20Queimado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itoria\c\Drenagem\Or&#231;ament\2001\Interior\Nova%20Ven&#233;cia\Estim.%20-%20Eng&#186;%20Mari&#226;ngela\NVSD1%20076%2001%20-%20SISTEMA%20DE%20DRENAGEM%20-%20NOVA%20VEN&#201;CI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rev1%20-%20ADUTORA%20DE%20&#193;GUA%20TRATADA%20DN%20250%20F&#186;F&#186;%20-%20GRAVIDAD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ADUTORA%20DE%20&#193;GUA%20TRATADA%20DN%20250%20F&#186;F&#186;%20-%20GRAVIDAD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durb-db-01\PUB_GT\Emendas%20Parlamentares%202007-revisado%20SEDURB\TUCUM&#195;\MC\TEXTO\Or&#231;a%20e%20Compo%20CACHOEIRA%20DO%20COUTO.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rthur\c\Documents%20and%20Settings\Marlem\Configura&#231;&#245;es%20locais\Temporary%20Internet%20Files\Content.IE5\MNSRGR4Z\RL.ORC.TODOS.R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onnectdb\Documentos\ORCAMENTO\orcamento%202007\p%20m%20serra\CD%20CP030-07\Edital\Anexo%20I\Planilha%20de%20Pre&#231;os\RL.ORC.AGU.005.R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Vitoria\C\AAGUA\ORCAMENT\2000\INTERIOR\AFONSO%20CLAUDIO\ACSP8%20010%2000%20-%20CAPTA&#199;&#195;O%20SERRA%20PELAD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Vitoria\c\Res&#237;duos%20S&#243;lidos\Cons&#243;rcio%20Pref.%20Marechal%20Floriano%20e%20Domingos%20Martins\CHORUME%20e%20BIOG&#193;S\CMFDM1%20292%2001%20-%20Unid.de%20Processamento%20de%20Res&#237;duos%20-%20Reservat&#243;rio%20Met&#225;lic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Bm 8"/>
      <sheetName val="Bm 8"/>
      <sheetName val="Rede 8"/>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KsKr"/>
      <sheetName val="Etapa Única"/>
      <sheetName val="Trans.2o. trecho"/>
      <sheetName val="ETA-Mat"/>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bdi-DEO"/>
      <sheetName val="CUSTO INDIRETO"/>
      <sheetName val="CRONOGRAMA"/>
      <sheetName val="EMERGÊNCIA"/>
      <sheetName val="RESUMO - MO37588"/>
      <sheetName val="Planilha de Custo"/>
      <sheetName val="Replan"/>
      <sheetName val="Resumo"/>
    </sheetNames>
    <sheetDataSet>
      <sheetData sheetId="0" refreshError="1">
        <row r="19">
          <cell r="C19" t="str">
            <v>TOTAL 02</v>
          </cell>
        </row>
        <row r="37">
          <cell r="H37">
            <v>0</v>
          </cell>
        </row>
        <row r="49">
          <cell r="C49" t="str">
            <v>TOTAL 07</v>
          </cell>
        </row>
        <row r="67">
          <cell r="H67">
            <v>0</v>
          </cell>
        </row>
        <row r="79">
          <cell r="C79" t="str">
            <v>TOTAL 12</v>
          </cell>
        </row>
        <row r="97">
          <cell r="H97">
            <v>0</v>
          </cell>
        </row>
        <row r="109">
          <cell r="C109" t="str">
            <v>TOTAL 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ço"/>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composições"/>
      <sheetName val="fornecedores"/>
      <sheetName val="MAT"/>
      <sheetName val="Cronograma"/>
      <sheetName val="Listagem"/>
      <sheetName val="Plan1"/>
    </sheetNames>
    <sheetDataSet>
      <sheetData sheetId="0"/>
      <sheetData sheetId="1"/>
      <sheetData sheetId="2"/>
      <sheetData sheetId="3">
        <row r="3">
          <cell r="A3">
            <v>1000</v>
          </cell>
          <cell r="B3" t="str">
            <v>MÃO DE OBRA ASSALARIADA</v>
          </cell>
        </row>
        <row r="4">
          <cell r="A4">
            <v>101</v>
          </cell>
          <cell r="B4" t="str">
            <v>Pedreiro</v>
          </cell>
          <cell r="C4" t="str">
            <v>h</v>
          </cell>
          <cell r="D4">
            <v>2.004</v>
          </cell>
          <cell r="E4">
            <v>1.67</v>
          </cell>
        </row>
        <row r="5">
          <cell r="A5">
            <v>102</v>
          </cell>
          <cell r="B5" t="str">
            <v>Servente</v>
          </cell>
          <cell r="C5" t="str">
            <v>h</v>
          </cell>
          <cell r="D5">
            <v>1.296</v>
          </cell>
          <cell r="E5">
            <v>1.08</v>
          </cell>
        </row>
        <row r="6">
          <cell r="A6">
            <v>103</v>
          </cell>
          <cell r="B6" t="str">
            <v>Carpinteiro</v>
          </cell>
          <cell r="C6" t="str">
            <v>h</v>
          </cell>
          <cell r="D6">
            <v>2.004</v>
          </cell>
          <cell r="E6">
            <v>1.67</v>
          </cell>
        </row>
        <row r="7">
          <cell r="A7">
            <v>104</v>
          </cell>
          <cell r="B7" t="str">
            <v>Bombeiro</v>
          </cell>
          <cell r="C7" t="str">
            <v>h</v>
          </cell>
          <cell r="D7">
            <v>2.004</v>
          </cell>
          <cell r="E7">
            <v>1.67</v>
          </cell>
        </row>
        <row r="8">
          <cell r="A8">
            <v>105</v>
          </cell>
          <cell r="B8" t="str">
            <v>Eletricista</v>
          </cell>
          <cell r="C8" t="str">
            <v>h</v>
          </cell>
          <cell r="D8">
            <v>2.004</v>
          </cell>
          <cell r="E8">
            <v>1.67</v>
          </cell>
        </row>
        <row r="9">
          <cell r="A9">
            <v>106</v>
          </cell>
          <cell r="B9" t="str">
            <v>Armador</v>
          </cell>
          <cell r="C9" t="str">
            <v>kg</v>
          </cell>
          <cell r="D9">
            <v>0.36</v>
          </cell>
          <cell r="E9">
            <v>0.3</v>
          </cell>
        </row>
        <row r="10">
          <cell r="A10">
            <v>107</v>
          </cell>
          <cell r="B10" t="str">
            <v>Maquinista</v>
          </cell>
          <cell r="C10" t="str">
            <v>h</v>
          </cell>
          <cell r="D10">
            <v>1.776</v>
          </cell>
          <cell r="E10">
            <v>1.48</v>
          </cell>
        </row>
        <row r="11">
          <cell r="A11">
            <v>108</v>
          </cell>
          <cell r="B11" t="str">
            <v>Montador</v>
          </cell>
          <cell r="C11" t="str">
            <v>h</v>
          </cell>
          <cell r="D11">
            <v>1.776</v>
          </cell>
          <cell r="E11">
            <v>1.48</v>
          </cell>
        </row>
        <row r="12">
          <cell r="A12">
            <v>109</v>
          </cell>
          <cell r="B12" t="str">
            <v>Ferreiro</v>
          </cell>
          <cell r="C12" t="str">
            <v>h</v>
          </cell>
          <cell r="D12">
            <v>1.776</v>
          </cell>
          <cell r="E12">
            <v>1.48</v>
          </cell>
        </row>
        <row r="13">
          <cell r="A13">
            <v>110</v>
          </cell>
          <cell r="B13" t="str">
            <v>Ajudante</v>
          </cell>
          <cell r="C13" t="str">
            <v>h</v>
          </cell>
          <cell r="D13">
            <v>1.296</v>
          </cell>
          <cell r="E13">
            <v>1.08</v>
          </cell>
        </row>
        <row r="14">
          <cell r="A14">
            <v>111</v>
          </cell>
          <cell r="B14" t="str">
            <v>Pintor</v>
          </cell>
          <cell r="C14" t="str">
            <v>h</v>
          </cell>
          <cell r="D14">
            <v>1.9320000000000002</v>
          </cell>
          <cell r="E14">
            <v>1.61</v>
          </cell>
        </row>
        <row r="15">
          <cell r="A15">
            <v>112</v>
          </cell>
          <cell r="B15" t="str">
            <v>Telhadista</v>
          </cell>
          <cell r="C15" t="str">
            <v>h</v>
          </cell>
          <cell r="D15">
            <v>2.004</v>
          </cell>
          <cell r="E15">
            <v>1.67</v>
          </cell>
        </row>
        <row r="17">
          <cell r="A17">
            <v>1500</v>
          </cell>
          <cell r="B17" t="str">
            <v>MÃO DE OBRA EMPREITADA</v>
          </cell>
        </row>
        <row r="18">
          <cell r="A18">
            <v>150</v>
          </cell>
          <cell r="B18" t="str">
            <v>Empreitada alvenaria</v>
          </cell>
          <cell r="C18" t="str">
            <v>m2</v>
          </cell>
          <cell r="D18">
            <v>3</v>
          </cell>
          <cell r="E18">
            <v>2</v>
          </cell>
        </row>
        <row r="19">
          <cell r="A19">
            <v>152</v>
          </cell>
          <cell r="B19" t="str">
            <v>Empreitada chapisco interno</v>
          </cell>
          <cell r="C19" t="str">
            <v>m2</v>
          </cell>
          <cell r="D19">
            <v>0.84</v>
          </cell>
          <cell r="E19">
            <v>0.77</v>
          </cell>
        </row>
        <row r="20">
          <cell r="A20">
            <v>154</v>
          </cell>
          <cell r="B20" t="str">
            <v>Empreitada chapisco no jaú</v>
          </cell>
          <cell r="C20" t="str">
            <v>m2</v>
          </cell>
          <cell r="D20">
            <v>0.96000000000000008</v>
          </cell>
          <cell r="E20">
            <v>0.88000000000000012</v>
          </cell>
        </row>
        <row r="21">
          <cell r="A21">
            <v>155</v>
          </cell>
          <cell r="B21" t="str">
            <v>Empreiteiro assentamento de pisos c/ encargos</v>
          </cell>
          <cell r="C21" t="str">
            <v>m2</v>
          </cell>
          <cell r="D21">
            <v>7.2</v>
          </cell>
          <cell r="E21">
            <v>6.6000000000000005</v>
          </cell>
        </row>
        <row r="22">
          <cell r="A22">
            <v>156</v>
          </cell>
          <cell r="B22" t="str">
            <v>Empreitada emboço interno</v>
          </cell>
          <cell r="C22" t="str">
            <v>m2</v>
          </cell>
          <cell r="D22">
            <v>2.4</v>
          </cell>
          <cell r="E22">
            <v>2.2000000000000002</v>
          </cell>
        </row>
        <row r="23">
          <cell r="A23">
            <v>158</v>
          </cell>
          <cell r="B23" t="str">
            <v>Empreitada emboço e chapisco no jaú</v>
          </cell>
          <cell r="C23" t="str">
            <v>m2</v>
          </cell>
          <cell r="D23">
            <v>6</v>
          </cell>
          <cell r="E23">
            <v>5.5</v>
          </cell>
        </row>
        <row r="24">
          <cell r="A24">
            <v>160</v>
          </cell>
          <cell r="B24" t="str">
            <v>Empreitada contrapiso</v>
          </cell>
          <cell r="C24" t="str">
            <v>m2</v>
          </cell>
          <cell r="D24">
            <v>3</v>
          </cell>
          <cell r="E24">
            <v>2.75</v>
          </cell>
        </row>
        <row r="25">
          <cell r="A25">
            <v>162</v>
          </cell>
          <cell r="B25" t="str">
            <v>Empreitada pisos cerâmicos</v>
          </cell>
          <cell r="C25" t="str">
            <v>m2</v>
          </cell>
          <cell r="D25">
            <v>4.8</v>
          </cell>
          <cell r="E25">
            <v>4.4000000000000004</v>
          </cell>
        </row>
        <row r="26">
          <cell r="A26">
            <v>164</v>
          </cell>
          <cell r="B26" t="str">
            <v>Empreitada revestimentos paredes internas</v>
          </cell>
          <cell r="C26" t="str">
            <v>m2</v>
          </cell>
          <cell r="D26">
            <v>4.8</v>
          </cell>
          <cell r="E26">
            <v>4.4000000000000004</v>
          </cell>
        </row>
        <row r="27">
          <cell r="A27">
            <v>166</v>
          </cell>
          <cell r="B27" t="str">
            <v>Empreitada assentamento de aduelas</v>
          </cell>
          <cell r="C27" t="str">
            <v>unid.</v>
          </cell>
          <cell r="D27">
            <v>7.2</v>
          </cell>
          <cell r="E27">
            <v>6.6000000000000005</v>
          </cell>
        </row>
        <row r="28">
          <cell r="A28">
            <v>167</v>
          </cell>
          <cell r="B28" t="str">
            <v>Empreitada assentamento de esquadria de madeira</v>
          </cell>
          <cell r="C28" t="str">
            <v>unid.</v>
          </cell>
          <cell r="D28">
            <v>12</v>
          </cell>
          <cell r="E28">
            <v>11</v>
          </cell>
        </row>
        <row r="29">
          <cell r="A29">
            <v>168</v>
          </cell>
          <cell r="B29" t="str">
            <v>Empreitada pisos de granito/mármore/ardósia</v>
          </cell>
          <cell r="C29" t="str">
            <v>m2</v>
          </cell>
          <cell r="D29">
            <v>9.6</v>
          </cell>
          <cell r="E29">
            <v>8.8000000000000007</v>
          </cell>
        </row>
        <row r="30">
          <cell r="A30">
            <v>169</v>
          </cell>
          <cell r="B30" t="str">
            <v>Empreitada revestimento externo cerâmica 10x10</v>
          </cell>
          <cell r="C30" t="str">
            <v>m2</v>
          </cell>
          <cell r="D30">
            <v>6</v>
          </cell>
          <cell r="E30">
            <v>5.5</v>
          </cell>
        </row>
        <row r="31">
          <cell r="A31">
            <v>170</v>
          </cell>
          <cell r="B31" t="str">
            <v>Empreitada revestimento externo granito</v>
          </cell>
          <cell r="C31" t="str">
            <v>m2</v>
          </cell>
          <cell r="D31">
            <v>14.4</v>
          </cell>
          <cell r="E31">
            <v>13.200000000000001</v>
          </cell>
        </row>
        <row r="32">
          <cell r="A32">
            <v>171</v>
          </cell>
          <cell r="B32" t="str">
            <v>Empreitada assentamento de soleira ou chapim em granito</v>
          </cell>
          <cell r="C32" t="str">
            <v>ml</v>
          </cell>
          <cell r="D32">
            <v>6</v>
          </cell>
          <cell r="E32">
            <v>5.5</v>
          </cell>
        </row>
        <row r="33">
          <cell r="A33">
            <v>180</v>
          </cell>
          <cell r="B33" t="str">
            <v>Empreitada pintura de paredes internas 2 demãos</v>
          </cell>
          <cell r="C33" t="str">
            <v>m2</v>
          </cell>
          <cell r="D33">
            <v>3.6</v>
          </cell>
          <cell r="E33">
            <v>3.3000000000000003</v>
          </cell>
        </row>
        <row r="36">
          <cell r="A36">
            <v>199</v>
          </cell>
          <cell r="B36" t="str">
            <v>Leis Sociais = 125,8% sobre mão-de-obra</v>
          </cell>
          <cell r="D36">
            <v>1.2060440000000001</v>
          </cell>
          <cell r="E36">
            <v>1.2060440000000001</v>
          </cell>
        </row>
        <row r="38">
          <cell r="A38">
            <v>2000</v>
          </cell>
          <cell r="B38" t="str">
            <v>INSUMOS BÁSICOS</v>
          </cell>
        </row>
        <row r="40">
          <cell r="A40">
            <v>201</v>
          </cell>
          <cell r="B40" t="str">
            <v>Cimento</v>
          </cell>
          <cell r="C40" t="str">
            <v>kg</v>
          </cell>
          <cell r="D40">
            <v>0.3</v>
          </cell>
          <cell r="E40">
            <v>0.27500000000000002</v>
          </cell>
        </row>
        <row r="41">
          <cell r="A41">
            <v>202</v>
          </cell>
          <cell r="B41" t="str">
            <v>Areia úmida</v>
          </cell>
          <cell r="C41" t="str">
            <v>m3</v>
          </cell>
          <cell r="D41">
            <v>0</v>
          </cell>
          <cell r="E41">
            <v>0</v>
          </cell>
        </row>
        <row r="42">
          <cell r="A42">
            <v>203</v>
          </cell>
          <cell r="B42" t="str">
            <v>Brita 1/2</v>
          </cell>
          <cell r="C42" t="str">
            <v>m3</v>
          </cell>
          <cell r="D42">
            <v>24</v>
          </cell>
          <cell r="E42">
            <v>22</v>
          </cell>
        </row>
        <row r="43">
          <cell r="A43">
            <v>204</v>
          </cell>
          <cell r="B43" t="str">
            <v>Cal virgem em pó</v>
          </cell>
          <cell r="C43" t="str">
            <v>kg</v>
          </cell>
          <cell r="D43">
            <v>0.12000000000000001</v>
          </cell>
          <cell r="E43">
            <v>0.11000000000000001</v>
          </cell>
        </row>
        <row r="44">
          <cell r="A44">
            <v>205</v>
          </cell>
          <cell r="B44" t="str">
            <v>Cal hidratada</v>
          </cell>
          <cell r="C44" t="str">
            <v>kg</v>
          </cell>
          <cell r="D44">
            <v>0.18</v>
          </cell>
          <cell r="E44">
            <v>0.16500000000000001</v>
          </cell>
        </row>
        <row r="45">
          <cell r="A45">
            <v>206</v>
          </cell>
          <cell r="B45" t="str">
            <v>Impermeabilizante Vedacit</v>
          </cell>
          <cell r="C45" t="str">
            <v>l</v>
          </cell>
          <cell r="D45">
            <v>2.0533333333333337</v>
          </cell>
          <cell r="E45">
            <v>1.8822222222222225</v>
          </cell>
        </row>
        <row r="46">
          <cell r="A46">
            <v>207</v>
          </cell>
          <cell r="B46" t="str">
            <v>Cimentcola Quartzolit</v>
          </cell>
          <cell r="C46" t="str">
            <v>kg</v>
          </cell>
          <cell r="D46">
            <v>0.372</v>
          </cell>
          <cell r="E46">
            <v>0.34100000000000003</v>
          </cell>
        </row>
        <row r="47">
          <cell r="A47">
            <v>208</v>
          </cell>
          <cell r="B47" t="str">
            <v>Supercimentcola Quarzolite</v>
          </cell>
          <cell r="C47" t="str">
            <v>kg</v>
          </cell>
          <cell r="D47">
            <v>0.75600000000000001</v>
          </cell>
          <cell r="E47">
            <v>0.69300000000000006</v>
          </cell>
        </row>
        <row r="48">
          <cell r="A48">
            <v>209</v>
          </cell>
          <cell r="B48" t="str">
            <v>Cimento branco</v>
          </cell>
          <cell r="C48" t="str">
            <v>kg</v>
          </cell>
          <cell r="D48">
            <v>1.56</v>
          </cell>
          <cell r="E48">
            <v>1.4300000000000002</v>
          </cell>
        </row>
        <row r="49">
          <cell r="A49">
            <v>210</v>
          </cell>
          <cell r="B49" t="str">
            <v>Prego 18x24</v>
          </cell>
          <cell r="C49" t="str">
            <v>kg</v>
          </cell>
          <cell r="D49">
            <v>2.64</v>
          </cell>
          <cell r="E49">
            <v>2.4200000000000004</v>
          </cell>
        </row>
        <row r="50">
          <cell r="A50">
            <v>211</v>
          </cell>
          <cell r="B50" t="str">
            <v>tábua de pinho 1x12"</v>
          </cell>
          <cell r="C50" t="str">
            <v>m2</v>
          </cell>
          <cell r="D50">
            <v>8.16</v>
          </cell>
          <cell r="E50">
            <v>7.48</v>
          </cell>
        </row>
        <row r="51">
          <cell r="A51">
            <v>212</v>
          </cell>
          <cell r="B51" t="str">
            <v>tábua de pinho 1x9"</v>
          </cell>
          <cell r="C51" t="str">
            <v>m2</v>
          </cell>
          <cell r="D51">
            <v>8.16</v>
          </cell>
          <cell r="E51">
            <v>7.48</v>
          </cell>
        </row>
        <row r="52">
          <cell r="A52">
            <v>213</v>
          </cell>
          <cell r="B52" t="str">
            <v>Sarrafo de pinho 10x2,5cm</v>
          </cell>
          <cell r="C52" t="str">
            <v>m</v>
          </cell>
          <cell r="D52">
            <v>1.02</v>
          </cell>
          <cell r="E52">
            <v>0.93500000000000005</v>
          </cell>
        </row>
        <row r="53">
          <cell r="A53">
            <v>214</v>
          </cell>
          <cell r="B53" t="str">
            <v>pontalete de pinho 3x3"</v>
          </cell>
          <cell r="C53" t="str">
            <v>m</v>
          </cell>
          <cell r="D53">
            <v>1.8</v>
          </cell>
          <cell r="E53">
            <v>1.6500000000000001</v>
          </cell>
        </row>
        <row r="54">
          <cell r="A54">
            <v>215</v>
          </cell>
          <cell r="B54" t="str">
            <v>Viga de peroba 6x12cm</v>
          </cell>
          <cell r="C54" t="str">
            <v>m</v>
          </cell>
          <cell r="D54">
            <v>4.5599999999999996</v>
          </cell>
          <cell r="E54">
            <v>4.18</v>
          </cell>
        </row>
        <row r="55">
          <cell r="A55">
            <v>216</v>
          </cell>
          <cell r="B55" t="str">
            <v>Chapa de compensado resinado 10mm</v>
          </cell>
          <cell r="C55" t="str">
            <v>m2</v>
          </cell>
          <cell r="D55">
            <v>18</v>
          </cell>
          <cell r="E55">
            <v>16.5</v>
          </cell>
        </row>
        <row r="56">
          <cell r="A56">
            <v>217</v>
          </cell>
          <cell r="B56" t="str">
            <v>Madeira</v>
          </cell>
          <cell r="C56" t="str">
            <v>m3</v>
          </cell>
          <cell r="D56">
            <v>300</v>
          </cell>
          <cell r="E56">
            <v>275</v>
          </cell>
        </row>
        <row r="57">
          <cell r="A57">
            <v>218</v>
          </cell>
          <cell r="B57" t="str">
            <v>Chumbador 3/8"</v>
          </cell>
          <cell r="C57" t="str">
            <v>un</v>
          </cell>
          <cell r="D57">
            <v>0.24000000000000002</v>
          </cell>
          <cell r="E57">
            <v>0.22000000000000003</v>
          </cell>
        </row>
        <row r="58">
          <cell r="A58">
            <v>219</v>
          </cell>
          <cell r="B58" t="str">
            <v>Aço CA-50 12,5mm</v>
          </cell>
          <cell r="C58" t="str">
            <v>kg</v>
          </cell>
          <cell r="D58">
            <v>1.8720000000000001</v>
          </cell>
          <cell r="E58">
            <v>1.7160000000000002</v>
          </cell>
        </row>
        <row r="59">
          <cell r="A59">
            <v>220</v>
          </cell>
          <cell r="B59" t="str">
            <v>Aço CA-50 10mm</v>
          </cell>
          <cell r="C59" t="str">
            <v>kg</v>
          </cell>
          <cell r="D59">
            <v>1.7412698412698413</v>
          </cell>
          <cell r="E59">
            <v>1.5961640211640213</v>
          </cell>
        </row>
        <row r="60">
          <cell r="A60">
            <v>221</v>
          </cell>
          <cell r="B60" t="str">
            <v>Aço CA-50 8mm</v>
          </cell>
          <cell r="C60" t="str">
            <v>kg</v>
          </cell>
          <cell r="D60">
            <v>1.875</v>
          </cell>
          <cell r="E60">
            <v>1.7187500000000002</v>
          </cell>
        </row>
        <row r="61">
          <cell r="A61">
            <v>222</v>
          </cell>
          <cell r="B61" t="str">
            <v>Aço CA-50 6,3mm</v>
          </cell>
          <cell r="C61" t="str">
            <v>kg</v>
          </cell>
          <cell r="D61">
            <v>1.8720000000000001</v>
          </cell>
          <cell r="E61">
            <v>1.7160000000000002</v>
          </cell>
        </row>
        <row r="62">
          <cell r="A62">
            <v>223</v>
          </cell>
          <cell r="B62" t="str">
            <v>Aço CA-50 5mm</v>
          </cell>
          <cell r="C62" t="str">
            <v>kg</v>
          </cell>
          <cell r="D62">
            <v>1.875</v>
          </cell>
          <cell r="E62">
            <v>1.7187500000000002</v>
          </cell>
        </row>
        <row r="63">
          <cell r="A63">
            <v>224</v>
          </cell>
          <cell r="B63" t="str">
            <v>Aço CA-50 4,2mm</v>
          </cell>
          <cell r="C63" t="str">
            <v>kg</v>
          </cell>
          <cell r="D63">
            <v>2.0793893129770993</v>
          </cell>
          <cell r="E63">
            <v>1.9061068702290076</v>
          </cell>
        </row>
        <row r="64">
          <cell r="A64">
            <v>225</v>
          </cell>
          <cell r="B64" t="str">
            <v>Aço CA-60 4,2mm</v>
          </cell>
          <cell r="C64" t="str">
            <v>kg</v>
          </cell>
          <cell r="D64">
            <v>2.0793893129770993</v>
          </cell>
          <cell r="E64">
            <v>1.9061068702290076</v>
          </cell>
        </row>
        <row r="65">
          <cell r="A65">
            <v>226</v>
          </cell>
          <cell r="B65" t="str">
            <v>Arame galvanizado</v>
          </cell>
          <cell r="C65" t="str">
            <v>kg</v>
          </cell>
          <cell r="D65">
            <v>1.9200000000000002</v>
          </cell>
          <cell r="E65">
            <v>1.7600000000000002</v>
          </cell>
        </row>
        <row r="66">
          <cell r="A66">
            <v>227</v>
          </cell>
          <cell r="B66" t="str">
            <v>Arame recozido</v>
          </cell>
          <cell r="C66" t="str">
            <v>kg</v>
          </cell>
          <cell r="D66">
            <v>3.6</v>
          </cell>
          <cell r="E66">
            <v>3.3000000000000003</v>
          </cell>
        </row>
        <row r="67">
          <cell r="A67">
            <v>230</v>
          </cell>
          <cell r="B67" t="str">
            <v>Tijolo 9x19x28</v>
          </cell>
          <cell r="C67" t="str">
            <v>un</v>
          </cell>
          <cell r="D67">
            <v>0.18</v>
          </cell>
          <cell r="E67">
            <v>0.16500000000000001</v>
          </cell>
        </row>
        <row r="68">
          <cell r="A68">
            <v>231</v>
          </cell>
          <cell r="B68" t="str">
            <v>Tijolo 09x19x19</v>
          </cell>
          <cell r="C68" t="str">
            <v>un</v>
          </cell>
          <cell r="D68">
            <v>0.156</v>
          </cell>
          <cell r="E68">
            <v>0.14300000000000002</v>
          </cell>
        </row>
        <row r="69">
          <cell r="A69">
            <v>232</v>
          </cell>
          <cell r="B69" t="str">
            <v>Tijolo de barro maciço</v>
          </cell>
          <cell r="C69" t="str">
            <v>un</v>
          </cell>
          <cell r="D69">
            <v>0.26400000000000001</v>
          </cell>
          <cell r="E69">
            <v>0.24200000000000002</v>
          </cell>
        </row>
        <row r="70">
          <cell r="A70">
            <v>233</v>
          </cell>
          <cell r="B70" t="str">
            <v>Elemento vazado tipo cobogó</v>
          </cell>
          <cell r="C70" t="str">
            <v>un</v>
          </cell>
          <cell r="D70">
            <v>0.88800000000000001</v>
          </cell>
          <cell r="E70">
            <v>0.81400000000000006</v>
          </cell>
        </row>
        <row r="71">
          <cell r="A71">
            <v>234</v>
          </cell>
          <cell r="B71" t="str">
            <v>Bloco de concreto 10x20x40</v>
          </cell>
          <cell r="C71" t="str">
            <v>un</v>
          </cell>
          <cell r="D71">
            <v>0.42</v>
          </cell>
          <cell r="E71">
            <v>0.38500000000000001</v>
          </cell>
        </row>
        <row r="72">
          <cell r="A72">
            <v>235</v>
          </cell>
          <cell r="B72" t="str">
            <v>Bloco de concreto 15x20x40</v>
          </cell>
          <cell r="C72" t="str">
            <v>un</v>
          </cell>
          <cell r="D72">
            <v>0.6</v>
          </cell>
          <cell r="E72">
            <v>0.55000000000000004</v>
          </cell>
        </row>
        <row r="73">
          <cell r="A73">
            <v>236</v>
          </cell>
          <cell r="B73" t="str">
            <v>Rejunte Quartizolit para revestimento cerâmico</v>
          </cell>
          <cell r="C73" t="str">
            <v>kg</v>
          </cell>
          <cell r="D73">
            <v>1.6320000000000001</v>
          </cell>
          <cell r="E73">
            <v>1.4960000000000002</v>
          </cell>
        </row>
        <row r="74">
          <cell r="A74">
            <v>238</v>
          </cell>
          <cell r="B74" t="str">
            <v>Laje pré-fabricada e=10cm</v>
          </cell>
          <cell r="C74" t="str">
            <v>m2</v>
          </cell>
          <cell r="D74">
            <v>7.2</v>
          </cell>
          <cell r="E74">
            <v>6.6000000000000005</v>
          </cell>
        </row>
        <row r="75">
          <cell r="A75">
            <v>240</v>
          </cell>
          <cell r="B75" t="str">
            <v>Desmoldante para formas</v>
          </cell>
          <cell r="C75" t="str">
            <v>l</v>
          </cell>
          <cell r="D75">
            <v>3.9</v>
          </cell>
          <cell r="E75">
            <v>3.5750000000000002</v>
          </cell>
        </row>
        <row r="76">
          <cell r="A76">
            <v>242</v>
          </cell>
          <cell r="B76" t="str">
            <v>Formas metálicas aluguel</v>
          </cell>
          <cell r="C76" t="str">
            <v>m2</v>
          </cell>
          <cell r="D76">
            <v>0</v>
          </cell>
          <cell r="E76">
            <v>0</v>
          </cell>
        </row>
        <row r="77">
          <cell r="A77">
            <v>244</v>
          </cell>
          <cell r="B77" t="str">
            <v>Escora de eucalipto 3m</v>
          </cell>
          <cell r="C77" t="str">
            <v>un</v>
          </cell>
          <cell r="D77">
            <v>1.2</v>
          </cell>
          <cell r="E77">
            <v>1.1000000000000001</v>
          </cell>
        </row>
        <row r="78">
          <cell r="A78">
            <v>245</v>
          </cell>
          <cell r="B78" t="str">
            <v>Chapa zincada no. 26</v>
          </cell>
          <cell r="C78" t="str">
            <v>chapa</v>
          </cell>
          <cell r="D78">
            <v>15.6</v>
          </cell>
          <cell r="E78">
            <v>14.3</v>
          </cell>
        </row>
        <row r="79">
          <cell r="A79">
            <v>246</v>
          </cell>
          <cell r="B79" t="str">
            <v>Chapa de compensado resinado 12mm</v>
          </cell>
          <cell r="C79" t="str">
            <v>m2</v>
          </cell>
          <cell r="D79">
            <v>9.1320000000000014</v>
          </cell>
          <cell r="E79">
            <v>8.3710000000000004</v>
          </cell>
        </row>
        <row r="80">
          <cell r="A80">
            <v>247</v>
          </cell>
          <cell r="B80" t="str">
            <v>Chapa de compensado resinado 14mm</v>
          </cell>
          <cell r="C80" t="str">
            <v>m2</v>
          </cell>
          <cell r="D80">
            <v>10.404</v>
          </cell>
          <cell r="E80">
            <v>9.5370000000000008</v>
          </cell>
        </row>
        <row r="81">
          <cell r="A81">
            <v>248</v>
          </cell>
          <cell r="B81" t="str">
            <v>Chapa de compensado resinado 12mm</v>
          </cell>
          <cell r="C81" t="str">
            <v>chapa</v>
          </cell>
          <cell r="D81">
            <v>16.2</v>
          </cell>
          <cell r="E81">
            <v>14.850000000000001</v>
          </cell>
        </row>
        <row r="82">
          <cell r="A82">
            <v>249</v>
          </cell>
          <cell r="B82" t="str">
            <v>Chapa de compensado resinado 14mm</v>
          </cell>
          <cell r="C82" t="str">
            <v>chapa</v>
          </cell>
          <cell r="D82">
            <v>31.2</v>
          </cell>
          <cell r="E82">
            <v>28.6</v>
          </cell>
        </row>
        <row r="83">
          <cell r="A83">
            <v>250</v>
          </cell>
          <cell r="B83" t="str">
            <v>Chapa de compensado resinado 10mm</v>
          </cell>
          <cell r="C83" t="str">
            <v>m2</v>
          </cell>
          <cell r="D83">
            <v>7.6859504132231411</v>
          </cell>
          <cell r="E83">
            <v>7.0454545454545459</v>
          </cell>
        </row>
        <row r="84">
          <cell r="A84">
            <v>251</v>
          </cell>
          <cell r="B84" t="str">
            <v>Chapa de compensado resinado 10mm</v>
          </cell>
          <cell r="C84" t="str">
            <v>chapa</v>
          </cell>
          <cell r="D84">
            <v>18.600000000000001</v>
          </cell>
          <cell r="E84">
            <v>17.05</v>
          </cell>
        </row>
        <row r="85">
          <cell r="A85">
            <v>252</v>
          </cell>
          <cell r="B85" t="str">
            <v>Areia média</v>
          </cell>
          <cell r="C85" t="str">
            <v>m3</v>
          </cell>
          <cell r="D85">
            <v>27.6</v>
          </cell>
          <cell r="E85">
            <v>25.3</v>
          </cell>
        </row>
        <row r="86">
          <cell r="A86">
            <v>253</v>
          </cell>
          <cell r="B86" t="str">
            <v>Brita 3/4</v>
          </cell>
          <cell r="C86" t="str">
            <v>m3</v>
          </cell>
          <cell r="D86">
            <v>27.6</v>
          </cell>
          <cell r="E86">
            <v>25.3</v>
          </cell>
        </row>
        <row r="87">
          <cell r="A87">
            <v>254</v>
          </cell>
          <cell r="B87" t="str">
            <v>Pedra de mão</v>
          </cell>
          <cell r="C87" t="str">
            <v>m3</v>
          </cell>
          <cell r="D87">
            <v>2.52</v>
          </cell>
          <cell r="E87">
            <v>2.3100000000000005</v>
          </cell>
        </row>
        <row r="88">
          <cell r="A88">
            <v>261</v>
          </cell>
          <cell r="B88" t="str">
            <v>tábua de pinho 1x12"</v>
          </cell>
          <cell r="C88" t="str">
            <v>m</v>
          </cell>
          <cell r="D88">
            <v>1.26</v>
          </cell>
          <cell r="E88">
            <v>1.1550000000000002</v>
          </cell>
        </row>
        <row r="89">
          <cell r="A89">
            <v>262</v>
          </cell>
          <cell r="B89" t="str">
            <v>tábua de pinho 1x15cm</v>
          </cell>
          <cell r="C89" t="str">
            <v>m</v>
          </cell>
          <cell r="D89">
            <v>13.44</v>
          </cell>
          <cell r="E89">
            <v>12.32</v>
          </cell>
        </row>
        <row r="90">
          <cell r="A90">
            <v>264</v>
          </cell>
          <cell r="B90" t="str">
            <v>Lambrí de Peroba mica 10x1</v>
          </cell>
          <cell r="C90" t="str">
            <v>m2</v>
          </cell>
          <cell r="D90">
            <v>4.8</v>
          </cell>
          <cell r="E90">
            <v>4.4000000000000004</v>
          </cell>
        </row>
        <row r="91">
          <cell r="A91">
            <v>266</v>
          </cell>
          <cell r="B91" t="str">
            <v>Placas de gesso pré-fabricadas 60x60</v>
          </cell>
          <cell r="C91" t="str">
            <v>m2</v>
          </cell>
          <cell r="D91">
            <v>0.24000000000000002</v>
          </cell>
          <cell r="E91">
            <v>0.22000000000000003</v>
          </cell>
        </row>
        <row r="92">
          <cell r="A92">
            <v>267</v>
          </cell>
          <cell r="B92" t="str">
            <v>Gesso em pó</v>
          </cell>
          <cell r="C92" t="str">
            <v>kg</v>
          </cell>
          <cell r="D92">
            <v>5.6400000000000006</v>
          </cell>
          <cell r="E92">
            <v>5.1700000000000008</v>
          </cell>
        </row>
        <row r="93">
          <cell r="A93">
            <v>270</v>
          </cell>
          <cell r="B93" t="str">
            <v>Soda cáustica</v>
          </cell>
          <cell r="C93" t="str">
            <v>kg</v>
          </cell>
          <cell r="D93">
            <v>2.16</v>
          </cell>
          <cell r="E93">
            <v>1.9800000000000002</v>
          </cell>
        </row>
        <row r="94">
          <cell r="A94">
            <v>271</v>
          </cell>
          <cell r="B94" t="str">
            <v>Ácido muriático</v>
          </cell>
          <cell r="C94" t="str">
            <v>l</v>
          </cell>
          <cell r="D94">
            <v>3.8999999999999995</v>
          </cell>
          <cell r="E94">
            <v>3.5749999999999997</v>
          </cell>
        </row>
        <row r="95">
          <cell r="A95">
            <v>272</v>
          </cell>
          <cell r="B95" t="str">
            <v>Aguarráz mineral</v>
          </cell>
          <cell r="C95" t="str">
            <v>l</v>
          </cell>
          <cell r="D95">
            <v>0.24000000000000002</v>
          </cell>
          <cell r="E95">
            <v>0.22000000000000003</v>
          </cell>
        </row>
        <row r="96">
          <cell r="A96">
            <v>274</v>
          </cell>
          <cell r="B96" t="str">
            <v>Lixa nº120 para pintura</v>
          </cell>
          <cell r="C96" t="str">
            <v>un</v>
          </cell>
          <cell r="D96">
            <v>1.2</v>
          </cell>
          <cell r="E96">
            <v>1.1000000000000001</v>
          </cell>
        </row>
        <row r="97">
          <cell r="A97">
            <v>275</v>
          </cell>
          <cell r="B97" t="str">
            <v>Caibro 7x4 madeira branca</v>
          </cell>
          <cell r="C97" t="str">
            <v>ml</v>
          </cell>
          <cell r="D97">
            <v>2.52</v>
          </cell>
          <cell r="E97">
            <v>2.3100000000000005</v>
          </cell>
        </row>
        <row r="98">
          <cell r="A98">
            <v>276</v>
          </cell>
          <cell r="B98" t="str">
            <v>Caibro 7x5 Parajú</v>
          </cell>
          <cell r="C98" t="str">
            <v>ml</v>
          </cell>
          <cell r="D98">
            <v>2.2799999999999998</v>
          </cell>
          <cell r="E98">
            <v>2.09</v>
          </cell>
        </row>
        <row r="99">
          <cell r="A99">
            <v>280</v>
          </cell>
          <cell r="B99" t="str">
            <v>Caibro 7x5 Parajú</v>
          </cell>
          <cell r="C99" t="str">
            <v>ml</v>
          </cell>
          <cell r="D99">
            <v>1.32</v>
          </cell>
          <cell r="E99">
            <v>1.2100000000000002</v>
          </cell>
        </row>
        <row r="100">
          <cell r="A100">
            <v>282</v>
          </cell>
          <cell r="B100" t="str">
            <v>Caibro 7x4 madeira branca</v>
          </cell>
          <cell r="C100" t="str">
            <v>ml</v>
          </cell>
          <cell r="D100">
            <v>5.4</v>
          </cell>
          <cell r="E100">
            <v>4.95</v>
          </cell>
        </row>
        <row r="101">
          <cell r="A101">
            <v>286</v>
          </cell>
          <cell r="B101" t="str">
            <v>Telha amianto ondulada 2,44 x 0,50 fibrotex</v>
          </cell>
          <cell r="C101" t="str">
            <v>un</v>
          </cell>
          <cell r="D101">
            <v>6</v>
          </cell>
          <cell r="E101">
            <v>5.5</v>
          </cell>
        </row>
        <row r="102">
          <cell r="A102">
            <v>287</v>
          </cell>
          <cell r="B102" t="str">
            <v>Telha amianto ondulada 1,83 x 1,10</v>
          </cell>
          <cell r="C102" t="str">
            <v>un</v>
          </cell>
          <cell r="D102">
            <v>9.6</v>
          </cell>
          <cell r="E102">
            <v>8.8000000000000007</v>
          </cell>
        </row>
        <row r="103">
          <cell r="A103">
            <v>288</v>
          </cell>
          <cell r="B103" t="str">
            <v>Telha de barro colonial</v>
          </cell>
          <cell r="C103" t="str">
            <v>un</v>
          </cell>
          <cell r="D103">
            <v>0.14399999999999999</v>
          </cell>
          <cell r="E103">
            <v>0.13200000000000001</v>
          </cell>
        </row>
        <row r="104">
          <cell r="A104">
            <v>290</v>
          </cell>
          <cell r="B104" t="str">
            <v>Laje pré-fabricada e=10cm</v>
          </cell>
          <cell r="C104" t="str">
            <v>m2</v>
          </cell>
          <cell r="D104">
            <v>9.36</v>
          </cell>
          <cell r="E104">
            <v>8.58</v>
          </cell>
        </row>
        <row r="105">
          <cell r="A105">
            <v>291</v>
          </cell>
          <cell r="B105" t="str">
            <v>Escora de eucalipto 3m</v>
          </cell>
          <cell r="C105" t="str">
            <v>peça</v>
          </cell>
          <cell r="D105">
            <v>1.2</v>
          </cell>
          <cell r="E105">
            <v>1.1000000000000001</v>
          </cell>
        </row>
        <row r="106">
          <cell r="A106">
            <v>292</v>
          </cell>
          <cell r="B106" t="str">
            <v>Prego 15 x 15</v>
          </cell>
          <cell r="C106" t="str">
            <v>kg</v>
          </cell>
          <cell r="D106">
            <v>3.24</v>
          </cell>
          <cell r="E106">
            <v>2.9700000000000006</v>
          </cell>
        </row>
        <row r="111">
          <cell r="A111">
            <v>3000</v>
          </cell>
          <cell r="B111" t="str">
            <v>PISOS E REVESTIMENTOS</v>
          </cell>
        </row>
        <row r="112">
          <cell r="A112">
            <v>301</v>
          </cell>
          <cell r="B112" t="str">
            <v>Azulejo branco 15x15</v>
          </cell>
          <cell r="C112" t="str">
            <v>m2</v>
          </cell>
          <cell r="D112">
            <v>0</v>
          </cell>
        </row>
        <row r="113">
          <cell r="A113">
            <v>302</v>
          </cell>
          <cell r="B113" t="str">
            <v>Azulejo de cor 15x15</v>
          </cell>
          <cell r="C113" t="str">
            <v>m2</v>
          </cell>
          <cell r="D113">
            <v>0</v>
          </cell>
        </row>
        <row r="114">
          <cell r="A114">
            <v>304</v>
          </cell>
          <cell r="B114" t="str">
            <v>Ladrilho hidráulico 1 cor</v>
          </cell>
          <cell r="C114" t="str">
            <v>m2</v>
          </cell>
          <cell r="D114">
            <v>0</v>
          </cell>
        </row>
        <row r="115">
          <cell r="A115">
            <v>305</v>
          </cell>
          <cell r="B115" t="str">
            <v>Ladrilho hidráulico 2 cores</v>
          </cell>
          <cell r="C115" t="str">
            <v>m2</v>
          </cell>
          <cell r="D115">
            <v>0</v>
          </cell>
        </row>
        <row r="116">
          <cell r="A116">
            <v>306</v>
          </cell>
          <cell r="B116" t="str">
            <v>Lajota cerâmica 32x32cm</v>
          </cell>
          <cell r="C116" t="str">
            <v>m2</v>
          </cell>
          <cell r="D116">
            <v>0</v>
          </cell>
        </row>
        <row r="117">
          <cell r="A117">
            <v>308</v>
          </cell>
          <cell r="B117" t="str">
            <v>Cerâmica vermelha 12x24cm</v>
          </cell>
          <cell r="C117" t="str">
            <v>m2</v>
          </cell>
          <cell r="D117">
            <v>0</v>
          </cell>
        </row>
        <row r="118">
          <cell r="A118">
            <v>310</v>
          </cell>
          <cell r="B118" t="str">
            <v>Ardósia 40x40cm</v>
          </cell>
          <cell r="C118" t="str">
            <v>m2</v>
          </cell>
          <cell r="D118">
            <v>7.2</v>
          </cell>
          <cell r="E118">
            <v>6.6000000000000005</v>
          </cell>
        </row>
        <row r="119">
          <cell r="A119">
            <v>311</v>
          </cell>
          <cell r="B119" t="str">
            <v>Cerâmica 10x10</v>
          </cell>
          <cell r="C119" t="str">
            <v>m2</v>
          </cell>
          <cell r="D119">
            <v>10.68</v>
          </cell>
          <cell r="E119">
            <v>9.7900000000000009</v>
          </cell>
        </row>
        <row r="120">
          <cell r="A120">
            <v>312</v>
          </cell>
          <cell r="B120" t="str">
            <v>Cerâmica 40x40</v>
          </cell>
          <cell r="C120" t="str">
            <v>m2</v>
          </cell>
          <cell r="D120">
            <v>16.164000000000001</v>
          </cell>
          <cell r="E120">
            <v>14.817000000000002</v>
          </cell>
        </row>
        <row r="121">
          <cell r="A121">
            <v>313</v>
          </cell>
          <cell r="B121" t="str">
            <v>Cerâmica 30x30</v>
          </cell>
          <cell r="C121" t="str">
            <v>m2</v>
          </cell>
          <cell r="D121">
            <v>10.284000000000001</v>
          </cell>
          <cell r="E121">
            <v>9.4270000000000014</v>
          </cell>
        </row>
        <row r="122">
          <cell r="A122">
            <v>314</v>
          </cell>
          <cell r="B122" t="str">
            <v>Cerâmica 20x30</v>
          </cell>
          <cell r="C122" t="str">
            <v>m2</v>
          </cell>
          <cell r="D122">
            <v>8.52</v>
          </cell>
          <cell r="E122">
            <v>7.8100000000000005</v>
          </cell>
        </row>
        <row r="123">
          <cell r="A123">
            <v>315</v>
          </cell>
          <cell r="B123" t="str">
            <v>Cerâmica 15x15</v>
          </cell>
          <cell r="C123" t="str">
            <v>m2</v>
          </cell>
          <cell r="D123">
            <v>7.26</v>
          </cell>
          <cell r="E123">
            <v>6.6550000000000002</v>
          </cell>
        </row>
        <row r="124">
          <cell r="A124">
            <v>316</v>
          </cell>
          <cell r="B124" t="str">
            <v>Assoalho de sucupira 15cm</v>
          </cell>
          <cell r="C124" t="str">
            <v>m2</v>
          </cell>
          <cell r="D124">
            <v>0</v>
          </cell>
          <cell r="E124">
            <v>0</v>
          </cell>
        </row>
        <row r="125">
          <cell r="A125">
            <v>317</v>
          </cell>
          <cell r="B125" t="str">
            <v>Mármore branco 3cm</v>
          </cell>
          <cell r="C125" t="str">
            <v>m2</v>
          </cell>
          <cell r="D125">
            <v>60</v>
          </cell>
          <cell r="E125">
            <v>55.000000000000007</v>
          </cell>
        </row>
        <row r="126">
          <cell r="A126">
            <v>318</v>
          </cell>
          <cell r="B126" t="str">
            <v>Granito Branco Polar</v>
          </cell>
          <cell r="C126" t="str">
            <v>m2</v>
          </cell>
          <cell r="D126">
            <v>84</v>
          </cell>
          <cell r="E126">
            <v>77</v>
          </cell>
        </row>
        <row r="127">
          <cell r="A127">
            <v>319</v>
          </cell>
          <cell r="B127" t="str">
            <v>Granito Cinza Andorinha</v>
          </cell>
          <cell r="C127" t="str">
            <v>m2</v>
          </cell>
          <cell r="D127">
            <v>48</v>
          </cell>
          <cell r="E127">
            <v>44</v>
          </cell>
        </row>
        <row r="128">
          <cell r="A128">
            <v>320</v>
          </cell>
          <cell r="B128" t="str">
            <v>Pedra portuguesa</v>
          </cell>
          <cell r="C128" t="str">
            <v>m2</v>
          </cell>
          <cell r="D128">
            <v>12.6</v>
          </cell>
          <cell r="E128">
            <v>11.55</v>
          </cell>
        </row>
        <row r="129">
          <cell r="A129">
            <v>350</v>
          </cell>
          <cell r="B129" t="str">
            <v>Rodapé em granito h=7cm</v>
          </cell>
          <cell r="C129" t="str">
            <v>ml</v>
          </cell>
          <cell r="D129">
            <v>4.2</v>
          </cell>
          <cell r="E129">
            <v>3.8500000000000005</v>
          </cell>
        </row>
        <row r="130">
          <cell r="A130">
            <v>352</v>
          </cell>
          <cell r="B130" t="str">
            <v>Rodapé de angelim pedra</v>
          </cell>
          <cell r="C130" t="str">
            <v>ml</v>
          </cell>
          <cell r="D130">
            <v>1.68</v>
          </cell>
          <cell r="E130">
            <v>1.54</v>
          </cell>
        </row>
        <row r="132">
          <cell r="A132">
            <v>4000</v>
          </cell>
          <cell r="B132" t="str">
            <v>LOUÇAS E METAIS</v>
          </cell>
        </row>
        <row r="133">
          <cell r="A133">
            <v>401</v>
          </cell>
          <cell r="B133" t="str">
            <v>Vaso sanitário Logasa</v>
          </cell>
          <cell r="C133" t="str">
            <v>un</v>
          </cell>
          <cell r="D133">
            <v>60</v>
          </cell>
          <cell r="E133">
            <v>55.000000000000007</v>
          </cell>
        </row>
        <row r="134">
          <cell r="A134">
            <v>403</v>
          </cell>
          <cell r="B134" t="str">
            <v>Bacia turca</v>
          </cell>
          <cell r="C134" t="str">
            <v>un</v>
          </cell>
          <cell r="D134">
            <v>42</v>
          </cell>
          <cell r="E134">
            <v>38.5</v>
          </cell>
        </row>
        <row r="135">
          <cell r="A135">
            <v>404</v>
          </cell>
          <cell r="B135" t="str">
            <v>Lavatório de coluna</v>
          </cell>
          <cell r="C135" t="str">
            <v>un</v>
          </cell>
          <cell r="D135">
            <v>0</v>
          </cell>
          <cell r="E135">
            <v>0</v>
          </cell>
        </row>
        <row r="136">
          <cell r="A136">
            <v>405</v>
          </cell>
          <cell r="B136" t="str">
            <v>Lavatório suspenso</v>
          </cell>
          <cell r="C136" t="str">
            <v>un</v>
          </cell>
          <cell r="D136">
            <v>57.6</v>
          </cell>
          <cell r="E136">
            <v>52.800000000000004</v>
          </cell>
        </row>
        <row r="137">
          <cell r="A137">
            <v>408</v>
          </cell>
          <cell r="B137" t="str">
            <v>Bancada de ardósia</v>
          </cell>
          <cell r="C137" t="str">
            <v>m2</v>
          </cell>
          <cell r="D137">
            <v>0</v>
          </cell>
          <cell r="E137">
            <v>0</v>
          </cell>
        </row>
        <row r="138">
          <cell r="A138">
            <v>409</v>
          </cell>
          <cell r="B138" t="str">
            <v>Bancada de granito</v>
          </cell>
          <cell r="C138" t="str">
            <v>m2</v>
          </cell>
          <cell r="D138">
            <v>84</v>
          </cell>
          <cell r="E138">
            <v>77</v>
          </cell>
        </row>
        <row r="139">
          <cell r="A139">
            <v>410</v>
          </cell>
          <cell r="B139" t="str">
            <v>Bojo para pia inox</v>
          </cell>
          <cell r="C139" t="str">
            <v>un</v>
          </cell>
          <cell r="D139">
            <v>60</v>
          </cell>
          <cell r="E139">
            <v>55.000000000000007</v>
          </cell>
        </row>
        <row r="140">
          <cell r="A140">
            <v>415</v>
          </cell>
          <cell r="B140" t="str">
            <v>Tanque pré-moldado</v>
          </cell>
          <cell r="C140" t="str">
            <v>un</v>
          </cell>
          <cell r="D140">
            <v>0</v>
          </cell>
          <cell r="E140">
            <v>0</v>
          </cell>
        </row>
        <row r="141">
          <cell r="A141">
            <v>416</v>
          </cell>
          <cell r="B141" t="str">
            <v>Tanque de Louça</v>
          </cell>
          <cell r="C141" t="str">
            <v>un</v>
          </cell>
          <cell r="D141">
            <v>58.8</v>
          </cell>
          <cell r="E141">
            <v>53.900000000000006</v>
          </cell>
        </row>
        <row r="142">
          <cell r="A142">
            <v>417</v>
          </cell>
          <cell r="B142" t="str">
            <v>Tanque Inox</v>
          </cell>
          <cell r="C142" t="str">
            <v>un</v>
          </cell>
          <cell r="D142">
            <v>0</v>
          </cell>
          <cell r="E142">
            <v>0</v>
          </cell>
        </row>
        <row r="143">
          <cell r="A143">
            <v>430</v>
          </cell>
          <cell r="B143" t="str">
            <v>Caixa d´água 500l</v>
          </cell>
          <cell r="C143" t="str">
            <v>un</v>
          </cell>
          <cell r="D143">
            <v>84</v>
          </cell>
          <cell r="E143">
            <v>77</v>
          </cell>
        </row>
        <row r="144">
          <cell r="A144">
            <v>431</v>
          </cell>
          <cell r="B144" t="str">
            <v>Caixa d´água 1000l</v>
          </cell>
          <cell r="C144" t="str">
            <v>un</v>
          </cell>
          <cell r="D144">
            <v>0</v>
          </cell>
        </row>
        <row r="155">
          <cell r="A155">
            <v>5000</v>
          </cell>
          <cell r="B155" t="str">
            <v>ESQUADRIAS</v>
          </cell>
        </row>
        <row r="156">
          <cell r="A156">
            <v>502</v>
          </cell>
          <cell r="B156" t="str">
            <v>Porta interna madeira 60/70/80 x 210</v>
          </cell>
          <cell r="C156" t="str">
            <v>un</v>
          </cell>
          <cell r="D156">
            <v>42</v>
          </cell>
          <cell r="E156">
            <v>38.5</v>
          </cell>
        </row>
        <row r="157">
          <cell r="A157">
            <v>510</v>
          </cell>
          <cell r="B157" t="str">
            <v>Porta externa madeira 80 x 210</v>
          </cell>
          <cell r="C157" t="str">
            <v>un</v>
          </cell>
          <cell r="D157">
            <v>60</v>
          </cell>
          <cell r="E157">
            <v>55.000000000000007</v>
          </cell>
        </row>
        <row r="158">
          <cell r="A158">
            <v>520</v>
          </cell>
          <cell r="B158" t="str">
            <v>Janela de madeira</v>
          </cell>
          <cell r="C158" t="str">
            <v>un</v>
          </cell>
          <cell r="D158">
            <v>50.4</v>
          </cell>
          <cell r="E158">
            <v>46.2</v>
          </cell>
        </row>
        <row r="172">
          <cell r="A172">
            <v>6000</v>
          </cell>
          <cell r="B172" t="str">
            <v>ACABAMENTOS</v>
          </cell>
        </row>
        <row r="173">
          <cell r="A173">
            <v>602</v>
          </cell>
          <cell r="B173" t="str">
            <v>Massa PVA</v>
          </cell>
          <cell r="C173" t="str">
            <v>kg</v>
          </cell>
          <cell r="D173">
            <v>0.372</v>
          </cell>
          <cell r="E173">
            <v>0.34100000000000003</v>
          </cell>
        </row>
        <row r="174">
          <cell r="A174">
            <v>603</v>
          </cell>
          <cell r="B174" t="str">
            <v>Massa a óleo</v>
          </cell>
          <cell r="C174" t="str">
            <v>kg</v>
          </cell>
          <cell r="D174">
            <v>3.6480000000000001</v>
          </cell>
          <cell r="E174">
            <v>3.3440000000000003</v>
          </cell>
        </row>
        <row r="175">
          <cell r="A175">
            <v>604</v>
          </cell>
          <cell r="B175" t="str">
            <v>Tinta látex Suvinil</v>
          </cell>
          <cell r="C175" t="str">
            <v>l</v>
          </cell>
          <cell r="D175">
            <v>8.52</v>
          </cell>
          <cell r="E175">
            <v>7.8100000000000005</v>
          </cell>
        </row>
        <row r="176">
          <cell r="A176">
            <v>605</v>
          </cell>
          <cell r="B176" t="str">
            <v>Tinta Texturada acrílica</v>
          </cell>
          <cell r="C176" t="str">
            <v>l</v>
          </cell>
          <cell r="D176">
            <v>12.6</v>
          </cell>
          <cell r="E176">
            <v>11.55</v>
          </cell>
        </row>
        <row r="177">
          <cell r="A177">
            <v>606</v>
          </cell>
          <cell r="B177" t="str">
            <v>Líquido selador</v>
          </cell>
          <cell r="C177" t="str">
            <v>l</v>
          </cell>
          <cell r="D177">
            <v>5.76</v>
          </cell>
          <cell r="E177">
            <v>5.28</v>
          </cell>
        </row>
        <row r="178">
          <cell r="A178">
            <v>607</v>
          </cell>
          <cell r="B178" t="str">
            <v>Verniz para madeira com filtro</v>
          </cell>
          <cell r="C178" t="str">
            <v>l</v>
          </cell>
          <cell r="D178">
            <v>9.36</v>
          </cell>
          <cell r="E178">
            <v>8.58</v>
          </cell>
        </row>
        <row r="179">
          <cell r="A179">
            <v>608</v>
          </cell>
          <cell r="B179" t="str">
            <v xml:space="preserve">Tinta esmalte </v>
          </cell>
          <cell r="C179" t="str">
            <v>l</v>
          </cell>
          <cell r="D179">
            <v>12.360000000000001</v>
          </cell>
          <cell r="E179">
            <v>11.330000000000002</v>
          </cell>
        </row>
        <row r="180">
          <cell r="A180">
            <v>609</v>
          </cell>
          <cell r="B180" t="str">
            <v>Fundo para madeira</v>
          </cell>
          <cell r="C180" t="str">
            <v>l</v>
          </cell>
          <cell r="D180">
            <v>12.360000000000001</v>
          </cell>
          <cell r="E180">
            <v>11.330000000000002</v>
          </cell>
        </row>
        <row r="182">
          <cell r="A182">
            <v>7000</v>
          </cell>
          <cell r="B182" t="str">
            <v>FERRAGENS</v>
          </cell>
        </row>
        <row r="183">
          <cell r="A183">
            <v>710</v>
          </cell>
          <cell r="B183" t="str">
            <v>Pino aço cravado (pino e fincapino)</v>
          </cell>
          <cell r="C183" t="str">
            <v>un</v>
          </cell>
          <cell r="D183">
            <v>0.32</v>
          </cell>
          <cell r="E183">
            <v>0.35200000000000004</v>
          </cell>
        </row>
        <row r="184">
          <cell r="A184">
            <v>750</v>
          </cell>
          <cell r="B184" t="str">
            <v xml:space="preserve">Dobradiça 21/2" </v>
          </cell>
          <cell r="C184" t="str">
            <v>un</v>
          </cell>
          <cell r="D184">
            <v>0.8</v>
          </cell>
          <cell r="E184">
            <v>0.88000000000000012</v>
          </cell>
        </row>
        <row r="185">
          <cell r="A185">
            <v>760</v>
          </cell>
          <cell r="B185" t="str">
            <v>Fechadura interna tipo alavanca</v>
          </cell>
          <cell r="C185" t="str">
            <v>un</v>
          </cell>
          <cell r="D185">
            <v>17.3</v>
          </cell>
          <cell r="E185">
            <v>19.03</v>
          </cell>
        </row>
        <row r="186">
          <cell r="A186">
            <v>762</v>
          </cell>
          <cell r="B186" t="str">
            <v>Fechadura externa tipo bola</v>
          </cell>
          <cell r="C186" t="str">
            <v>un</v>
          </cell>
          <cell r="D186">
            <v>21.3</v>
          </cell>
          <cell r="E186">
            <v>23.430000000000003</v>
          </cell>
        </row>
        <row r="187">
          <cell r="A187">
            <v>764</v>
          </cell>
          <cell r="B187" t="str">
            <v>Fechadura para banheiro</v>
          </cell>
          <cell r="C187" t="str">
            <v>un</v>
          </cell>
          <cell r="D187">
            <v>17.3</v>
          </cell>
          <cell r="E187">
            <v>19.03</v>
          </cell>
        </row>
        <row r="189">
          <cell r="A189">
            <v>8000</v>
          </cell>
          <cell r="B189" t="str">
            <v>MATERIAIS ELÉTRICOS E HIDRÁULICOS</v>
          </cell>
        </row>
        <row r="190">
          <cell r="A190">
            <v>801</v>
          </cell>
          <cell r="B190" t="str">
            <v>Poste padrão</v>
          </cell>
          <cell r="C190" t="str">
            <v>un</v>
          </cell>
          <cell r="D190">
            <v>312</v>
          </cell>
          <cell r="E190">
            <v>286</v>
          </cell>
        </row>
        <row r="191">
          <cell r="A191">
            <v>805</v>
          </cell>
          <cell r="B191" t="str">
            <v>Disjuntor tripolar 70A</v>
          </cell>
          <cell r="C191" t="str">
            <v>peça</v>
          </cell>
          <cell r="D191">
            <v>42</v>
          </cell>
          <cell r="E191">
            <v>38.5</v>
          </cell>
        </row>
        <row r="192">
          <cell r="A192">
            <v>807</v>
          </cell>
          <cell r="B192" t="str">
            <v>Chave trifásica simples</v>
          </cell>
          <cell r="C192" t="str">
            <v>peça</v>
          </cell>
          <cell r="D192">
            <v>45.6</v>
          </cell>
          <cell r="E192">
            <v>41.800000000000004</v>
          </cell>
        </row>
        <row r="193">
          <cell r="A193">
            <v>810</v>
          </cell>
          <cell r="B193" t="str">
            <v>Eletroduto PVC rígido 3"</v>
          </cell>
          <cell r="C193" t="str">
            <v>vara</v>
          </cell>
          <cell r="D193">
            <v>30</v>
          </cell>
          <cell r="E193">
            <v>27.500000000000004</v>
          </cell>
        </row>
        <row r="194">
          <cell r="A194">
            <v>812</v>
          </cell>
          <cell r="B194" t="str">
            <v>Eletroduto PVC rígido 3/4"</v>
          </cell>
          <cell r="C194" t="str">
            <v>vara</v>
          </cell>
          <cell r="D194">
            <v>2.7720000000000002</v>
          </cell>
          <cell r="E194">
            <v>2.5410000000000004</v>
          </cell>
        </row>
        <row r="195">
          <cell r="A195">
            <v>815</v>
          </cell>
          <cell r="B195" t="str">
            <v>Curva p/ eletroduto PVC 3"</v>
          </cell>
          <cell r="C195" t="str">
            <v>peça</v>
          </cell>
          <cell r="D195">
            <v>7.6800000000000006</v>
          </cell>
          <cell r="E195">
            <v>7.0400000000000009</v>
          </cell>
        </row>
        <row r="196">
          <cell r="A196">
            <v>817</v>
          </cell>
          <cell r="B196" t="str">
            <v>Luva p/ eletroduto PVC 3"</v>
          </cell>
          <cell r="C196" t="str">
            <v>peça</v>
          </cell>
          <cell r="D196">
            <v>5.8800000000000008</v>
          </cell>
          <cell r="E196">
            <v>5.3900000000000006</v>
          </cell>
        </row>
        <row r="197">
          <cell r="A197">
            <v>820</v>
          </cell>
          <cell r="B197" t="str">
            <v>Lâmpada incandescente 100W</v>
          </cell>
          <cell r="C197" t="str">
            <v>unid.</v>
          </cell>
          <cell r="D197">
            <v>1.38</v>
          </cell>
          <cell r="E197">
            <v>1.2649999999999999</v>
          </cell>
        </row>
        <row r="198">
          <cell r="A198">
            <v>830</v>
          </cell>
          <cell r="B198" t="str">
            <v>Tomada tripolar</v>
          </cell>
          <cell r="C198" t="str">
            <v>peça</v>
          </cell>
          <cell r="D198">
            <v>8.0400000000000009</v>
          </cell>
          <cell r="E198">
            <v>7.370000000000001</v>
          </cell>
        </row>
        <row r="199">
          <cell r="A199">
            <v>840</v>
          </cell>
          <cell r="B199" t="str">
            <v>Cabo 16,0mm2</v>
          </cell>
          <cell r="C199" t="str">
            <v>metro</v>
          </cell>
          <cell r="D199">
            <v>1.68</v>
          </cell>
          <cell r="E199">
            <v>1.54</v>
          </cell>
        </row>
        <row r="207">
          <cell r="A207">
            <v>9000</v>
          </cell>
          <cell r="B207" t="str">
            <v>EQUIPAMENTOS / FERRAMENTAS</v>
          </cell>
        </row>
        <row r="208">
          <cell r="A208">
            <v>902</v>
          </cell>
          <cell r="B208" t="str">
            <v>Retro escavadeira</v>
          </cell>
          <cell r="C208" t="str">
            <v>h</v>
          </cell>
          <cell r="D208">
            <v>60</v>
          </cell>
          <cell r="E208">
            <v>55.000000000000007</v>
          </cell>
        </row>
        <row r="209">
          <cell r="A209">
            <v>904</v>
          </cell>
          <cell r="B209" t="str">
            <v>Caminhão basculante</v>
          </cell>
          <cell r="C209" t="str">
            <v>h</v>
          </cell>
          <cell r="D209">
            <v>45</v>
          </cell>
          <cell r="E209">
            <v>41.25</v>
          </cell>
        </row>
        <row r="210">
          <cell r="A210">
            <v>906</v>
          </cell>
          <cell r="B210" t="str">
            <v>Caminhão carroceria</v>
          </cell>
          <cell r="C210" t="str">
            <v>h</v>
          </cell>
          <cell r="D210">
            <v>45</v>
          </cell>
          <cell r="E210">
            <v>41.25</v>
          </cell>
        </row>
        <row r="211">
          <cell r="A211">
            <v>912</v>
          </cell>
          <cell r="B211" t="str">
            <v>Betoneira</v>
          </cell>
          <cell r="C211" t="str">
            <v>h</v>
          </cell>
          <cell r="D211">
            <v>0.68399999999999994</v>
          </cell>
          <cell r="E211">
            <v>0.627</v>
          </cell>
        </row>
        <row r="212">
          <cell r="A212">
            <v>920</v>
          </cell>
          <cell r="B212" t="str">
            <v>Andaime fachadeiro tipo catraca</v>
          </cell>
          <cell r="C212" t="str">
            <v>mês</v>
          </cell>
          <cell r="D212">
            <v>72</v>
          </cell>
          <cell r="E212">
            <v>66</v>
          </cell>
        </row>
        <row r="213">
          <cell r="A213">
            <v>922</v>
          </cell>
          <cell r="B213" t="str">
            <v>Andaime tubular</v>
          </cell>
          <cell r="C213" t="str">
            <v>metro/mês</v>
          </cell>
          <cell r="D213">
            <v>5.6639999999999997</v>
          </cell>
          <cell r="E213">
            <v>5.1920000000000002</v>
          </cell>
        </row>
        <row r="214">
          <cell r="A214">
            <v>924</v>
          </cell>
          <cell r="B214" t="str">
            <v>Escoramento metálico</v>
          </cell>
          <cell r="C214" t="str">
            <v>m2/dia</v>
          </cell>
          <cell r="D214">
            <v>0.26400000000000001</v>
          </cell>
          <cell r="E214">
            <v>0.24200000000000002</v>
          </cell>
        </row>
        <row r="215">
          <cell r="A215">
            <v>926</v>
          </cell>
          <cell r="B215" t="str">
            <v>Forma metálica</v>
          </cell>
          <cell r="C215" t="str">
            <v>m2</v>
          </cell>
          <cell r="D215">
            <v>0</v>
          </cell>
          <cell r="E215">
            <v>0</v>
          </cell>
        </row>
        <row r="216">
          <cell r="A216">
            <v>930</v>
          </cell>
          <cell r="B216" t="str">
            <v>Serra circular</v>
          </cell>
          <cell r="C216" t="str">
            <v>h</v>
          </cell>
          <cell r="D216">
            <v>0.68399999999999994</v>
          </cell>
          <cell r="E216">
            <v>0.627</v>
          </cell>
        </row>
        <row r="217">
          <cell r="A217">
            <v>932</v>
          </cell>
          <cell r="B217" t="str">
            <v>Vibrador com mangote</v>
          </cell>
          <cell r="C217" t="str">
            <v>mês</v>
          </cell>
          <cell r="D217">
            <v>84</v>
          </cell>
          <cell r="E217">
            <v>77</v>
          </cell>
        </row>
        <row r="218">
          <cell r="A218">
            <v>934</v>
          </cell>
          <cell r="B218" t="str">
            <v>Serra policorte</v>
          </cell>
          <cell r="C218" t="str">
            <v>h</v>
          </cell>
          <cell r="D218">
            <v>0.68399999999999994</v>
          </cell>
          <cell r="E218">
            <v>0.627</v>
          </cell>
        </row>
        <row r="219">
          <cell r="A219">
            <v>936</v>
          </cell>
          <cell r="B219" t="str">
            <v>Guincho coluna</v>
          </cell>
          <cell r="C219" t="str">
            <v>mês</v>
          </cell>
          <cell r="D219">
            <v>84</v>
          </cell>
          <cell r="E219">
            <v>77</v>
          </cell>
        </row>
        <row r="220">
          <cell r="A220">
            <v>938</v>
          </cell>
          <cell r="B220" t="str">
            <v>Condutor de entulho</v>
          </cell>
          <cell r="C220" t="str">
            <v>mês</v>
          </cell>
          <cell r="D220">
            <v>9.6</v>
          </cell>
          <cell r="E220">
            <v>8.8000000000000007</v>
          </cell>
        </row>
        <row r="221">
          <cell r="A221">
            <v>940</v>
          </cell>
          <cell r="B221" t="str">
            <v>Martelete pneumático</v>
          </cell>
          <cell r="C221" t="str">
            <v>h</v>
          </cell>
          <cell r="D221">
            <v>0</v>
          </cell>
        </row>
        <row r="222">
          <cell r="A222">
            <v>942</v>
          </cell>
          <cell r="B222" t="str">
            <v>Compressor</v>
          </cell>
          <cell r="C222" t="str">
            <v>h</v>
          </cell>
          <cell r="D222">
            <v>0</v>
          </cell>
        </row>
        <row r="224">
          <cell r="A224" t="str">
            <v>SUBCOMPOSIÇÕES</v>
          </cell>
        </row>
        <row r="225">
          <cell r="A225">
            <v>30158</v>
          </cell>
          <cell r="B225" t="str">
            <v>reaterro apiloado de valas</v>
          </cell>
          <cell r="C225" t="str">
            <v>m³</v>
          </cell>
          <cell r="D225">
            <v>11.55</v>
          </cell>
        </row>
        <row r="226">
          <cell r="A226">
            <v>30201</v>
          </cell>
          <cell r="B226" t="str">
            <v>escavação manual até 1,5m</v>
          </cell>
          <cell r="C226" t="str">
            <v>m³</v>
          </cell>
          <cell r="D226">
            <v>8.3800000000000008</v>
          </cell>
        </row>
        <row r="227">
          <cell r="A227">
            <v>40801</v>
          </cell>
          <cell r="B227" t="str">
            <v>AREIA seca peneirada</v>
          </cell>
          <cell r="C227" t="str">
            <v>m³</v>
          </cell>
          <cell r="D227">
            <v>44.46</v>
          </cell>
        </row>
        <row r="228">
          <cell r="A228">
            <v>40803</v>
          </cell>
          <cell r="B228" t="str">
            <v>CAL em pasta peneirada e pura</v>
          </cell>
          <cell r="C228" t="str">
            <v>m³</v>
          </cell>
          <cell r="D228">
            <v>111.74</v>
          </cell>
        </row>
        <row r="229">
          <cell r="A229">
            <v>40839</v>
          </cell>
          <cell r="B229" t="str">
            <v>ARGAMASSA de cimento e areia peneirada 1:3</v>
          </cell>
          <cell r="C229" t="str">
            <v>m³</v>
          </cell>
          <cell r="D229">
            <v>215.98</v>
          </cell>
        </row>
        <row r="230">
          <cell r="A230">
            <v>40927</v>
          </cell>
          <cell r="B230" t="str">
            <v>ARGAMASSA cimento, cal e areia peneirada 1:1:6</v>
          </cell>
          <cell r="C230" t="str">
            <v>m³</v>
          </cell>
          <cell r="D230">
            <v>165.02</v>
          </cell>
        </row>
        <row r="231">
          <cell r="A231">
            <v>50301</v>
          </cell>
          <cell r="B231" t="str">
            <v>forma em tábua de pinho p/fundação reaprov. 5x</v>
          </cell>
          <cell r="C231" t="str">
            <v>m²</v>
          </cell>
          <cell r="D231">
            <v>14.64</v>
          </cell>
        </row>
        <row r="232">
          <cell r="A232">
            <v>50302</v>
          </cell>
          <cell r="B232" t="str">
            <v>forma em tábua de pinho p/fundação sem reaproveitamento</v>
          </cell>
          <cell r="C232" t="str">
            <v>m²</v>
          </cell>
          <cell r="D232">
            <v>27.93</v>
          </cell>
        </row>
        <row r="233">
          <cell r="A233">
            <v>50403</v>
          </cell>
          <cell r="B233" t="str">
            <v>armadura CA-50 média 6,3 a 10mm (1/4 a 3/8")</v>
          </cell>
          <cell r="C233" t="str">
            <v>kg</v>
          </cell>
          <cell r="D233">
            <v>2.4</v>
          </cell>
        </row>
        <row r="234">
          <cell r="A234">
            <v>50405</v>
          </cell>
          <cell r="B234" t="str">
            <v>armadura CA-60 fina 3,4 a 6mm</v>
          </cell>
          <cell r="C234" t="str">
            <v>kg</v>
          </cell>
          <cell r="D234">
            <v>3.58</v>
          </cell>
        </row>
        <row r="235">
          <cell r="A235">
            <v>50505</v>
          </cell>
          <cell r="B235" t="str">
            <v>concreto estrutural fck=15MPa</v>
          </cell>
          <cell r="C235" t="str">
            <v>m³</v>
          </cell>
          <cell r="D235">
            <v>147.19</v>
          </cell>
        </row>
        <row r="236">
          <cell r="A236">
            <v>50515</v>
          </cell>
          <cell r="B236" t="str">
            <v>lançamento e aplicação de concreto em fundação</v>
          </cell>
          <cell r="C236" t="str">
            <v>m³</v>
          </cell>
          <cell r="D236">
            <v>21.58</v>
          </cell>
        </row>
        <row r="237">
          <cell r="A237">
            <v>60409</v>
          </cell>
          <cell r="B237" t="str">
            <v>concreto para laje de piso</v>
          </cell>
          <cell r="C237" t="str">
            <v>m³</v>
          </cell>
          <cell r="D237">
            <v>139.24</v>
          </cell>
        </row>
        <row r="238">
          <cell r="A238">
            <v>60411</v>
          </cell>
          <cell r="B238" t="str">
            <v>Lançamento de concreto em estruturas</v>
          </cell>
          <cell r="C238" t="str">
            <v>m³</v>
          </cell>
          <cell r="D238">
            <v>29.87</v>
          </cell>
        </row>
        <row r="239">
          <cell r="A239">
            <v>70153</v>
          </cell>
          <cell r="B239" t="str">
            <v>alvenaria com blocos de concreto 10x20x40</v>
          </cell>
          <cell r="C239" t="str">
            <v>m²</v>
          </cell>
          <cell r="D239">
            <v>12.86</v>
          </cell>
        </row>
        <row r="240">
          <cell r="A240" t="str">
            <v>S50500</v>
          </cell>
          <cell r="B240" t="str">
            <v>Baldrame concreto armado 15x30cm</v>
          </cell>
          <cell r="C240" t="str">
            <v>ml</v>
          </cell>
          <cell r="D240">
            <v>28.31</v>
          </cell>
        </row>
        <row r="241">
          <cell r="A241" t="str">
            <v>S50505</v>
          </cell>
          <cell r="B241" t="str">
            <v>Baldrame em blocos de concreto 15x20cm</v>
          </cell>
          <cell r="C241" t="str">
            <v>ml</v>
          </cell>
          <cell r="D241">
            <v>20.149999999999999</v>
          </cell>
        </row>
        <row r="242">
          <cell r="A242" t="str">
            <v>S50510</v>
          </cell>
          <cell r="B242" t="str">
            <v>laje de piso não estrutural e=7cm</v>
          </cell>
          <cell r="C242" t="str">
            <v>m2</v>
          </cell>
          <cell r="D242">
            <v>13.08</v>
          </cell>
        </row>
        <row r="243">
          <cell r="A243">
            <v>110408</v>
          </cell>
          <cell r="B243" t="str">
            <v>Cobertura em telha de fibrocimento</v>
          </cell>
          <cell r="C243" t="str">
            <v>m²</v>
          </cell>
          <cell r="D243">
            <v>8.82</v>
          </cell>
        </row>
        <row r="244">
          <cell r="A244">
            <v>160209</v>
          </cell>
          <cell r="B244" t="str">
            <v>Emboço com argamassa mista 1:1:6</v>
          </cell>
          <cell r="C244" t="str">
            <v>m²</v>
          </cell>
          <cell r="D244">
            <v>7.67</v>
          </cell>
        </row>
        <row r="245">
          <cell r="A245">
            <v>170202</v>
          </cell>
          <cell r="B245" t="str">
            <v>regularização de bases e=6cm</v>
          </cell>
          <cell r="C245" t="str">
            <v>m²</v>
          </cell>
          <cell r="D245">
            <v>14.42</v>
          </cell>
        </row>
        <row r="246">
          <cell r="A246" t="str">
            <v>S170202</v>
          </cell>
          <cell r="B246" t="str">
            <v>regulariação de bases e=3cm</v>
          </cell>
          <cell r="C246" t="str">
            <v>m²</v>
          </cell>
          <cell r="D246">
            <v>7.94</v>
          </cell>
        </row>
        <row r="247">
          <cell r="A247">
            <v>200205</v>
          </cell>
          <cell r="B247" t="str">
            <v>Pintura PVA de paredes internas 3 demãos</v>
          </cell>
          <cell r="C247" t="str">
            <v>m²</v>
          </cell>
          <cell r="D247">
            <v>5.37</v>
          </cell>
        </row>
        <row r="248">
          <cell r="A248">
            <v>200602</v>
          </cell>
          <cell r="B248" t="str">
            <v>Pintura a óleo em esquadrias metálicas 2 demãos</v>
          </cell>
          <cell r="C248" t="str">
            <v>m²</v>
          </cell>
          <cell r="D248">
            <v>8.17</v>
          </cell>
        </row>
        <row r="249">
          <cell r="A249">
            <v>500001</v>
          </cell>
          <cell r="B249" t="str">
            <v>Concreto para pisos 13,5 Mpa</v>
          </cell>
          <cell r="C249" t="str">
            <v>m³</v>
          </cell>
          <cell r="D249">
            <v>147.46</v>
          </cell>
        </row>
      </sheetData>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composições"/>
      <sheetName val="fornecedores"/>
      <sheetName val="MAT"/>
      <sheetName val="Cronograma"/>
      <sheetName val="Listagem"/>
      <sheetName val="Plan1"/>
    </sheetNames>
    <sheetDataSet>
      <sheetData sheetId="0"/>
      <sheetData sheetId="1"/>
      <sheetData sheetId="2"/>
      <sheetData sheetId="3">
        <row r="3">
          <cell r="A3">
            <v>1000</v>
          </cell>
          <cell r="B3" t="str">
            <v>MÃO DE OBRA ASSALARIADA</v>
          </cell>
        </row>
        <row r="4">
          <cell r="A4">
            <v>101</v>
          </cell>
          <cell r="B4" t="str">
            <v>Pedreiro</v>
          </cell>
          <cell r="C4" t="str">
            <v>h</v>
          </cell>
          <cell r="D4">
            <v>2.004</v>
          </cell>
          <cell r="E4">
            <v>1.67</v>
          </cell>
        </row>
        <row r="5">
          <cell r="A5">
            <v>102</v>
          </cell>
          <cell r="B5" t="str">
            <v>Servente</v>
          </cell>
          <cell r="C5" t="str">
            <v>h</v>
          </cell>
          <cell r="D5">
            <v>1.296</v>
          </cell>
          <cell r="E5">
            <v>1.08</v>
          </cell>
        </row>
        <row r="6">
          <cell r="A6">
            <v>103</v>
          </cell>
          <cell r="B6" t="str">
            <v>Carpinteiro</v>
          </cell>
          <cell r="C6" t="str">
            <v>h</v>
          </cell>
          <cell r="D6">
            <v>2.004</v>
          </cell>
          <cell r="E6">
            <v>1.67</v>
          </cell>
        </row>
        <row r="7">
          <cell r="A7">
            <v>104</v>
          </cell>
          <cell r="B7" t="str">
            <v>Bombeiro</v>
          </cell>
          <cell r="C7" t="str">
            <v>h</v>
          </cell>
          <cell r="D7">
            <v>2.004</v>
          </cell>
          <cell r="E7">
            <v>1.67</v>
          </cell>
        </row>
        <row r="8">
          <cell r="A8">
            <v>105</v>
          </cell>
          <cell r="B8" t="str">
            <v>Eletricista</v>
          </cell>
          <cell r="C8" t="str">
            <v>h</v>
          </cell>
          <cell r="D8">
            <v>2.004</v>
          </cell>
          <cell r="E8">
            <v>1.67</v>
          </cell>
        </row>
        <row r="9">
          <cell r="A9">
            <v>106</v>
          </cell>
          <cell r="B9" t="str">
            <v>Armador</v>
          </cell>
          <cell r="C9" t="str">
            <v>kg</v>
          </cell>
          <cell r="D9">
            <v>0.36</v>
          </cell>
          <cell r="E9">
            <v>0.3</v>
          </cell>
        </row>
        <row r="10">
          <cell r="A10">
            <v>107</v>
          </cell>
          <cell r="B10" t="str">
            <v>Maquinista</v>
          </cell>
          <cell r="C10" t="str">
            <v>h</v>
          </cell>
          <cell r="D10">
            <v>1.776</v>
          </cell>
          <cell r="E10">
            <v>1.48</v>
          </cell>
        </row>
        <row r="11">
          <cell r="A11">
            <v>108</v>
          </cell>
          <cell r="B11" t="str">
            <v>Montador</v>
          </cell>
          <cell r="C11" t="str">
            <v>h</v>
          </cell>
          <cell r="D11">
            <v>1.776</v>
          </cell>
          <cell r="E11">
            <v>1.48</v>
          </cell>
        </row>
        <row r="12">
          <cell r="A12">
            <v>109</v>
          </cell>
          <cell r="B12" t="str">
            <v>Ferreiro</v>
          </cell>
          <cell r="C12" t="str">
            <v>h</v>
          </cell>
          <cell r="D12">
            <v>1.776</v>
          </cell>
          <cell r="E12">
            <v>1.48</v>
          </cell>
        </row>
        <row r="13">
          <cell r="A13">
            <v>110</v>
          </cell>
          <cell r="B13" t="str">
            <v>Ajudante</v>
          </cell>
          <cell r="C13" t="str">
            <v>h</v>
          </cell>
          <cell r="D13">
            <v>1.296</v>
          </cell>
          <cell r="E13">
            <v>1.08</v>
          </cell>
        </row>
        <row r="14">
          <cell r="A14">
            <v>111</v>
          </cell>
          <cell r="B14" t="str">
            <v>Pintor</v>
          </cell>
          <cell r="C14" t="str">
            <v>h</v>
          </cell>
          <cell r="D14">
            <v>1.9320000000000002</v>
          </cell>
          <cell r="E14">
            <v>1.61</v>
          </cell>
        </row>
        <row r="15">
          <cell r="A15">
            <v>112</v>
          </cell>
          <cell r="B15" t="str">
            <v>Telhadista</v>
          </cell>
          <cell r="C15" t="str">
            <v>h</v>
          </cell>
          <cell r="D15">
            <v>2.004</v>
          </cell>
          <cell r="E15">
            <v>1.67</v>
          </cell>
        </row>
        <row r="17">
          <cell r="A17">
            <v>1500</v>
          </cell>
          <cell r="B17" t="str">
            <v>MÃO DE OBRA EMPREITADA</v>
          </cell>
        </row>
        <row r="18">
          <cell r="A18">
            <v>150</v>
          </cell>
          <cell r="B18" t="str">
            <v>Empreitada alvenaria</v>
          </cell>
          <cell r="C18" t="str">
            <v>m2</v>
          </cell>
          <cell r="D18">
            <v>3</v>
          </cell>
          <cell r="E18">
            <v>2</v>
          </cell>
        </row>
        <row r="19">
          <cell r="A19">
            <v>152</v>
          </cell>
          <cell r="B19" t="str">
            <v>Empreitada chapisco interno</v>
          </cell>
          <cell r="C19" t="str">
            <v>m2</v>
          </cell>
          <cell r="D19">
            <v>0.84</v>
          </cell>
          <cell r="E19">
            <v>0.77</v>
          </cell>
        </row>
        <row r="20">
          <cell r="A20">
            <v>154</v>
          </cell>
          <cell r="B20" t="str">
            <v>Empreitada chapisco no jaú</v>
          </cell>
          <cell r="C20" t="str">
            <v>m2</v>
          </cell>
          <cell r="D20">
            <v>0.96000000000000008</v>
          </cell>
          <cell r="E20">
            <v>0.88000000000000012</v>
          </cell>
        </row>
        <row r="21">
          <cell r="A21">
            <v>155</v>
          </cell>
          <cell r="B21" t="str">
            <v>Empreiteiro assentamento de pisos c/ encargos</v>
          </cell>
          <cell r="C21" t="str">
            <v>m2</v>
          </cell>
          <cell r="D21">
            <v>7.2</v>
          </cell>
          <cell r="E21">
            <v>6.6000000000000005</v>
          </cell>
        </row>
        <row r="22">
          <cell r="A22">
            <v>156</v>
          </cell>
          <cell r="B22" t="str">
            <v>Empreitada emboço interno</v>
          </cell>
          <cell r="C22" t="str">
            <v>m2</v>
          </cell>
          <cell r="D22">
            <v>2.4</v>
          </cell>
          <cell r="E22">
            <v>2.2000000000000002</v>
          </cell>
        </row>
        <row r="23">
          <cell r="A23">
            <v>158</v>
          </cell>
          <cell r="B23" t="str">
            <v>Empreitada emboço e chapisco no jaú</v>
          </cell>
          <cell r="C23" t="str">
            <v>m2</v>
          </cell>
          <cell r="D23">
            <v>6</v>
          </cell>
          <cell r="E23">
            <v>5.5</v>
          </cell>
        </row>
        <row r="24">
          <cell r="A24">
            <v>160</v>
          </cell>
          <cell r="B24" t="str">
            <v>Empreitada contrapiso</v>
          </cell>
          <cell r="C24" t="str">
            <v>m2</v>
          </cell>
          <cell r="D24">
            <v>3</v>
          </cell>
          <cell r="E24">
            <v>2.75</v>
          </cell>
        </row>
        <row r="25">
          <cell r="A25">
            <v>162</v>
          </cell>
          <cell r="B25" t="str">
            <v>Empreitada pisos cerâmicos</v>
          </cell>
          <cell r="C25" t="str">
            <v>m2</v>
          </cell>
          <cell r="D25">
            <v>4.8</v>
          </cell>
          <cell r="E25">
            <v>4.4000000000000004</v>
          </cell>
        </row>
        <row r="26">
          <cell r="A26">
            <v>164</v>
          </cell>
          <cell r="B26" t="str">
            <v>Empreitada revestimentos paredes internas</v>
          </cell>
          <cell r="C26" t="str">
            <v>m2</v>
          </cell>
          <cell r="D26">
            <v>4.8</v>
          </cell>
          <cell r="E26">
            <v>4.4000000000000004</v>
          </cell>
        </row>
        <row r="27">
          <cell r="A27">
            <v>166</v>
          </cell>
          <cell r="B27" t="str">
            <v>Empreitada assentamento de aduelas</v>
          </cell>
          <cell r="C27" t="str">
            <v>unid.</v>
          </cell>
          <cell r="D27">
            <v>7.2</v>
          </cell>
          <cell r="E27">
            <v>6.6000000000000005</v>
          </cell>
        </row>
        <row r="28">
          <cell r="A28">
            <v>167</v>
          </cell>
          <cell r="B28" t="str">
            <v>Empreitada assentamento de esquadria de madeira</v>
          </cell>
          <cell r="C28" t="str">
            <v>unid.</v>
          </cell>
          <cell r="D28">
            <v>12</v>
          </cell>
          <cell r="E28">
            <v>11</v>
          </cell>
        </row>
        <row r="29">
          <cell r="A29">
            <v>168</v>
          </cell>
          <cell r="B29" t="str">
            <v>Empreitada pisos de granito/mármore/ardósia</v>
          </cell>
          <cell r="C29" t="str">
            <v>m2</v>
          </cell>
          <cell r="D29">
            <v>9.6</v>
          </cell>
          <cell r="E29">
            <v>8.8000000000000007</v>
          </cell>
        </row>
        <row r="30">
          <cell r="A30">
            <v>169</v>
          </cell>
          <cell r="B30" t="str">
            <v>Empreitada revestimento externo cerâmica 10x10</v>
          </cell>
          <cell r="C30" t="str">
            <v>m2</v>
          </cell>
          <cell r="D30">
            <v>6</v>
          </cell>
          <cell r="E30">
            <v>5.5</v>
          </cell>
        </row>
        <row r="31">
          <cell r="A31">
            <v>170</v>
          </cell>
          <cell r="B31" t="str">
            <v>Empreitada revestimento externo granito</v>
          </cell>
          <cell r="C31" t="str">
            <v>m2</v>
          </cell>
          <cell r="D31">
            <v>14.4</v>
          </cell>
          <cell r="E31">
            <v>13.200000000000001</v>
          </cell>
        </row>
        <row r="32">
          <cell r="A32">
            <v>171</v>
          </cell>
          <cell r="B32" t="str">
            <v>Empreitada assentamento de soleira ou chapim em granito</v>
          </cell>
          <cell r="C32" t="str">
            <v>ml</v>
          </cell>
          <cell r="D32">
            <v>6</v>
          </cell>
          <cell r="E32">
            <v>5.5</v>
          </cell>
        </row>
        <row r="33">
          <cell r="A33">
            <v>180</v>
          </cell>
          <cell r="B33" t="str">
            <v>Empreitada pintura de paredes internas 2 demãos</v>
          </cell>
          <cell r="C33" t="str">
            <v>m2</v>
          </cell>
          <cell r="D33">
            <v>3.6</v>
          </cell>
          <cell r="E33">
            <v>3.3000000000000003</v>
          </cell>
        </row>
        <row r="36">
          <cell r="A36">
            <v>199</v>
          </cell>
          <cell r="B36" t="str">
            <v>Leis Sociais = 125,8% sobre mão-de-obra</v>
          </cell>
          <cell r="D36">
            <v>1.2060440000000001</v>
          </cell>
          <cell r="E36">
            <v>1.2060440000000001</v>
          </cell>
        </row>
        <row r="38">
          <cell r="A38">
            <v>2000</v>
          </cell>
          <cell r="B38" t="str">
            <v>INSUMOS BÁSICOS</v>
          </cell>
        </row>
        <row r="40">
          <cell r="A40">
            <v>201</v>
          </cell>
          <cell r="B40" t="str">
            <v>Cimento</v>
          </cell>
          <cell r="C40" t="str">
            <v>kg</v>
          </cell>
          <cell r="D40">
            <v>0.3</v>
          </cell>
          <cell r="E40">
            <v>0.27500000000000002</v>
          </cell>
        </row>
        <row r="41">
          <cell r="A41">
            <v>202</v>
          </cell>
          <cell r="B41" t="str">
            <v>Areia úmida</v>
          </cell>
          <cell r="C41" t="str">
            <v>m3</v>
          </cell>
          <cell r="D41">
            <v>0</v>
          </cell>
          <cell r="E41">
            <v>0</v>
          </cell>
        </row>
        <row r="42">
          <cell r="A42">
            <v>203</v>
          </cell>
          <cell r="B42" t="str">
            <v>Brita 1/2</v>
          </cell>
          <cell r="C42" t="str">
            <v>m3</v>
          </cell>
          <cell r="D42">
            <v>24</v>
          </cell>
          <cell r="E42">
            <v>22</v>
          </cell>
        </row>
        <row r="43">
          <cell r="A43">
            <v>204</v>
          </cell>
          <cell r="B43" t="str">
            <v>Cal virgem em pó</v>
          </cell>
          <cell r="C43" t="str">
            <v>kg</v>
          </cell>
          <cell r="D43">
            <v>0.12000000000000001</v>
          </cell>
          <cell r="E43">
            <v>0.11000000000000001</v>
          </cell>
        </row>
        <row r="44">
          <cell r="A44">
            <v>205</v>
          </cell>
          <cell r="B44" t="str">
            <v>Cal hidratada</v>
          </cell>
          <cell r="C44" t="str">
            <v>kg</v>
          </cell>
          <cell r="D44">
            <v>0.18</v>
          </cell>
          <cell r="E44">
            <v>0.16500000000000001</v>
          </cell>
        </row>
        <row r="45">
          <cell r="A45">
            <v>206</v>
          </cell>
          <cell r="B45" t="str">
            <v>Impermeabilizante Vedacit</v>
          </cell>
          <cell r="C45" t="str">
            <v>l</v>
          </cell>
          <cell r="D45">
            <v>2.0533333333333337</v>
          </cell>
          <cell r="E45">
            <v>1.8822222222222225</v>
          </cell>
        </row>
        <row r="46">
          <cell r="A46">
            <v>207</v>
          </cell>
          <cell r="B46" t="str">
            <v>Cimentcola Quartzolit</v>
          </cell>
          <cell r="C46" t="str">
            <v>kg</v>
          </cell>
          <cell r="D46">
            <v>0.372</v>
          </cell>
          <cell r="E46">
            <v>0.34100000000000003</v>
          </cell>
        </row>
        <row r="47">
          <cell r="A47">
            <v>208</v>
          </cell>
          <cell r="B47" t="str">
            <v>Supercimentcola Quarzolite</v>
          </cell>
          <cell r="C47" t="str">
            <v>kg</v>
          </cell>
          <cell r="D47">
            <v>0.75600000000000001</v>
          </cell>
          <cell r="E47">
            <v>0.69300000000000006</v>
          </cell>
        </row>
        <row r="48">
          <cell r="A48">
            <v>209</v>
          </cell>
          <cell r="B48" t="str">
            <v>Cimento branco</v>
          </cell>
          <cell r="C48" t="str">
            <v>kg</v>
          </cell>
          <cell r="D48">
            <v>1.56</v>
          </cell>
          <cell r="E48">
            <v>1.4300000000000002</v>
          </cell>
        </row>
        <row r="49">
          <cell r="A49">
            <v>210</v>
          </cell>
          <cell r="B49" t="str">
            <v>Prego 18x24</v>
          </cell>
          <cell r="C49" t="str">
            <v>kg</v>
          </cell>
          <cell r="D49">
            <v>2.64</v>
          </cell>
          <cell r="E49">
            <v>2.4200000000000004</v>
          </cell>
        </row>
        <row r="50">
          <cell r="A50">
            <v>211</v>
          </cell>
          <cell r="B50" t="str">
            <v>tábua de pinho 1x12"</v>
          </cell>
          <cell r="C50" t="str">
            <v>m2</v>
          </cell>
          <cell r="D50">
            <v>8.16</v>
          </cell>
          <cell r="E50">
            <v>7.48</v>
          </cell>
        </row>
        <row r="51">
          <cell r="A51">
            <v>212</v>
          </cell>
          <cell r="B51" t="str">
            <v>tábua de pinho 1x9"</v>
          </cell>
          <cell r="C51" t="str">
            <v>m2</v>
          </cell>
          <cell r="D51">
            <v>8.16</v>
          </cell>
          <cell r="E51">
            <v>7.48</v>
          </cell>
        </row>
        <row r="52">
          <cell r="A52">
            <v>213</v>
          </cell>
          <cell r="B52" t="str">
            <v>Sarrafo de pinho 10x2,5cm</v>
          </cell>
          <cell r="C52" t="str">
            <v>m</v>
          </cell>
          <cell r="D52">
            <v>1.02</v>
          </cell>
          <cell r="E52">
            <v>0.93500000000000005</v>
          </cell>
        </row>
        <row r="53">
          <cell r="A53">
            <v>214</v>
          </cell>
          <cell r="B53" t="str">
            <v>pontalete de pinho 3x3"</v>
          </cell>
          <cell r="C53" t="str">
            <v>m</v>
          </cell>
          <cell r="D53">
            <v>1.8</v>
          </cell>
          <cell r="E53">
            <v>1.6500000000000001</v>
          </cell>
        </row>
        <row r="54">
          <cell r="A54">
            <v>215</v>
          </cell>
          <cell r="B54" t="str">
            <v>Viga de peroba 6x12cm</v>
          </cell>
          <cell r="C54" t="str">
            <v>m</v>
          </cell>
          <cell r="D54">
            <v>4.5599999999999996</v>
          </cell>
          <cell r="E54">
            <v>4.18</v>
          </cell>
        </row>
        <row r="55">
          <cell r="A55">
            <v>216</v>
          </cell>
          <cell r="B55" t="str">
            <v>Chapa de compensado resinado 10mm</v>
          </cell>
          <cell r="C55" t="str">
            <v>m2</v>
          </cell>
          <cell r="D55">
            <v>18</v>
          </cell>
          <cell r="E55">
            <v>16.5</v>
          </cell>
        </row>
        <row r="56">
          <cell r="A56">
            <v>217</v>
          </cell>
          <cell r="B56" t="str">
            <v>Madeira</v>
          </cell>
          <cell r="C56" t="str">
            <v>m3</v>
          </cell>
          <cell r="D56">
            <v>300</v>
          </cell>
          <cell r="E56">
            <v>275</v>
          </cell>
        </row>
        <row r="57">
          <cell r="A57">
            <v>218</v>
          </cell>
          <cell r="B57" t="str">
            <v>Chumbador 3/8"</v>
          </cell>
          <cell r="C57" t="str">
            <v>un</v>
          </cell>
          <cell r="D57">
            <v>0.24000000000000002</v>
          </cell>
          <cell r="E57">
            <v>0.22000000000000003</v>
          </cell>
        </row>
        <row r="58">
          <cell r="A58">
            <v>219</v>
          </cell>
          <cell r="B58" t="str">
            <v>Aço CA-50 12,5mm</v>
          </cell>
          <cell r="C58" t="str">
            <v>kg</v>
          </cell>
          <cell r="D58">
            <v>1.8720000000000001</v>
          </cell>
          <cell r="E58">
            <v>1.7160000000000002</v>
          </cell>
        </row>
        <row r="59">
          <cell r="A59">
            <v>220</v>
          </cell>
          <cell r="B59" t="str">
            <v>Aço CA-50 10mm</v>
          </cell>
          <cell r="C59" t="str">
            <v>kg</v>
          </cell>
          <cell r="D59">
            <v>1.7412698412698413</v>
          </cell>
          <cell r="E59">
            <v>1.5961640211640213</v>
          </cell>
        </row>
        <row r="60">
          <cell r="A60">
            <v>221</v>
          </cell>
          <cell r="B60" t="str">
            <v>Aço CA-50 8mm</v>
          </cell>
          <cell r="C60" t="str">
            <v>kg</v>
          </cell>
          <cell r="D60">
            <v>1.875</v>
          </cell>
          <cell r="E60">
            <v>1.7187500000000002</v>
          </cell>
        </row>
        <row r="61">
          <cell r="A61">
            <v>222</v>
          </cell>
          <cell r="B61" t="str">
            <v>Aço CA-50 6,3mm</v>
          </cell>
          <cell r="C61" t="str">
            <v>kg</v>
          </cell>
          <cell r="D61">
            <v>1.8720000000000001</v>
          </cell>
          <cell r="E61">
            <v>1.7160000000000002</v>
          </cell>
        </row>
        <row r="62">
          <cell r="A62">
            <v>223</v>
          </cell>
          <cell r="B62" t="str">
            <v>Aço CA-50 5mm</v>
          </cell>
          <cell r="C62" t="str">
            <v>kg</v>
          </cell>
          <cell r="D62">
            <v>1.875</v>
          </cell>
          <cell r="E62">
            <v>1.7187500000000002</v>
          </cell>
        </row>
        <row r="63">
          <cell r="A63">
            <v>224</v>
          </cell>
          <cell r="B63" t="str">
            <v>Aço CA-50 4,2mm</v>
          </cell>
          <cell r="C63" t="str">
            <v>kg</v>
          </cell>
          <cell r="D63">
            <v>2.0793893129770993</v>
          </cell>
          <cell r="E63">
            <v>1.9061068702290076</v>
          </cell>
        </row>
        <row r="64">
          <cell r="A64">
            <v>225</v>
          </cell>
          <cell r="B64" t="str">
            <v>Aço CA-60 4,2mm</v>
          </cell>
          <cell r="C64" t="str">
            <v>kg</v>
          </cell>
          <cell r="D64">
            <v>2.0793893129770993</v>
          </cell>
          <cell r="E64">
            <v>1.9061068702290076</v>
          </cell>
        </row>
        <row r="65">
          <cell r="A65">
            <v>226</v>
          </cell>
          <cell r="B65" t="str">
            <v>Arame galvanizado</v>
          </cell>
          <cell r="C65" t="str">
            <v>kg</v>
          </cell>
          <cell r="D65">
            <v>1.9200000000000002</v>
          </cell>
          <cell r="E65">
            <v>1.7600000000000002</v>
          </cell>
        </row>
        <row r="66">
          <cell r="A66">
            <v>227</v>
          </cell>
          <cell r="B66" t="str">
            <v>Arame recozido</v>
          </cell>
          <cell r="C66" t="str">
            <v>kg</v>
          </cell>
          <cell r="D66">
            <v>3.6</v>
          </cell>
          <cell r="E66">
            <v>3.3000000000000003</v>
          </cell>
        </row>
        <row r="67">
          <cell r="A67">
            <v>230</v>
          </cell>
          <cell r="B67" t="str">
            <v>Tijolo 9x19x28</v>
          </cell>
          <cell r="C67" t="str">
            <v>un</v>
          </cell>
          <cell r="D67">
            <v>0.18</v>
          </cell>
          <cell r="E67">
            <v>0.16500000000000001</v>
          </cell>
        </row>
        <row r="68">
          <cell r="A68">
            <v>231</v>
          </cell>
          <cell r="B68" t="str">
            <v>Tijolo 09x19x19</v>
          </cell>
          <cell r="C68" t="str">
            <v>un</v>
          </cell>
          <cell r="D68">
            <v>0.156</v>
          </cell>
          <cell r="E68">
            <v>0.14300000000000002</v>
          </cell>
        </row>
        <row r="69">
          <cell r="A69">
            <v>232</v>
          </cell>
          <cell r="B69" t="str">
            <v>Tijolo de barro maciço</v>
          </cell>
          <cell r="C69" t="str">
            <v>un</v>
          </cell>
          <cell r="D69">
            <v>0.26400000000000001</v>
          </cell>
          <cell r="E69">
            <v>0.24200000000000002</v>
          </cell>
        </row>
        <row r="70">
          <cell r="A70">
            <v>233</v>
          </cell>
          <cell r="B70" t="str">
            <v>Elemento vazado tipo cobogó</v>
          </cell>
          <cell r="C70" t="str">
            <v>un</v>
          </cell>
          <cell r="D70">
            <v>0.88800000000000001</v>
          </cell>
          <cell r="E70">
            <v>0.81400000000000006</v>
          </cell>
        </row>
        <row r="71">
          <cell r="A71">
            <v>234</v>
          </cell>
          <cell r="B71" t="str">
            <v>Bloco de concreto 10x20x40</v>
          </cell>
          <cell r="C71" t="str">
            <v>un</v>
          </cell>
          <cell r="D71">
            <v>0.42</v>
          </cell>
          <cell r="E71">
            <v>0.38500000000000001</v>
          </cell>
        </row>
        <row r="72">
          <cell r="A72">
            <v>235</v>
          </cell>
          <cell r="B72" t="str">
            <v>Bloco de concreto 15x20x40</v>
          </cell>
          <cell r="C72" t="str">
            <v>un</v>
          </cell>
          <cell r="D72">
            <v>0.6</v>
          </cell>
          <cell r="E72">
            <v>0.55000000000000004</v>
          </cell>
        </row>
        <row r="73">
          <cell r="A73">
            <v>236</v>
          </cell>
          <cell r="B73" t="str">
            <v>Rejunte Quartizolit para revestimento cerâmico</v>
          </cell>
          <cell r="C73" t="str">
            <v>kg</v>
          </cell>
          <cell r="D73">
            <v>1.6320000000000001</v>
          </cell>
          <cell r="E73">
            <v>1.4960000000000002</v>
          </cell>
        </row>
        <row r="74">
          <cell r="A74">
            <v>238</v>
          </cell>
          <cell r="B74" t="str">
            <v>Laje pré-fabricada e=10cm</v>
          </cell>
          <cell r="C74" t="str">
            <v>m2</v>
          </cell>
          <cell r="D74">
            <v>7.2</v>
          </cell>
          <cell r="E74">
            <v>6.6000000000000005</v>
          </cell>
        </row>
        <row r="75">
          <cell r="A75">
            <v>240</v>
          </cell>
          <cell r="B75" t="str">
            <v>Desmoldante para formas</v>
          </cell>
          <cell r="C75" t="str">
            <v>l</v>
          </cell>
          <cell r="D75">
            <v>3.9</v>
          </cell>
          <cell r="E75">
            <v>3.5750000000000002</v>
          </cell>
        </row>
        <row r="76">
          <cell r="A76">
            <v>242</v>
          </cell>
          <cell r="B76" t="str">
            <v>Formas metálicas aluguel</v>
          </cell>
          <cell r="C76" t="str">
            <v>m2</v>
          </cell>
          <cell r="D76">
            <v>0</v>
          </cell>
          <cell r="E76">
            <v>0</v>
          </cell>
        </row>
        <row r="77">
          <cell r="A77">
            <v>244</v>
          </cell>
          <cell r="B77" t="str">
            <v>Escora de eucalipto 3m</v>
          </cell>
          <cell r="C77" t="str">
            <v>un</v>
          </cell>
          <cell r="D77">
            <v>1.2</v>
          </cell>
          <cell r="E77">
            <v>1.1000000000000001</v>
          </cell>
        </row>
        <row r="78">
          <cell r="A78">
            <v>245</v>
          </cell>
          <cell r="B78" t="str">
            <v>Chapa zincada no. 26</v>
          </cell>
          <cell r="C78" t="str">
            <v>chapa</v>
          </cell>
          <cell r="D78">
            <v>15.6</v>
          </cell>
          <cell r="E78">
            <v>14.3</v>
          </cell>
        </row>
        <row r="79">
          <cell r="A79">
            <v>246</v>
          </cell>
          <cell r="B79" t="str">
            <v>Chapa de compensado resinado 12mm</v>
          </cell>
          <cell r="C79" t="str">
            <v>m2</v>
          </cell>
          <cell r="D79">
            <v>9.1320000000000014</v>
          </cell>
          <cell r="E79">
            <v>8.3710000000000004</v>
          </cell>
        </row>
        <row r="80">
          <cell r="A80">
            <v>247</v>
          </cell>
          <cell r="B80" t="str">
            <v>Chapa de compensado resinado 14mm</v>
          </cell>
          <cell r="C80" t="str">
            <v>m2</v>
          </cell>
          <cell r="D80">
            <v>10.404</v>
          </cell>
          <cell r="E80">
            <v>9.5370000000000008</v>
          </cell>
        </row>
        <row r="81">
          <cell r="A81">
            <v>248</v>
          </cell>
          <cell r="B81" t="str">
            <v>Chapa de compensado resinado 12mm</v>
          </cell>
          <cell r="C81" t="str">
            <v>chapa</v>
          </cell>
          <cell r="D81">
            <v>16.2</v>
          </cell>
          <cell r="E81">
            <v>14.850000000000001</v>
          </cell>
        </row>
        <row r="82">
          <cell r="A82">
            <v>249</v>
          </cell>
          <cell r="B82" t="str">
            <v>Chapa de compensado resinado 14mm</v>
          </cell>
          <cell r="C82" t="str">
            <v>chapa</v>
          </cell>
          <cell r="D82">
            <v>31.2</v>
          </cell>
          <cell r="E82">
            <v>28.6</v>
          </cell>
        </row>
        <row r="83">
          <cell r="A83">
            <v>250</v>
          </cell>
          <cell r="B83" t="str">
            <v>Chapa de compensado resinado 10mm</v>
          </cell>
          <cell r="C83" t="str">
            <v>m2</v>
          </cell>
          <cell r="D83">
            <v>7.6859504132231411</v>
          </cell>
          <cell r="E83">
            <v>7.0454545454545459</v>
          </cell>
        </row>
        <row r="84">
          <cell r="A84">
            <v>251</v>
          </cell>
          <cell r="B84" t="str">
            <v>Chapa de compensado resinado 10mm</v>
          </cell>
          <cell r="C84" t="str">
            <v>chapa</v>
          </cell>
          <cell r="D84">
            <v>18.600000000000001</v>
          </cell>
          <cell r="E84">
            <v>17.05</v>
          </cell>
        </row>
        <row r="85">
          <cell r="A85">
            <v>252</v>
          </cell>
          <cell r="B85" t="str">
            <v>Areia média</v>
          </cell>
          <cell r="C85" t="str">
            <v>m3</v>
          </cell>
          <cell r="D85">
            <v>27.6</v>
          </cell>
          <cell r="E85">
            <v>25.3</v>
          </cell>
        </row>
        <row r="86">
          <cell r="A86">
            <v>253</v>
          </cell>
          <cell r="B86" t="str">
            <v>Brita 3/4</v>
          </cell>
          <cell r="C86" t="str">
            <v>m3</v>
          </cell>
          <cell r="D86">
            <v>27.6</v>
          </cell>
          <cell r="E86">
            <v>25.3</v>
          </cell>
        </row>
        <row r="87">
          <cell r="A87">
            <v>254</v>
          </cell>
          <cell r="B87" t="str">
            <v>Pedra de mão</v>
          </cell>
          <cell r="C87" t="str">
            <v>m3</v>
          </cell>
          <cell r="D87">
            <v>2.52</v>
          </cell>
          <cell r="E87">
            <v>2.3100000000000005</v>
          </cell>
        </row>
        <row r="88">
          <cell r="A88">
            <v>261</v>
          </cell>
          <cell r="B88" t="str">
            <v>tábua de pinho 1x12"</v>
          </cell>
          <cell r="C88" t="str">
            <v>m</v>
          </cell>
          <cell r="D88">
            <v>1.26</v>
          </cell>
          <cell r="E88">
            <v>1.1550000000000002</v>
          </cell>
        </row>
        <row r="89">
          <cell r="A89">
            <v>262</v>
          </cell>
          <cell r="B89" t="str">
            <v>tábua de pinho 1x15cm</v>
          </cell>
          <cell r="C89" t="str">
            <v>m</v>
          </cell>
          <cell r="D89">
            <v>13.44</v>
          </cell>
          <cell r="E89">
            <v>12.32</v>
          </cell>
        </row>
        <row r="90">
          <cell r="A90">
            <v>264</v>
          </cell>
          <cell r="B90" t="str">
            <v>Lambrí de Peroba mica 10x1</v>
          </cell>
          <cell r="C90" t="str">
            <v>m2</v>
          </cell>
          <cell r="D90">
            <v>4.8</v>
          </cell>
          <cell r="E90">
            <v>4.4000000000000004</v>
          </cell>
        </row>
        <row r="91">
          <cell r="A91">
            <v>266</v>
          </cell>
          <cell r="B91" t="str">
            <v>Placas de gesso pré-fabricadas 60x60</v>
          </cell>
          <cell r="C91" t="str">
            <v>m2</v>
          </cell>
          <cell r="D91">
            <v>0.24000000000000002</v>
          </cell>
          <cell r="E91">
            <v>0.22000000000000003</v>
          </cell>
        </row>
        <row r="92">
          <cell r="A92">
            <v>267</v>
          </cell>
          <cell r="B92" t="str">
            <v>Gesso em pó</v>
          </cell>
          <cell r="C92" t="str">
            <v>kg</v>
          </cell>
          <cell r="D92">
            <v>5.6400000000000006</v>
          </cell>
          <cell r="E92">
            <v>5.1700000000000008</v>
          </cell>
        </row>
        <row r="93">
          <cell r="A93">
            <v>270</v>
          </cell>
          <cell r="B93" t="str">
            <v>Soda cáustica</v>
          </cell>
          <cell r="C93" t="str">
            <v>kg</v>
          </cell>
          <cell r="D93">
            <v>2.16</v>
          </cell>
          <cell r="E93">
            <v>1.9800000000000002</v>
          </cell>
        </row>
        <row r="94">
          <cell r="A94">
            <v>271</v>
          </cell>
          <cell r="B94" t="str">
            <v>Ácido muriático</v>
          </cell>
          <cell r="C94" t="str">
            <v>l</v>
          </cell>
          <cell r="D94">
            <v>3.8999999999999995</v>
          </cell>
          <cell r="E94">
            <v>3.5749999999999997</v>
          </cell>
        </row>
        <row r="95">
          <cell r="A95">
            <v>272</v>
          </cell>
          <cell r="B95" t="str">
            <v>Aguarráz mineral</v>
          </cell>
          <cell r="C95" t="str">
            <v>l</v>
          </cell>
          <cell r="D95">
            <v>0.24000000000000002</v>
          </cell>
          <cell r="E95">
            <v>0.22000000000000003</v>
          </cell>
        </row>
        <row r="96">
          <cell r="A96">
            <v>274</v>
          </cell>
          <cell r="B96" t="str">
            <v>Lixa nº120 para pintura</v>
          </cell>
          <cell r="C96" t="str">
            <v>un</v>
          </cell>
          <cell r="D96">
            <v>1.2</v>
          </cell>
          <cell r="E96">
            <v>1.1000000000000001</v>
          </cell>
        </row>
        <row r="97">
          <cell r="A97">
            <v>275</v>
          </cell>
          <cell r="B97" t="str">
            <v>Caibro 7x4 madeira branca</v>
          </cell>
          <cell r="C97" t="str">
            <v>ml</v>
          </cell>
          <cell r="D97">
            <v>2.52</v>
          </cell>
          <cell r="E97">
            <v>2.3100000000000005</v>
          </cell>
        </row>
        <row r="98">
          <cell r="A98">
            <v>276</v>
          </cell>
          <cell r="B98" t="str">
            <v>Caibro 7x5 Parajú</v>
          </cell>
          <cell r="C98" t="str">
            <v>ml</v>
          </cell>
          <cell r="D98">
            <v>2.2799999999999998</v>
          </cell>
          <cell r="E98">
            <v>2.09</v>
          </cell>
        </row>
        <row r="99">
          <cell r="A99">
            <v>280</v>
          </cell>
          <cell r="B99" t="str">
            <v>Caibro 7x5 Parajú</v>
          </cell>
          <cell r="C99" t="str">
            <v>ml</v>
          </cell>
          <cell r="D99">
            <v>1.32</v>
          </cell>
          <cell r="E99">
            <v>1.2100000000000002</v>
          </cell>
        </row>
        <row r="100">
          <cell r="A100">
            <v>282</v>
          </cell>
          <cell r="B100" t="str">
            <v>Caibro 7x4 madeira branca</v>
          </cell>
          <cell r="C100" t="str">
            <v>ml</v>
          </cell>
          <cell r="D100">
            <v>5.4</v>
          </cell>
          <cell r="E100">
            <v>4.95</v>
          </cell>
        </row>
        <row r="101">
          <cell r="A101">
            <v>286</v>
          </cell>
          <cell r="B101" t="str">
            <v>Telha amianto ondulada 2,44 x 0,50 fibrotex</v>
          </cell>
          <cell r="C101" t="str">
            <v>un</v>
          </cell>
          <cell r="D101">
            <v>6</v>
          </cell>
          <cell r="E101">
            <v>5.5</v>
          </cell>
        </row>
        <row r="102">
          <cell r="A102">
            <v>287</v>
          </cell>
          <cell r="B102" t="str">
            <v>Telha amianto ondulada 1,83 x 1,10</v>
          </cell>
          <cell r="C102" t="str">
            <v>un</v>
          </cell>
          <cell r="D102">
            <v>9.6</v>
          </cell>
          <cell r="E102">
            <v>8.8000000000000007</v>
          </cell>
        </row>
        <row r="103">
          <cell r="A103">
            <v>288</v>
          </cell>
          <cell r="B103" t="str">
            <v>Telha de barro colonial</v>
          </cell>
          <cell r="C103" t="str">
            <v>un</v>
          </cell>
          <cell r="D103">
            <v>0.14399999999999999</v>
          </cell>
          <cell r="E103">
            <v>0.13200000000000001</v>
          </cell>
        </row>
        <row r="104">
          <cell r="A104">
            <v>290</v>
          </cell>
          <cell r="B104" t="str">
            <v>Laje pré-fabricada e=10cm</v>
          </cell>
          <cell r="C104" t="str">
            <v>m2</v>
          </cell>
          <cell r="D104">
            <v>9.36</v>
          </cell>
          <cell r="E104">
            <v>8.58</v>
          </cell>
        </row>
        <row r="105">
          <cell r="A105">
            <v>291</v>
          </cell>
          <cell r="B105" t="str">
            <v>Escora de eucalipto 3m</v>
          </cell>
          <cell r="C105" t="str">
            <v>peça</v>
          </cell>
          <cell r="D105">
            <v>1.2</v>
          </cell>
          <cell r="E105">
            <v>1.1000000000000001</v>
          </cell>
        </row>
        <row r="106">
          <cell r="A106">
            <v>292</v>
          </cell>
          <cell r="B106" t="str">
            <v>Prego 15 x 15</v>
          </cell>
          <cell r="C106" t="str">
            <v>kg</v>
          </cell>
          <cell r="D106">
            <v>3.24</v>
          </cell>
          <cell r="E106">
            <v>2.9700000000000006</v>
          </cell>
        </row>
        <row r="111">
          <cell r="A111">
            <v>3000</v>
          </cell>
          <cell r="B111" t="str">
            <v>PISOS E REVESTIMENTOS</v>
          </cell>
        </row>
        <row r="112">
          <cell r="A112">
            <v>301</v>
          </cell>
          <cell r="B112" t="str">
            <v>Azulejo branco 15x15</v>
          </cell>
          <cell r="C112" t="str">
            <v>m2</v>
          </cell>
          <cell r="D112">
            <v>0</v>
          </cell>
        </row>
        <row r="113">
          <cell r="A113">
            <v>302</v>
          </cell>
          <cell r="B113" t="str">
            <v>Azulejo de cor 15x15</v>
          </cell>
          <cell r="C113" t="str">
            <v>m2</v>
          </cell>
          <cell r="D113">
            <v>0</v>
          </cell>
        </row>
        <row r="114">
          <cell r="A114">
            <v>304</v>
          </cell>
          <cell r="B114" t="str">
            <v>Ladrilho hidráulico 1 cor</v>
          </cell>
          <cell r="C114" t="str">
            <v>m2</v>
          </cell>
          <cell r="D114">
            <v>0</v>
          </cell>
        </row>
        <row r="115">
          <cell r="A115">
            <v>305</v>
          </cell>
          <cell r="B115" t="str">
            <v>Ladrilho hidráulico 2 cores</v>
          </cell>
          <cell r="C115" t="str">
            <v>m2</v>
          </cell>
          <cell r="D115">
            <v>0</v>
          </cell>
        </row>
        <row r="116">
          <cell r="A116">
            <v>306</v>
          </cell>
          <cell r="B116" t="str">
            <v>Lajota cerâmica 32x32cm</v>
          </cell>
          <cell r="C116" t="str">
            <v>m2</v>
          </cell>
          <cell r="D116">
            <v>0</v>
          </cell>
        </row>
        <row r="117">
          <cell r="A117">
            <v>308</v>
          </cell>
          <cell r="B117" t="str">
            <v>Cerâmica vermelha 12x24cm</v>
          </cell>
          <cell r="C117" t="str">
            <v>m2</v>
          </cell>
          <cell r="D117">
            <v>0</v>
          </cell>
        </row>
        <row r="118">
          <cell r="A118">
            <v>310</v>
          </cell>
          <cell r="B118" t="str">
            <v>Ardósia 40x40cm</v>
          </cell>
          <cell r="C118" t="str">
            <v>m2</v>
          </cell>
          <cell r="D118">
            <v>7.2</v>
          </cell>
          <cell r="E118">
            <v>6.6000000000000005</v>
          </cell>
        </row>
        <row r="119">
          <cell r="A119">
            <v>311</v>
          </cell>
          <cell r="B119" t="str">
            <v>Cerâmica 10x10</v>
          </cell>
          <cell r="C119" t="str">
            <v>m2</v>
          </cell>
          <cell r="D119">
            <v>10.68</v>
          </cell>
          <cell r="E119">
            <v>9.7900000000000009</v>
          </cell>
        </row>
        <row r="120">
          <cell r="A120">
            <v>312</v>
          </cell>
          <cell r="B120" t="str">
            <v>Cerâmica 40x40</v>
          </cell>
          <cell r="C120" t="str">
            <v>m2</v>
          </cell>
          <cell r="D120">
            <v>16.164000000000001</v>
          </cell>
          <cell r="E120">
            <v>14.817000000000002</v>
          </cell>
        </row>
        <row r="121">
          <cell r="A121">
            <v>313</v>
          </cell>
          <cell r="B121" t="str">
            <v>Cerâmica 30x30</v>
          </cell>
          <cell r="C121" t="str">
            <v>m2</v>
          </cell>
          <cell r="D121">
            <v>10.284000000000001</v>
          </cell>
          <cell r="E121">
            <v>9.4270000000000014</v>
          </cell>
        </row>
        <row r="122">
          <cell r="A122">
            <v>314</v>
          </cell>
          <cell r="B122" t="str">
            <v>Cerâmica 20x30</v>
          </cell>
          <cell r="C122" t="str">
            <v>m2</v>
          </cell>
          <cell r="D122">
            <v>8.52</v>
          </cell>
          <cell r="E122">
            <v>7.8100000000000005</v>
          </cell>
        </row>
        <row r="123">
          <cell r="A123">
            <v>315</v>
          </cell>
          <cell r="B123" t="str">
            <v>Cerâmica 15x15</v>
          </cell>
          <cell r="C123" t="str">
            <v>m2</v>
          </cell>
          <cell r="D123">
            <v>7.26</v>
          </cell>
          <cell r="E123">
            <v>6.6550000000000002</v>
          </cell>
        </row>
        <row r="124">
          <cell r="A124">
            <v>316</v>
          </cell>
          <cell r="B124" t="str">
            <v>Assoalho de sucupira 15cm</v>
          </cell>
          <cell r="C124" t="str">
            <v>m2</v>
          </cell>
          <cell r="D124">
            <v>0</v>
          </cell>
          <cell r="E124">
            <v>0</v>
          </cell>
        </row>
        <row r="125">
          <cell r="A125">
            <v>317</v>
          </cell>
          <cell r="B125" t="str">
            <v>Mármore branco 3cm</v>
          </cell>
          <cell r="C125" t="str">
            <v>m2</v>
          </cell>
          <cell r="D125">
            <v>60</v>
          </cell>
          <cell r="E125">
            <v>55.000000000000007</v>
          </cell>
        </row>
        <row r="126">
          <cell r="A126">
            <v>318</v>
          </cell>
          <cell r="B126" t="str">
            <v>Granito Branco Polar</v>
          </cell>
          <cell r="C126" t="str">
            <v>m2</v>
          </cell>
          <cell r="D126">
            <v>84</v>
          </cell>
          <cell r="E126">
            <v>77</v>
          </cell>
        </row>
        <row r="127">
          <cell r="A127">
            <v>319</v>
          </cell>
          <cell r="B127" t="str">
            <v>Granito Cinza Andorinha</v>
          </cell>
          <cell r="C127" t="str">
            <v>m2</v>
          </cell>
          <cell r="D127">
            <v>48</v>
          </cell>
          <cell r="E127">
            <v>44</v>
          </cell>
        </row>
        <row r="128">
          <cell r="A128">
            <v>320</v>
          </cell>
          <cell r="B128" t="str">
            <v>Pedra portuguesa</v>
          </cell>
          <cell r="C128" t="str">
            <v>m2</v>
          </cell>
          <cell r="D128">
            <v>12.6</v>
          </cell>
          <cell r="E128">
            <v>11.55</v>
          </cell>
        </row>
        <row r="129">
          <cell r="A129">
            <v>350</v>
          </cell>
          <cell r="B129" t="str">
            <v>Rodapé em granito h=7cm</v>
          </cell>
          <cell r="C129" t="str">
            <v>ml</v>
          </cell>
          <cell r="D129">
            <v>4.2</v>
          </cell>
          <cell r="E129">
            <v>3.8500000000000005</v>
          </cell>
        </row>
        <row r="130">
          <cell r="A130">
            <v>352</v>
          </cell>
          <cell r="B130" t="str">
            <v>Rodapé de angelim pedra</v>
          </cell>
          <cell r="C130" t="str">
            <v>ml</v>
          </cell>
          <cell r="D130">
            <v>1.68</v>
          </cell>
          <cell r="E130">
            <v>1.54</v>
          </cell>
        </row>
        <row r="132">
          <cell r="A132">
            <v>4000</v>
          </cell>
          <cell r="B132" t="str">
            <v>LOUÇAS E METAIS</v>
          </cell>
        </row>
        <row r="133">
          <cell r="A133">
            <v>401</v>
          </cell>
          <cell r="B133" t="str">
            <v>Vaso sanitário Logasa</v>
          </cell>
          <cell r="C133" t="str">
            <v>un</v>
          </cell>
          <cell r="D133">
            <v>60</v>
          </cell>
          <cell r="E133">
            <v>55.000000000000007</v>
          </cell>
        </row>
        <row r="134">
          <cell r="A134">
            <v>403</v>
          </cell>
          <cell r="B134" t="str">
            <v>Bacia turca</v>
          </cell>
          <cell r="C134" t="str">
            <v>un</v>
          </cell>
          <cell r="D134">
            <v>42</v>
          </cell>
          <cell r="E134">
            <v>38.5</v>
          </cell>
        </row>
        <row r="135">
          <cell r="A135">
            <v>404</v>
          </cell>
          <cell r="B135" t="str">
            <v>Lavatório de coluna</v>
          </cell>
          <cell r="C135" t="str">
            <v>un</v>
          </cell>
          <cell r="D135">
            <v>0</v>
          </cell>
          <cell r="E135">
            <v>0</v>
          </cell>
        </row>
        <row r="136">
          <cell r="A136">
            <v>405</v>
          </cell>
          <cell r="B136" t="str">
            <v>Lavatório suspenso</v>
          </cell>
          <cell r="C136" t="str">
            <v>un</v>
          </cell>
          <cell r="D136">
            <v>57.6</v>
          </cell>
          <cell r="E136">
            <v>52.800000000000004</v>
          </cell>
        </row>
        <row r="137">
          <cell r="A137">
            <v>408</v>
          </cell>
          <cell r="B137" t="str">
            <v>Bancada de ardósia</v>
          </cell>
          <cell r="C137" t="str">
            <v>m2</v>
          </cell>
          <cell r="D137">
            <v>0</v>
          </cell>
          <cell r="E137">
            <v>0</v>
          </cell>
        </row>
        <row r="138">
          <cell r="A138">
            <v>409</v>
          </cell>
          <cell r="B138" t="str">
            <v>Bancada de granito</v>
          </cell>
          <cell r="C138" t="str">
            <v>m2</v>
          </cell>
          <cell r="D138">
            <v>84</v>
          </cell>
          <cell r="E138">
            <v>77</v>
          </cell>
        </row>
        <row r="139">
          <cell r="A139">
            <v>410</v>
          </cell>
          <cell r="B139" t="str">
            <v>Bojo para pia inox</v>
          </cell>
          <cell r="C139" t="str">
            <v>un</v>
          </cell>
          <cell r="D139">
            <v>60</v>
          </cell>
          <cell r="E139">
            <v>55.000000000000007</v>
          </cell>
        </row>
        <row r="140">
          <cell r="A140">
            <v>415</v>
          </cell>
          <cell r="B140" t="str">
            <v>Tanque pré-moldado</v>
          </cell>
          <cell r="C140" t="str">
            <v>un</v>
          </cell>
          <cell r="D140">
            <v>0</v>
          </cell>
          <cell r="E140">
            <v>0</v>
          </cell>
        </row>
        <row r="141">
          <cell r="A141">
            <v>416</v>
          </cell>
          <cell r="B141" t="str">
            <v>Tanque de Louça</v>
          </cell>
          <cell r="C141" t="str">
            <v>un</v>
          </cell>
          <cell r="D141">
            <v>58.8</v>
          </cell>
          <cell r="E141">
            <v>53.900000000000006</v>
          </cell>
        </row>
        <row r="142">
          <cell r="A142">
            <v>417</v>
          </cell>
          <cell r="B142" t="str">
            <v>Tanque Inox</v>
          </cell>
          <cell r="C142" t="str">
            <v>un</v>
          </cell>
          <cell r="D142">
            <v>0</v>
          </cell>
          <cell r="E142">
            <v>0</v>
          </cell>
        </row>
        <row r="143">
          <cell r="A143">
            <v>430</v>
          </cell>
          <cell r="B143" t="str">
            <v>Caixa d´água 500l</v>
          </cell>
          <cell r="C143" t="str">
            <v>un</v>
          </cell>
          <cell r="D143">
            <v>84</v>
          </cell>
          <cell r="E143">
            <v>77</v>
          </cell>
        </row>
        <row r="144">
          <cell r="A144">
            <v>431</v>
          </cell>
          <cell r="B144" t="str">
            <v>Caixa d´água 1000l</v>
          </cell>
          <cell r="C144" t="str">
            <v>un</v>
          </cell>
          <cell r="D144">
            <v>0</v>
          </cell>
        </row>
        <row r="155">
          <cell r="A155">
            <v>5000</v>
          </cell>
          <cell r="B155" t="str">
            <v>ESQUADRIAS</v>
          </cell>
        </row>
        <row r="156">
          <cell r="A156">
            <v>502</v>
          </cell>
          <cell r="B156" t="str">
            <v>Porta interna madeira 60/70/80 x 210</v>
          </cell>
          <cell r="C156" t="str">
            <v>un</v>
          </cell>
          <cell r="D156">
            <v>42</v>
          </cell>
          <cell r="E156">
            <v>38.5</v>
          </cell>
        </row>
        <row r="157">
          <cell r="A157">
            <v>510</v>
          </cell>
          <cell r="B157" t="str">
            <v>Porta externa madeira 80 x 210</v>
          </cell>
          <cell r="C157" t="str">
            <v>un</v>
          </cell>
          <cell r="D157">
            <v>60</v>
          </cell>
          <cell r="E157">
            <v>55.000000000000007</v>
          </cell>
        </row>
        <row r="158">
          <cell r="A158">
            <v>520</v>
          </cell>
          <cell r="B158" t="str">
            <v>Janela de madeira</v>
          </cell>
          <cell r="C158" t="str">
            <v>un</v>
          </cell>
          <cell r="D158">
            <v>50.4</v>
          </cell>
          <cell r="E158">
            <v>46.2</v>
          </cell>
        </row>
        <row r="172">
          <cell r="A172">
            <v>6000</v>
          </cell>
          <cell r="B172" t="str">
            <v>ACABAMENTOS</v>
          </cell>
        </row>
        <row r="173">
          <cell r="A173">
            <v>602</v>
          </cell>
          <cell r="B173" t="str">
            <v>Massa PVA</v>
          </cell>
          <cell r="C173" t="str">
            <v>kg</v>
          </cell>
          <cell r="D173">
            <v>0.372</v>
          </cell>
          <cell r="E173">
            <v>0.34100000000000003</v>
          </cell>
        </row>
        <row r="174">
          <cell r="A174">
            <v>603</v>
          </cell>
          <cell r="B174" t="str">
            <v>Massa a óleo</v>
          </cell>
          <cell r="C174" t="str">
            <v>kg</v>
          </cell>
          <cell r="D174">
            <v>3.6480000000000001</v>
          </cell>
          <cell r="E174">
            <v>3.3440000000000003</v>
          </cell>
        </row>
        <row r="175">
          <cell r="A175">
            <v>604</v>
          </cell>
          <cell r="B175" t="str">
            <v>Tinta látex Suvinil</v>
          </cell>
          <cell r="C175" t="str">
            <v>l</v>
          </cell>
          <cell r="D175">
            <v>8.52</v>
          </cell>
          <cell r="E175">
            <v>7.8100000000000005</v>
          </cell>
        </row>
        <row r="176">
          <cell r="A176">
            <v>605</v>
          </cell>
          <cell r="B176" t="str">
            <v>Tinta Texturada acrílica</v>
          </cell>
          <cell r="C176" t="str">
            <v>l</v>
          </cell>
          <cell r="D176">
            <v>12.6</v>
          </cell>
          <cell r="E176">
            <v>11.55</v>
          </cell>
        </row>
        <row r="177">
          <cell r="A177">
            <v>606</v>
          </cell>
          <cell r="B177" t="str">
            <v>Líquido selador</v>
          </cell>
          <cell r="C177" t="str">
            <v>l</v>
          </cell>
          <cell r="D177">
            <v>5.76</v>
          </cell>
          <cell r="E177">
            <v>5.28</v>
          </cell>
        </row>
        <row r="178">
          <cell r="A178">
            <v>607</v>
          </cell>
          <cell r="B178" t="str">
            <v>Verniz para madeira com filtro</v>
          </cell>
          <cell r="C178" t="str">
            <v>l</v>
          </cell>
          <cell r="D178">
            <v>9.36</v>
          </cell>
          <cell r="E178">
            <v>8.58</v>
          </cell>
        </row>
        <row r="179">
          <cell r="A179">
            <v>608</v>
          </cell>
          <cell r="B179" t="str">
            <v xml:space="preserve">Tinta esmalte </v>
          </cell>
          <cell r="C179" t="str">
            <v>l</v>
          </cell>
          <cell r="D179">
            <v>12.360000000000001</v>
          </cell>
          <cell r="E179">
            <v>11.330000000000002</v>
          </cell>
        </row>
        <row r="180">
          <cell r="A180">
            <v>609</v>
          </cell>
          <cell r="B180" t="str">
            <v>Fundo para madeira</v>
          </cell>
          <cell r="C180" t="str">
            <v>l</v>
          </cell>
          <cell r="D180">
            <v>12.360000000000001</v>
          </cell>
          <cell r="E180">
            <v>11.330000000000002</v>
          </cell>
        </row>
        <row r="182">
          <cell r="A182">
            <v>7000</v>
          </cell>
          <cell r="B182" t="str">
            <v>FERRAGENS</v>
          </cell>
        </row>
        <row r="183">
          <cell r="A183">
            <v>710</v>
          </cell>
          <cell r="B183" t="str">
            <v>Pino aço cravado (pino e fincapino)</v>
          </cell>
          <cell r="C183" t="str">
            <v>un</v>
          </cell>
          <cell r="D183">
            <v>0.32</v>
          </cell>
          <cell r="E183">
            <v>0.35200000000000004</v>
          </cell>
        </row>
        <row r="184">
          <cell r="A184">
            <v>750</v>
          </cell>
          <cell r="B184" t="str">
            <v xml:space="preserve">Dobradiça 21/2" </v>
          </cell>
          <cell r="C184" t="str">
            <v>un</v>
          </cell>
          <cell r="D184">
            <v>0.8</v>
          </cell>
          <cell r="E184">
            <v>0.88000000000000012</v>
          </cell>
        </row>
        <row r="185">
          <cell r="A185">
            <v>760</v>
          </cell>
          <cell r="B185" t="str">
            <v>Fechadura interna tipo alavanca</v>
          </cell>
          <cell r="C185" t="str">
            <v>un</v>
          </cell>
          <cell r="D185">
            <v>17.3</v>
          </cell>
          <cell r="E185">
            <v>19.03</v>
          </cell>
        </row>
        <row r="186">
          <cell r="A186">
            <v>762</v>
          </cell>
          <cell r="B186" t="str">
            <v>Fechadura externa tipo bola</v>
          </cell>
          <cell r="C186" t="str">
            <v>un</v>
          </cell>
          <cell r="D186">
            <v>21.3</v>
          </cell>
          <cell r="E186">
            <v>23.430000000000003</v>
          </cell>
        </row>
        <row r="187">
          <cell r="A187">
            <v>764</v>
          </cell>
          <cell r="B187" t="str">
            <v>Fechadura para banheiro</v>
          </cell>
          <cell r="C187" t="str">
            <v>un</v>
          </cell>
          <cell r="D187">
            <v>17.3</v>
          </cell>
          <cell r="E187">
            <v>19.03</v>
          </cell>
        </row>
        <row r="189">
          <cell r="A189">
            <v>8000</v>
          </cell>
          <cell r="B189" t="str">
            <v>MATERIAIS ELÉTRICOS E HIDRÁULICOS</v>
          </cell>
        </row>
        <row r="190">
          <cell r="A190">
            <v>801</v>
          </cell>
          <cell r="B190" t="str">
            <v>Poste padrão</v>
          </cell>
          <cell r="C190" t="str">
            <v>un</v>
          </cell>
          <cell r="D190">
            <v>312</v>
          </cell>
          <cell r="E190">
            <v>286</v>
          </cell>
        </row>
        <row r="191">
          <cell r="A191">
            <v>805</v>
          </cell>
          <cell r="B191" t="str">
            <v>Disjuntor tripolar 70A</v>
          </cell>
          <cell r="C191" t="str">
            <v>peça</v>
          </cell>
          <cell r="D191">
            <v>42</v>
          </cell>
          <cell r="E191">
            <v>38.5</v>
          </cell>
        </row>
        <row r="192">
          <cell r="A192">
            <v>807</v>
          </cell>
          <cell r="B192" t="str">
            <v>Chave trifásica simples</v>
          </cell>
          <cell r="C192" t="str">
            <v>peça</v>
          </cell>
          <cell r="D192">
            <v>45.6</v>
          </cell>
          <cell r="E192">
            <v>41.800000000000004</v>
          </cell>
        </row>
        <row r="193">
          <cell r="A193">
            <v>810</v>
          </cell>
          <cell r="B193" t="str">
            <v>Eletroduto PVC rígido 3"</v>
          </cell>
          <cell r="C193" t="str">
            <v>vara</v>
          </cell>
          <cell r="D193">
            <v>30</v>
          </cell>
          <cell r="E193">
            <v>27.500000000000004</v>
          </cell>
        </row>
        <row r="194">
          <cell r="A194">
            <v>812</v>
          </cell>
          <cell r="B194" t="str">
            <v>Eletroduto PVC rígido 3/4"</v>
          </cell>
          <cell r="C194" t="str">
            <v>vara</v>
          </cell>
          <cell r="D194">
            <v>2.7720000000000002</v>
          </cell>
          <cell r="E194">
            <v>2.5410000000000004</v>
          </cell>
        </row>
        <row r="195">
          <cell r="A195">
            <v>815</v>
          </cell>
          <cell r="B195" t="str">
            <v>Curva p/ eletroduto PVC 3"</v>
          </cell>
          <cell r="C195" t="str">
            <v>peça</v>
          </cell>
          <cell r="D195">
            <v>7.6800000000000006</v>
          </cell>
          <cell r="E195">
            <v>7.0400000000000009</v>
          </cell>
        </row>
        <row r="196">
          <cell r="A196">
            <v>817</v>
          </cell>
          <cell r="B196" t="str">
            <v>Luva p/ eletroduto PVC 3"</v>
          </cell>
          <cell r="C196" t="str">
            <v>peça</v>
          </cell>
          <cell r="D196">
            <v>5.8800000000000008</v>
          </cell>
          <cell r="E196">
            <v>5.3900000000000006</v>
          </cell>
        </row>
        <row r="197">
          <cell r="A197">
            <v>820</v>
          </cell>
          <cell r="B197" t="str">
            <v>Lâmpada incandescente 100W</v>
          </cell>
          <cell r="C197" t="str">
            <v>unid.</v>
          </cell>
          <cell r="D197">
            <v>1.38</v>
          </cell>
          <cell r="E197">
            <v>1.2649999999999999</v>
          </cell>
        </row>
        <row r="198">
          <cell r="A198">
            <v>830</v>
          </cell>
          <cell r="B198" t="str">
            <v>Tomada tripolar</v>
          </cell>
          <cell r="C198" t="str">
            <v>peça</v>
          </cell>
          <cell r="D198">
            <v>8.0400000000000009</v>
          </cell>
          <cell r="E198">
            <v>7.370000000000001</v>
          </cell>
        </row>
        <row r="199">
          <cell r="A199">
            <v>840</v>
          </cell>
          <cell r="B199" t="str">
            <v>Cabo 16,0mm2</v>
          </cell>
          <cell r="C199" t="str">
            <v>metro</v>
          </cell>
          <cell r="D199">
            <v>1.68</v>
          </cell>
          <cell r="E199">
            <v>1.54</v>
          </cell>
        </row>
        <row r="207">
          <cell r="A207">
            <v>9000</v>
          </cell>
          <cell r="B207" t="str">
            <v>EQUIPAMENTOS / FERRAMENTAS</v>
          </cell>
        </row>
        <row r="208">
          <cell r="A208">
            <v>902</v>
          </cell>
          <cell r="B208" t="str">
            <v>Retro escavadeira</v>
          </cell>
          <cell r="C208" t="str">
            <v>h</v>
          </cell>
          <cell r="D208">
            <v>60</v>
          </cell>
          <cell r="E208">
            <v>55.000000000000007</v>
          </cell>
        </row>
        <row r="209">
          <cell r="A209">
            <v>904</v>
          </cell>
          <cell r="B209" t="str">
            <v>Caminhão basculante</v>
          </cell>
          <cell r="C209" t="str">
            <v>h</v>
          </cell>
          <cell r="D209">
            <v>45</v>
          </cell>
          <cell r="E209">
            <v>41.25</v>
          </cell>
        </row>
        <row r="210">
          <cell r="A210">
            <v>906</v>
          </cell>
          <cell r="B210" t="str">
            <v>Caminhão carroceria</v>
          </cell>
          <cell r="C210" t="str">
            <v>h</v>
          </cell>
          <cell r="D210">
            <v>45</v>
          </cell>
          <cell r="E210">
            <v>41.25</v>
          </cell>
        </row>
        <row r="211">
          <cell r="A211">
            <v>912</v>
          </cell>
          <cell r="B211" t="str">
            <v>Betoneira</v>
          </cell>
          <cell r="C211" t="str">
            <v>h</v>
          </cell>
          <cell r="D211">
            <v>0.68399999999999994</v>
          </cell>
          <cell r="E211">
            <v>0.627</v>
          </cell>
        </row>
        <row r="212">
          <cell r="A212">
            <v>920</v>
          </cell>
          <cell r="B212" t="str">
            <v>Andaime fachadeiro tipo catraca</v>
          </cell>
          <cell r="C212" t="str">
            <v>mês</v>
          </cell>
          <cell r="D212">
            <v>72</v>
          </cell>
          <cell r="E212">
            <v>66</v>
          </cell>
        </row>
        <row r="213">
          <cell r="A213">
            <v>922</v>
          </cell>
          <cell r="B213" t="str">
            <v>Andaime tubular</v>
          </cell>
          <cell r="C213" t="str">
            <v>metro/mês</v>
          </cell>
          <cell r="D213">
            <v>5.6639999999999997</v>
          </cell>
          <cell r="E213">
            <v>5.1920000000000002</v>
          </cell>
        </row>
        <row r="214">
          <cell r="A214">
            <v>924</v>
          </cell>
          <cell r="B214" t="str">
            <v>Escoramento metálico</v>
          </cell>
          <cell r="C214" t="str">
            <v>m2/dia</v>
          </cell>
          <cell r="D214">
            <v>0.26400000000000001</v>
          </cell>
          <cell r="E214">
            <v>0.24200000000000002</v>
          </cell>
        </row>
        <row r="215">
          <cell r="A215">
            <v>926</v>
          </cell>
          <cell r="B215" t="str">
            <v>Forma metálica</v>
          </cell>
          <cell r="C215" t="str">
            <v>m2</v>
          </cell>
          <cell r="D215">
            <v>0</v>
          </cell>
          <cell r="E215">
            <v>0</v>
          </cell>
        </row>
        <row r="216">
          <cell r="A216">
            <v>930</v>
          </cell>
          <cell r="B216" t="str">
            <v>Serra circular</v>
          </cell>
          <cell r="C216" t="str">
            <v>h</v>
          </cell>
          <cell r="D216">
            <v>0.68399999999999994</v>
          </cell>
          <cell r="E216">
            <v>0.627</v>
          </cell>
        </row>
        <row r="217">
          <cell r="A217">
            <v>932</v>
          </cell>
          <cell r="B217" t="str">
            <v>Vibrador com mangote</v>
          </cell>
          <cell r="C217" t="str">
            <v>mês</v>
          </cell>
          <cell r="D217">
            <v>84</v>
          </cell>
          <cell r="E217">
            <v>77</v>
          </cell>
        </row>
        <row r="218">
          <cell r="A218">
            <v>934</v>
          </cell>
          <cell r="B218" t="str">
            <v>Serra policorte</v>
          </cell>
          <cell r="C218" t="str">
            <v>h</v>
          </cell>
          <cell r="D218">
            <v>0.68399999999999994</v>
          </cell>
          <cell r="E218">
            <v>0.627</v>
          </cell>
        </row>
        <row r="219">
          <cell r="A219">
            <v>936</v>
          </cell>
          <cell r="B219" t="str">
            <v>Guincho coluna</v>
          </cell>
          <cell r="C219" t="str">
            <v>mês</v>
          </cell>
          <cell r="D219">
            <v>84</v>
          </cell>
          <cell r="E219">
            <v>77</v>
          </cell>
        </row>
        <row r="220">
          <cell r="A220">
            <v>938</v>
          </cell>
          <cell r="B220" t="str">
            <v>Condutor de entulho</v>
          </cell>
          <cell r="C220" t="str">
            <v>mês</v>
          </cell>
          <cell r="D220">
            <v>9.6</v>
          </cell>
          <cell r="E220">
            <v>8.8000000000000007</v>
          </cell>
        </row>
        <row r="221">
          <cell r="A221">
            <v>940</v>
          </cell>
          <cell r="B221" t="str">
            <v>Martelete pneumático</v>
          </cell>
          <cell r="C221" t="str">
            <v>h</v>
          </cell>
          <cell r="D221">
            <v>0</v>
          </cell>
        </row>
        <row r="222">
          <cell r="A222">
            <v>942</v>
          </cell>
          <cell r="B222" t="str">
            <v>Compressor</v>
          </cell>
          <cell r="C222" t="str">
            <v>h</v>
          </cell>
          <cell r="D222">
            <v>0</v>
          </cell>
        </row>
        <row r="224">
          <cell r="A224" t="str">
            <v>SUBCOMPOSIÇÕES</v>
          </cell>
        </row>
        <row r="225">
          <cell r="A225">
            <v>30158</v>
          </cell>
          <cell r="B225" t="str">
            <v>reaterro apiloado de valas</v>
          </cell>
          <cell r="C225" t="str">
            <v>m³</v>
          </cell>
          <cell r="D225">
            <v>11.55</v>
          </cell>
        </row>
        <row r="226">
          <cell r="A226">
            <v>30201</v>
          </cell>
          <cell r="B226" t="str">
            <v>escavação manual até 1,5m</v>
          </cell>
          <cell r="C226" t="str">
            <v>m³</v>
          </cell>
          <cell r="D226">
            <v>8.3800000000000008</v>
          </cell>
        </row>
        <row r="227">
          <cell r="A227">
            <v>40801</v>
          </cell>
          <cell r="B227" t="str">
            <v>AREIA seca peneirada</v>
          </cell>
          <cell r="C227" t="str">
            <v>m³</v>
          </cell>
          <cell r="D227">
            <v>44.46</v>
          </cell>
        </row>
        <row r="228">
          <cell r="A228">
            <v>40803</v>
          </cell>
          <cell r="B228" t="str">
            <v>CAL em pasta peneirada e pura</v>
          </cell>
          <cell r="C228" t="str">
            <v>m³</v>
          </cell>
          <cell r="D228">
            <v>111.74</v>
          </cell>
        </row>
        <row r="229">
          <cell r="A229">
            <v>40839</v>
          </cell>
          <cell r="B229" t="str">
            <v>ARGAMASSA de cimento e areia peneirada 1:3</v>
          </cell>
          <cell r="C229" t="str">
            <v>m³</v>
          </cell>
          <cell r="D229">
            <v>215.98</v>
          </cell>
        </row>
        <row r="230">
          <cell r="A230">
            <v>40927</v>
          </cell>
          <cell r="B230" t="str">
            <v>ARGAMASSA cimento, cal e areia peneirada 1:1:6</v>
          </cell>
          <cell r="C230" t="str">
            <v>m³</v>
          </cell>
          <cell r="D230">
            <v>165.02</v>
          </cell>
        </row>
        <row r="231">
          <cell r="A231">
            <v>50301</v>
          </cell>
          <cell r="B231" t="str">
            <v>forma em tábua de pinho p/fundação reaprov. 5x</v>
          </cell>
          <cell r="C231" t="str">
            <v>m²</v>
          </cell>
          <cell r="D231">
            <v>14.64</v>
          </cell>
        </row>
        <row r="232">
          <cell r="A232">
            <v>50302</v>
          </cell>
          <cell r="B232" t="str">
            <v>forma em tábua de pinho p/fundação sem reaproveitamento</v>
          </cell>
          <cell r="C232" t="str">
            <v>m²</v>
          </cell>
          <cell r="D232">
            <v>27.93</v>
          </cell>
        </row>
        <row r="233">
          <cell r="A233">
            <v>50403</v>
          </cell>
          <cell r="B233" t="str">
            <v>armadura CA-50 média 6,3 a 10mm (1/4 a 3/8")</v>
          </cell>
          <cell r="C233" t="str">
            <v>kg</v>
          </cell>
          <cell r="D233">
            <v>2.4</v>
          </cell>
        </row>
        <row r="234">
          <cell r="A234">
            <v>50405</v>
          </cell>
          <cell r="B234" t="str">
            <v>armadura CA-60 fina 3,4 a 6mm</v>
          </cell>
          <cell r="C234" t="str">
            <v>kg</v>
          </cell>
          <cell r="D234">
            <v>3.58</v>
          </cell>
        </row>
        <row r="235">
          <cell r="A235">
            <v>50505</v>
          </cell>
          <cell r="B235" t="str">
            <v>concreto estrutural fck=15MPa</v>
          </cell>
          <cell r="C235" t="str">
            <v>m³</v>
          </cell>
          <cell r="D235">
            <v>147.19</v>
          </cell>
        </row>
        <row r="236">
          <cell r="A236">
            <v>50515</v>
          </cell>
          <cell r="B236" t="str">
            <v>lançamento e aplicação de concreto em fundação</v>
          </cell>
          <cell r="C236" t="str">
            <v>m³</v>
          </cell>
          <cell r="D236">
            <v>21.58</v>
          </cell>
        </row>
        <row r="237">
          <cell r="A237">
            <v>60409</v>
          </cell>
          <cell r="B237" t="str">
            <v>concreto para laje de piso</v>
          </cell>
          <cell r="C237" t="str">
            <v>m³</v>
          </cell>
          <cell r="D237">
            <v>139.24</v>
          </cell>
        </row>
        <row r="238">
          <cell r="A238">
            <v>60411</v>
          </cell>
          <cell r="B238" t="str">
            <v>Lançamento de concreto em estruturas</v>
          </cell>
          <cell r="C238" t="str">
            <v>m³</v>
          </cell>
          <cell r="D238">
            <v>29.87</v>
          </cell>
        </row>
        <row r="239">
          <cell r="A239">
            <v>70153</v>
          </cell>
          <cell r="B239" t="str">
            <v>alvenaria com blocos de concreto 10x20x40</v>
          </cell>
          <cell r="C239" t="str">
            <v>m²</v>
          </cell>
          <cell r="D239">
            <v>12.86</v>
          </cell>
        </row>
        <row r="240">
          <cell r="A240" t="str">
            <v>S50500</v>
          </cell>
          <cell r="B240" t="str">
            <v>Baldrame concreto armado 15x30cm</v>
          </cell>
          <cell r="C240" t="str">
            <v>ml</v>
          </cell>
          <cell r="D240">
            <v>28.31</v>
          </cell>
        </row>
        <row r="241">
          <cell r="A241" t="str">
            <v>S50505</v>
          </cell>
          <cell r="B241" t="str">
            <v>Baldrame em blocos de concreto 15x20cm</v>
          </cell>
          <cell r="C241" t="str">
            <v>ml</v>
          </cell>
          <cell r="D241">
            <v>20.149999999999999</v>
          </cell>
        </row>
        <row r="242">
          <cell r="A242" t="str">
            <v>S50510</v>
          </cell>
          <cell r="B242" t="str">
            <v>laje de piso não estrutural e=7cm</v>
          </cell>
          <cell r="C242" t="str">
            <v>m2</v>
          </cell>
          <cell r="D242">
            <v>13.08</v>
          </cell>
        </row>
        <row r="243">
          <cell r="A243">
            <v>110408</v>
          </cell>
          <cell r="B243" t="str">
            <v>Cobertura em telha de fibrocimento</v>
          </cell>
          <cell r="C243" t="str">
            <v>m²</v>
          </cell>
          <cell r="D243">
            <v>8.82</v>
          </cell>
        </row>
        <row r="244">
          <cell r="A244">
            <v>160209</v>
          </cell>
          <cell r="B244" t="str">
            <v>Emboço com argamassa mista 1:1:6</v>
          </cell>
          <cell r="C244" t="str">
            <v>m²</v>
          </cell>
          <cell r="D244">
            <v>7.67</v>
          </cell>
        </row>
        <row r="245">
          <cell r="A245">
            <v>170202</v>
          </cell>
          <cell r="B245" t="str">
            <v>regularização de bases e=6cm</v>
          </cell>
          <cell r="C245" t="str">
            <v>m²</v>
          </cell>
          <cell r="D245">
            <v>14.42</v>
          </cell>
        </row>
        <row r="246">
          <cell r="A246" t="str">
            <v>S170202</v>
          </cell>
          <cell r="B246" t="str">
            <v>regulariação de bases e=3cm</v>
          </cell>
          <cell r="C246" t="str">
            <v>m²</v>
          </cell>
          <cell r="D246">
            <v>7.94</v>
          </cell>
        </row>
        <row r="247">
          <cell r="A247">
            <v>200205</v>
          </cell>
          <cell r="B247" t="str">
            <v>Pintura PVA de paredes internas 3 demãos</v>
          </cell>
          <cell r="C247" t="str">
            <v>m²</v>
          </cell>
          <cell r="D247">
            <v>5.37</v>
          </cell>
        </row>
        <row r="248">
          <cell r="A248">
            <v>200602</v>
          </cell>
          <cell r="B248" t="str">
            <v>Pintura a óleo em esquadrias metálicas 2 demãos</v>
          </cell>
          <cell r="C248" t="str">
            <v>m²</v>
          </cell>
          <cell r="D248">
            <v>8.17</v>
          </cell>
        </row>
        <row r="249">
          <cell r="A249">
            <v>500001</v>
          </cell>
          <cell r="B249" t="str">
            <v>Concreto para pisos 13,5 Mpa</v>
          </cell>
          <cell r="C249" t="str">
            <v>m³</v>
          </cell>
          <cell r="D249">
            <v>147.46</v>
          </cell>
        </row>
      </sheetData>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_ORCA "/>
      <sheetName val="CRONOGRAMA"/>
      <sheetName val="PLAN_FORN"/>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_ORCA "/>
      <sheetName val="CRONOGRAMA"/>
      <sheetName val="PLAN_FORN"/>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ESPELHO  "/>
    </sheetNames>
    <sheetDataSet>
      <sheetData sheetId="0"/>
      <sheetData sheetId="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MATERIAIS"/>
      <sheetName val="TABELA"/>
      <sheetName val="SERVIÇOS"/>
      <sheetName val="ESPELHO  "/>
      <sheetName val="Módulo1"/>
    </sheetNames>
    <sheetDataSet>
      <sheetData sheetId="0"/>
      <sheetData sheetId="1"/>
      <sheetData sheetId="2"/>
      <sheetData sheetId="3"/>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TABELA RECURSOS"/>
      <sheetName val="CPU BÁSICA"/>
      <sheetName val="CPU BÁSICA 2"/>
      <sheetName val="CPU BÁSICA 1"/>
      <sheetName val="AUX 30 CONCRETO 35 MPa"/>
      <sheetName val="AUX 29 CHAMINÉ PV H = 1,00"/>
      <sheetName val="AUX 28 LASTRO DE SEIXO"/>
      <sheetName val="AUX 27 ESCAVAÇÃO MANUAL"/>
      <sheetName val="AUX 26 CONFECÇÃO SUPORTE "/>
      <sheetName val="AUX 25 CONFECÇÃO PLACA"/>
      <sheetName val="AUX 24 GUIA DE MADEIRA"/>
      <sheetName val="AUX 23 CONF TUBO 60"/>
      <sheetName val="AUX 22 ARGAMASSA 14"/>
      <sheetName val="AUX 21 ARGAMASSA 13"/>
      <sheetName val="AUX 20 AÇO CA 25"/>
      <sheetName val="AUX 19 AÇO CA 50"/>
      <sheetName val="AUX 18 AÇO CA 60"/>
      <sheetName val="AUX 17 CONCRETO CICLÓPICO 12"/>
      <sheetName val="AUX 16 CONCRETO 18 MPa TUBOS"/>
      <sheetName val="AUX 15 CONCRETO 25 MPa"/>
      <sheetName val="AUX 14 CONCRETO 20 MPa"/>
      <sheetName val="AUX 13 CONCRETO 15 MPa"/>
      <sheetName val="AUX 12 CONC 12 MPa"/>
      <sheetName val="AUX 11 CONCRETO 10 MPa"/>
      <sheetName val="AUX 10 FORMA COMP PLASTIIFCA"/>
      <sheetName val="AUX 09 FORMA COMUM"/>
      <sheetName val="AUX 08 USINAGEM CBUQ"/>
      <sheetName val="AUX 07 ESCAV CARGA JAZIDA"/>
      <sheetName val="AUX 06 EXPURGO JAZIDA"/>
      <sheetName val="AUX 05 LIMPEZA JAZIDA"/>
      <sheetName val="AUX 04 ALVENARIA DE TIJOLO"/>
      <sheetName val="AUX 03 FORNEC AÇO CA 60"/>
      <sheetName val="AUX 02 FORNEC AÇO CA 50"/>
      <sheetName val="AUX 01 FORNEC AÇO CA 25"/>
      <sheetName val="8.13 ARBUSTOS"/>
      <sheetName val="8.12 FORN IMPL PLACA SINAL"/>
      <sheetName val="8.11 PINTURA DE FAIXA"/>
      <sheetName val="8.10 FORNEC CAP-20"/>
      <sheetName val="8.9 FORNEC RR-2C"/>
      <sheetName val="8.8 FORNEC CM-30"/>
      <sheetName val="8.7TRANSPORTE MATERIAL JAZIDA"/>
      <sheetName val="8.6 CBUQ CAPA ROLAMENTO"/>
      <sheetName val="8.5 PINTURA LIGAÇÃO"/>
      <sheetName val="8.4 IMPRIMAÇÃO"/>
      <sheetName val="8.3 BASE"/>
      <sheetName val="8.2 SUBASE"/>
      <sheetName val="8.1 REGULARIZAÇÃO"/>
      <sheetName val="7.2 Instal eletrica"/>
      <sheetName val="6.5.4 Poste tubo galv.com lumin"/>
      <sheetName val="6.5.3 GUARDA RODAS"/>
      <sheetName val="6.5.2 GUARDA CORPO"/>
      <sheetName val="6.5.1 LAJE TRANSIÇÃO"/>
      <sheetName val="6.4.2.1 CIMBRAMNETO"/>
      <sheetName val="6.2.3 CONCRETO fck = 25,0 MPa"/>
      <sheetName val="6.1.2 PONTE SERVIÇO"/>
      <sheetName val="6.1.1 ESTACA PRE MOLD 30x30"/>
      <sheetName val="5.14 MANTA GEOTEXTIL (2)"/>
      <sheetName val="5.13 CAMADA DE AREIA"/>
      <sheetName val="5.12 CAMADA DE SEIXO"/>
      <sheetName val="5.11 GUARDA CORPO METALICO"/>
      <sheetName val="5.10 PASSEIO DE TIJOLO CERÂMICO"/>
      <sheetName val="5.9 CAMADA ENCH PASSEIO"/>
      <sheetName val="5.8 BANCO ARGAMASSA ARMADA"/>
      <sheetName val="5.7 GRAMA EM PLACA"/>
      <sheetName val="5.6 TERRA VEGETAL"/>
      <sheetName val="5.5 ESCOR DESCONTIUO VALA"/>
      <sheetName val="5.4 BOCA DE LOBO "/>
      <sheetName val="5.3 CX PASSAGEM TUBO 60"/>
      <sheetName val="5.2 MEIO FIO C SARJETA"/>
      <sheetName val="5.1 TUBULAÇÃO D=0,60 M"/>
      <sheetName val="4.2.6 JUNTA DILAT FUNGENBAND"/>
      <sheetName val="4.2.5 CONCRETO fck = 20,0 MPa"/>
      <sheetName val="4.2.4 AÇO CA 50"/>
      <sheetName val="4.2.3 FORMA"/>
      <sheetName val="4.2.2 LASTRO CONC MAGRO 10 MPa"/>
      <sheetName val="4.2.1 ESCAV MANUAL"/>
      <sheetName val="4.1.7 REATERRO MANUAL DE VALA"/>
      <sheetName val="4.1.6 MANTA GEOTEXTIL"/>
      <sheetName val="4.1.5 ESCAV MEC VALA"/>
      <sheetName val="4.1.4 PLACA PRE MOLDADA (2)"/>
      <sheetName val="4.1.3 PLACA PRE MOLDADA"/>
      <sheetName val="4.1.2 ESTACA PRE MOLDADA 20x20"/>
      <sheetName val="4.1.1 ESTACA PRE MOLDADA 25x25"/>
      <sheetName val="3.8 ESGOTAMENTO COM BOMBA"/>
      <sheetName val="3.7.3 COMPACTAÇÃO 100%"/>
      <sheetName val="3.6 MOMENTO TRANSP MAT 1a "/>
      <sheetName val="3.5 ESCAV MAT 1A CATEGORIA"/>
      <sheetName val="3.4 MOMENTO TRANSPORTE MAT AGUA"/>
      <sheetName val="3.3 ESCAV MAT COM AGUA"/>
      <sheetName val="3.2 EXEC ENSECADEIRA"/>
      <sheetName val="3.1 DESMATAMENTO MANUAL"/>
      <sheetName val="2.5  TRANSPORTE MAT REMOÇÃO"/>
      <sheetName val="2.4 REMOÇÃO DE ENTULHO"/>
      <sheetName val="2.3 DEMOL REM CONC ARMADO"/>
      <sheetName val="2.2 DEM REM ESTRUTURA MADEIRA"/>
      <sheetName val="2.1 REMANEJ FAMÍLIA"/>
      <sheetName val="1.5 Projeto executivo"/>
      <sheetName val="1.4 PLACA SINALIZAÇÃO"/>
      <sheetName val="1.3 LOC TOPOGRÁFICA"/>
      <sheetName val="1.2 Instal canteiro obras"/>
      <sheetName val=" 1.1 Mobilização e desmob "/>
      <sheetName val="Plan1"/>
    </sheetNames>
    <sheetDataSet>
      <sheetData sheetId="0"/>
      <sheetData sheetId="1">
        <row r="1">
          <cell r="G1" t="str">
            <v>BDI</v>
          </cell>
        </row>
        <row r="2">
          <cell r="C2" t="str">
            <v>Custo Unitário da Mão-de-obra</v>
          </cell>
          <cell r="G2">
            <v>0.23899999999999999</v>
          </cell>
        </row>
        <row r="3">
          <cell r="A3" t="str">
            <v>Item</v>
          </cell>
          <cell r="B3" t="str">
            <v>Código</v>
          </cell>
          <cell r="C3" t="str">
            <v>Denominação</v>
          </cell>
          <cell r="D3" t="str">
            <v>Valor mensal</v>
          </cell>
          <cell r="E3" t="str">
            <v>Encargos</v>
          </cell>
          <cell r="F3" t="str">
            <v>Custo Unitário</v>
          </cell>
          <cell r="G3" t="str">
            <v>Encargos sociais</v>
          </cell>
        </row>
        <row r="4">
          <cell r="A4">
            <v>1</v>
          </cell>
          <cell r="C4" t="str">
            <v>Salário Minimo</v>
          </cell>
          <cell r="D4">
            <v>300</v>
          </cell>
          <cell r="E4">
            <v>378.9</v>
          </cell>
          <cell r="F4">
            <v>3.0859000000000001</v>
          </cell>
          <cell r="G4">
            <v>1.2629999999999999</v>
          </cell>
        </row>
        <row r="5">
          <cell r="A5">
            <v>2</v>
          </cell>
          <cell r="B5" t="str">
            <v>T301</v>
          </cell>
          <cell r="C5" t="str">
            <v>MOTORISTA VEÍCULO LEVE</v>
          </cell>
          <cell r="D5">
            <v>870</v>
          </cell>
          <cell r="E5">
            <v>1098.81</v>
          </cell>
          <cell r="F5">
            <v>8.9490999999999996</v>
          </cell>
        </row>
        <row r="6">
          <cell r="A6">
            <v>3</v>
          </cell>
          <cell r="B6">
            <v>7302</v>
          </cell>
          <cell r="C6" t="str">
            <v>MOTORISTA DE CAMINHÃO</v>
          </cell>
          <cell r="D6">
            <v>960</v>
          </cell>
          <cell r="E6">
            <v>1212.48</v>
          </cell>
          <cell r="F6">
            <v>9.8749000000000002</v>
          </cell>
          <cell r="G6" t="str">
            <v>GRUPO 1</v>
          </cell>
        </row>
        <row r="7">
          <cell r="A7">
            <v>4</v>
          </cell>
          <cell r="B7" t="str">
            <v>T303</v>
          </cell>
          <cell r="C7" t="str">
            <v>MOTORISTA DE VEÍCULO ESPECIAL</v>
          </cell>
          <cell r="D7">
            <v>1020</v>
          </cell>
          <cell r="E7">
            <v>1288.26</v>
          </cell>
          <cell r="F7">
            <v>10.492100000000001</v>
          </cell>
          <cell r="G7" t="str">
            <v>GRUPO 2</v>
          </cell>
        </row>
        <row r="8">
          <cell r="A8">
            <v>5</v>
          </cell>
          <cell r="B8" t="str">
            <v>T311</v>
          </cell>
          <cell r="C8" t="str">
            <v>OPERADOR DE EQUIPAMENTO LEVE 1</v>
          </cell>
          <cell r="D8">
            <v>720</v>
          </cell>
          <cell r="E8">
            <v>909.36</v>
          </cell>
          <cell r="F8">
            <v>7.4062000000000001</v>
          </cell>
          <cell r="G8" t="str">
            <v>GRUPO 3</v>
          </cell>
        </row>
        <row r="9">
          <cell r="A9">
            <v>6</v>
          </cell>
          <cell r="B9" t="str">
            <v>T312</v>
          </cell>
          <cell r="C9" t="str">
            <v>OPERADOR DE EQUIPAMENTO LEVE 2</v>
          </cell>
          <cell r="D9">
            <v>810</v>
          </cell>
          <cell r="E9">
            <v>1023.03</v>
          </cell>
          <cell r="F9">
            <v>8.3320000000000007</v>
          </cell>
        </row>
        <row r="10">
          <cell r="A10">
            <v>7</v>
          </cell>
          <cell r="B10" t="str">
            <v>T313</v>
          </cell>
          <cell r="C10" t="str">
            <v>OPERADOR DE EQUIP. PESADO</v>
          </cell>
          <cell r="D10">
            <v>1050</v>
          </cell>
          <cell r="E10">
            <v>1326.15</v>
          </cell>
          <cell r="F10">
            <v>10.800700000000001</v>
          </cell>
        </row>
        <row r="11">
          <cell r="A11">
            <v>8</v>
          </cell>
          <cell r="B11" t="str">
            <v>T314</v>
          </cell>
          <cell r="C11" t="str">
            <v>OPERADOR DE EQUIP. ESPECIAL</v>
          </cell>
          <cell r="D11">
            <v>1110</v>
          </cell>
          <cell r="E11">
            <v>1401.93</v>
          </cell>
          <cell r="F11">
            <v>11.417899999999999</v>
          </cell>
        </row>
        <row r="12">
          <cell r="A12">
            <v>9</v>
          </cell>
          <cell r="B12" t="str">
            <v>T401</v>
          </cell>
          <cell r="C12" t="str">
            <v>PRÉ-MARCADOR</v>
          </cell>
          <cell r="D12">
            <v>1110</v>
          </cell>
          <cell r="E12">
            <v>1401.93</v>
          </cell>
          <cell r="F12">
            <v>11.417899999999999</v>
          </cell>
        </row>
        <row r="13">
          <cell r="A13">
            <v>10</v>
          </cell>
          <cell r="C13" t="str">
            <v>ASSISTENTE SOCIAL</v>
          </cell>
          <cell r="D13">
            <v>2100</v>
          </cell>
          <cell r="E13">
            <v>2652.3</v>
          </cell>
          <cell r="F13">
            <v>21.601400000000002</v>
          </cell>
        </row>
        <row r="14">
          <cell r="A14">
            <v>11</v>
          </cell>
          <cell r="B14" t="str">
            <v>T501</v>
          </cell>
          <cell r="C14" t="str">
            <v xml:space="preserve">ENCARREGADO DE TURMA </v>
          </cell>
          <cell r="D14">
            <v>1110</v>
          </cell>
          <cell r="E14">
            <v>1401.93</v>
          </cell>
          <cell r="F14">
            <v>11.417899999999999</v>
          </cell>
        </row>
        <row r="15">
          <cell r="A15">
            <v>12</v>
          </cell>
          <cell r="B15" t="str">
            <v>T511</v>
          </cell>
          <cell r="C15" t="str">
            <v>ENCARREGADO DE PAVIMENTAÇÃO</v>
          </cell>
          <cell r="D15">
            <v>2100</v>
          </cell>
          <cell r="E15">
            <v>2652.3</v>
          </cell>
          <cell r="F15">
            <v>21.601400000000002</v>
          </cell>
        </row>
        <row r="16">
          <cell r="A16">
            <v>13</v>
          </cell>
          <cell r="B16" t="str">
            <v>T512</v>
          </cell>
          <cell r="C16" t="str">
            <v>ENCARREGADO DE BRITAGEM</v>
          </cell>
          <cell r="D16">
            <v>2100</v>
          </cell>
          <cell r="E16">
            <v>2652.3</v>
          </cell>
          <cell r="F16">
            <v>21.601400000000002</v>
          </cell>
        </row>
        <row r="17">
          <cell r="A17">
            <v>14</v>
          </cell>
          <cell r="C17" t="str">
            <v>TOPOGRAFO</v>
          </cell>
          <cell r="D17">
            <v>1230</v>
          </cell>
          <cell r="E17">
            <v>1553.49</v>
          </cell>
          <cell r="F17">
            <v>12.652200000000001</v>
          </cell>
        </row>
        <row r="18">
          <cell r="A18">
            <v>15</v>
          </cell>
          <cell r="B18" t="str">
            <v>T602</v>
          </cell>
          <cell r="C18" t="str">
            <v>MONTADOR</v>
          </cell>
          <cell r="D18">
            <v>780</v>
          </cell>
          <cell r="E18">
            <v>985.14</v>
          </cell>
          <cell r="F18">
            <v>8.0234000000000005</v>
          </cell>
        </row>
        <row r="19">
          <cell r="A19">
            <v>16</v>
          </cell>
          <cell r="B19" t="str">
            <v>T603</v>
          </cell>
          <cell r="C19" t="str">
            <v>CARPINTEIRO</v>
          </cell>
          <cell r="D19">
            <v>780</v>
          </cell>
          <cell r="E19">
            <v>985.14</v>
          </cell>
          <cell r="F19">
            <v>8.0234000000000005</v>
          </cell>
        </row>
        <row r="20">
          <cell r="A20">
            <v>17</v>
          </cell>
          <cell r="B20" t="str">
            <v>T604</v>
          </cell>
          <cell r="C20" t="str">
            <v>PEDREIRO</v>
          </cell>
          <cell r="D20">
            <v>780</v>
          </cell>
          <cell r="E20">
            <v>985.14</v>
          </cell>
          <cell r="F20">
            <v>8.0234000000000005</v>
          </cell>
        </row>
        <row r="21">
          <cell r="A21">
            <v>18</v>
          </cell>
          <cell r="B21" t="str">
            <v>T605</v>
          </cell>
          <cell r="C21" t="str">
            <v>ARMADOR</v>
          </cell>
          <cell r="D21">
            <v>780</v>
          </cell>
          <cell r="E21">
            <v>985.14</v>
          </cell>
          <cell r="F21">
            <v>8.0234000000000005</v>
          </cell>
        </row>
        <row r="22">
          <cell r="A22">
            <v>19</v>
          </cell>
          <cell r="B22" t="str">
            <v>T606</v>
          </cell>
          <cell r="C22" t="str">
            <v>FERREIRO</v>
          </cell>
          <cell r="D22">
            <v>780</v>
          </cell>
          <cell r="E22">
            <v>985.14</v>
          </cell>
          <cell r="F22">
            <v>8.0234000000000005</v>
          </cell>
        </row>
        <row r="23">
          <cell r="A23">
            <v>20</v>
          </cell>
          <cell r="B23" t="str">
            <v>T607</v>
          </cell>
          <cell r="C23" t="str">
            <v>PINTOR</v>
          </cell>
          <cell r="D23">
            <v>780</v>
          </cell>
          <cell r="E23">
            <v>985.14</v>
          </cell>
          <cell r="F23">
            <v>8.0234000000000005</v>
          </cell>
        </row>
        <row r="24">
          <cell r="A24">
            <v>21</v>
          </cell>
          <cell r="B24" t="str">
            <v>T608</v>
          </cell>
          <cell r="C24" t="str">
            <v>SOLDADOR</v>
          </cell>
          <cell r="D24">
            <v>780</v>
          </cell>
          <cell r="E24">
            <v>985.14</v>
          </cell>
          <cell r="F24">
            <v>8.0234000000000005</v>
          </cell>
        </row>
        <row r="25">
          <cell r="A25">
            <v>22</v>
          </cell>
          <cell r="B25" t="str">
            <v>T610</v>
          </cell>
          <cell r="C25" t="str">
            <v>SERRALHEIRO</v>
          </cell>
          <cell r="D25">
            <v>780</v>
          </cell>
          <cell r="E25">
            <v>985.14</v>
          </cell>
          <cell r="F25">
            <v>8.0234000000000005</v>
          </cell>
        </row>
        <row r="26">
          <cell r="A26">
            <v>23</v>
          </cell>
          <cell r="B26" t="str">
            <v>T701</v>
          </cell>
          <cell r="C26" t="str">
            <v>SERVENTE</v>
          </cell>
          <cell r="D26">
            <v>570</v>
          </cell>
          <cell r="E26">
            <v>719.91</v>
          </cell>
          <cell r="F26">
            <v>5.8632</v>
          </cell>
        </row>
        <row r="27">
          <cell r="A27">
            <v>24</v>
          </cell>
          <cell r="B27" t="str">
            <v>T702</v>
          </cell>
          <cell r="C27" t="str">
            <v>AJUDANTE</v>
          </cell>
          <cell r="D27">
            <v>630</v>
          </cell>
          <cell r="E27">
            <v>795.69</v>
          </cell>
          <cell r="F27">
            <v>6.4804000000000004</v>
          </cell>
        </row>
        <row r="28">
          <cell r="A28">
            <v>25</v>
          </cell>
          <cell r="C28" t="str">
            <v>ELETRICISTA</v>
          </cell>
          <cell r="D28">
            <v>780</v>
          </cell>
          <cell r="E28">
            <v>985.14</v>
          </cell>
          <cell r="F28">
            <v>8.0234000000000005</v>
          </cell>
        </row>
        <row r="29">
          <cell r="A29">
            <v>26</v>
          </cell>
          <cell r="C29" t="str">
            <v>ADIC. M.O. - FERRAMENTAS</v>
          </cell>
          <cell r="F29">
            <v>0.15509999999999999</v>
          </cell>
        </row>
        <row r="30">
          <cell r="A30">
            <v>27</v>
          </cell>
          <cell r="C30" t="str">
            <v>ADIC. M.O. - FERRAMENTAS</v>
          </cell>
          <cell r="F30">
            <v>0.2051</v>
          </cell>
        </row>
        <row r="32">
          <cell r="C32" t="str">
            <v>Custo Horário de Equipamentos</v>
          </cell>
        </row>
        <row r="33">
          <cell r="A33" t="str">
            <v>Item</v>
          </cell>
          <cell r="B33" t="str">
            <v>Código</v>
          </cell>
          <cell r="C33" t="str">
            <v>Equipamento</v>
          </cell>
          <cell r="D33" t="str">
            <v>Aquisição</v>
          </cell>
          <cell r="E33" t="str">
            <v>Improdutivo</v>
          </cell>
          <cell r="F33" t="str">
            <v>Operativo</v>
          </cell>
        </row>
        <row r="34">
          <cell r="A34">
            <v>30</v>
          </cell>
          <cell r="B34" t="str">
            <v>E001</v>
          </cell>
          <cell r="C34" t="str">
            <v>TRATOR DE ESTEIRA NH 7D (67 kW)</v>
          </cell>
          <cell r="E34">
            <v>10.800700000000001</v>
          </cell>
          <cell r="F34">
            <v>105.14709999999999</v>
          </cell>
        </row>
        <row r="35">
          <cell r="A35">
            <v>31</v>
          </cell>
          <cell r="B35" t="str">
            <v>E002</v>
          </cell>
          <cell r="C35" t="str">
            <v>TRATOR DE ESTEIRA CAT D6M (106 KW)</v>
          </cell>
          <cell r="E35">
            <v>10.800700000000001</v>
          </cell>
          <cell r="F35">
            <v>183.96770000000001</v>
          </cell>
        </row>
        <row r="36">
          <cell r="A36">
            <v>32</v>
          </cell>
          <cell r="B36" t="str">
            <v>E003</v>
          </cell>
          <cell r="C36" t="str">
            <v>TRATOR DE ESTEIRA CAT D8R (228 kW)</v>
          </cell>
          <cell r="E36">
            <v>10.800700000000001</v>
          </cell>
          <cell r="F36">
            <v>355.20600000000002</v>
          </cell>
        </row>
        <row r="37">
          <cell r="A37">
            <v>33</v>
          </cell>
          <cell r="B37" t="str">
            <v>E006</v>
          </cell>
          <cell r="C37" t="str">
            <v>MOTONIVELADORA CAT 120H (100 kW)</v>
          </cell>
          <cell r="E37">
            <v>11.417899999999999</v>
          </cell>
          <cell r="F37">
            <v>124.56229999999999</v>
          </cell>
        </row>
        <row r="38">
          <cell r="A38">
            <v>34</v>
          </cell>
          <cell r="B38" t="str">
            <v>E007</v>
          </cell>
          <cell r="C38" t="str">
            <v>TRATOR AGRÍCOLA M F-292/4 (77 kW)</v>
          </cell>
          <cell r="E38">
            <v>8.3320000000000007</v>
          </cell>
          <cell r="F38">
            <v>66.749700000000004</v>
          </cell>
        </row>
        <row r="39">
          <cell r="A39">
            <v>35</v>
          </cell>
          <cell r="B39" t="str">
            <v>E009</v>
          </cell>
          <cell r="C39" t="str">
            <v>CARREGAD. PNEUS CAT  924G  1,80 M3 ( 89 kW)</v>
          </cell>
          <cell r="E39">
            <v>10.800700000000001</v>
          </cell>
          <cell r="F39">
            <v>102.96259999999999</v>
          </cell>
        </row>
        <row r="40">
          <cell r="A40">
            <v>36</v>
          </cell>
          <cell r="B40" t="str">
            <v>E010</v>
          </cell>
          <cell r="C40" t="str">
            <v>CARREGAD. PNEUS CAT 950G 2,90 M3 (135 kW)</v>
          </cell>
          <cell r="E40">
            <v>10.800700000000001</v>
          </cell>
          <cell r="F40">
            <v>167.08199999999999</v>
          </cell>
        </row>
        <row r="41">
          <cell r="A41">
            <v>37</v>
          </cell>
          <cell r="B41" t="str">
            <v>E011</v>
          </cell>
          <cell r="C41" t="str">
            <v>RETROESCAVADEIRA MF-86HF (57 kW)</v>
          </cell>
          <cell r="E41">
            <v>10.800700000000001</v>
          </cell>
          <cell r="F41">
            <v>55.758699999999997</v>
          </cell>
        </row>
        <row r="42">
          <cell r="A42">
            <v>38</v>
          </cell>
          <cell r="B42" t="str">
            <v>E013</v>
          </cell>
          <cell r="C42" t="str">
            <v>ROLO COMP PÉ CARNEIRO CA-25-PD  (85 kW)</v>
          </cell>
          <cell r="E42">
            <v>8.3320000000000007</v>
          </cell>
          <cell r="F42">
            <v>112.70350000000001</v>
          </cell>
        </row>
        <row r="43">
          <cell r="A43">
            <v>43</v>
          </cell>
          <cell r="B43" t="str">
            <v>E062</v>
          </cell>
          <cell r="C43" t="str">
            <v>ESCAVADEIRA HIDR. CAT 330CL (182 kW)</v>
          </cell>
          <cell r="E43">
            <v>11.417899999999999</v>
          </cell>
          <cell r="F43">
            <v>257.74020000000002</v>
          </cell>
        </row>
        <row r="44">
          <cell r="A44">
            <v>44</v>
          </cell>
          <cell r="B44" t="str">
            <v>E063</v>
          </cell>
          <cell r="C44" t="str">
            <v>ESCAVADEIRA HIDR. CAT 320CL (102 kW)</v>
          </cell>
          <cell r="E44">
            <v>11.417899999999999</v>
          </cell>
          <cell r="F44">
            <v>157.3682</v>
          </cell>
        </row>
        <row r="45">
          <cell r="A45">
            <v>47</v>
          </cell>
          <cell r="B45" t="str">
            <v>E101</v>
          </cell>
          <cell r="C45" t="str">
            <v>GRADE DE DISCOS GA 24 x 24</v>
          </cell>
          <cell r="E45">
            <v>0</v>
          </cell>
          <cell r="F45">
            <v>2.4575999999999998</v>
          </cell>
        </row>
        <row r="46">
          <cell r="A46">
            <v>48</v>
          </cell>
          <cell r="B46" t="str">
            <v>E102</v>
          </cell>
          <cell r="C46" t="str">
            <v>ROLO COMP TANDEM CC-422C (93 kW)</v>
          </cell>
          <cell r="E46">
            <v>8.3320000000000007</v>
          </cell>
          <cell r="F46">
            <v>132.7011</v>
          </cell>
        </row>
        <row r="47">
          <cell r="A47">
            <v>51</v>
          </cell>
          <cell r="B47" t="str">
            <v>E105</v>
          </cell>
          <cell r="C47" t="str">
            <v>ROLO COMP PNEUS SP 8000  (97 kW)</v>
          </cell>
          <cell r="E47">
            <v>8.3320000000000007</v>
          </cell>
          <cell r="F47">
            <v>111.97880000000001</v>
          </cell>
        </row>
        <row r="48">
          <cell r="A48">
            <v>55</v>
          </cell>
          <cell r="B48" t="str">
            <v>E107</v>
          </cell>
          <cell r="C48" t="str">
            <v>VASSOURA MECÂNICA REBOCÁVEL</v>
          </cell>
          <cell r="E48">
            <v>0</v>
          </cell>
          <cell r="F48">
            <v>4.0309999999999997</v>
          </cell>
        </row>
        <row r="49">
          <cell r="A49">
            <v>56</v>
          </cell>
          <cell r="B49" t="str">
            <v>E110</v>
          </cell>
          <cell r="C49" t="str">
            <v>TANQUE ESTOCAGEM DE ASFALTO 20.000 L</v>
          </cell>
          <cell r="E49">
            <v>0</v>
          </cell>
          <cell r="F49">
            <v>4.1859999999999999</v>
          </cell>
        </row>
        <row r="50">
          <cell r="A50">
            <v>57</v>
          </cell>
          <cell r="B50" t="str">
            <v>E111</v>
          </cell>
          <cell r="C50" t="str">
            <v>EQUIP. DISTR. ASFALTO S/ CAMINHÃO (150 kW)</v>
          </cell>
          <cell r="E50">
            <v>9.8749000000000002</v>
          </cell>
          <cell r="F50">
            <v>98.639300000000006</v>
          </cell>
        </row>
        <row r="51">
          <cell r="A51">
            <v>58</v>
          </cell>
          <cell r="B51" t="str">
            <v>E112</v>
          </cell>
          <cell r="C51" t="str">
            <v>AQUECEDOR DE FLUÍDO TÉRMICO</v>
          </cell>
          <cell r="E51">
            <v>0</v>
          </cell>
          <cell r="F51">
            <v>21.924800000000001</v>
          </cell>
        </row>
        <row r="52">
          <cell r="A52">
            <v>74</v>
          </cell>
          <cell r="B52" t="str">
            <v>E139</v>
          </cell>
          <cell r="C52" t="str">
            <v>ROLO COMP VIBRO LISO CA-25D  (86 kW)</v>
          </cell>
          <cell r="E52">
            <v>8.3320000000000007</v>
          </cell>
          <cell r="F52">
            <v>111.0277</v>
          </cell>
        </row>
        <row r="53">
          <cell r="A53">
            <v>75</v>
          </cell>
          <cell r="B53" t="str">
            <v>E147</v>
          </cell>
          <cell r="C53" t="str">
            <v>USINA ASFÁLTO A QUENTE 90/120 T/H (188 kW)</v>
          </cell>
          <cell r="E53">
            <v>11.417899999999999</v>
          </cell>
          <cell r="F53">
            <v>200.3177</v>
          </cell>
        </row>
        <row r="54">
          <cell r="A54">
            <v>76</v>
          </cell>
          <cell r="B54" t="str">
            <v>E149</v>
          </cell>
          <cell r="C54" t="str">
            <v>VIBRO-ACAB. ASFÁLTO VDA-600BM (74 kW)</v>
          </cell>
          <cell r="E54">
            <v>11.417899999999999</v>
          </cell>
          <cell r="F54">
            <v>134.78290000000001</v>
          </cell>
        </row>
        <row r="55">
          <cell r="A55">
            <v>85</v>
          </cell>
          <cell r="B55" t="str">
            <v>E202</v>
          </cell>
          <cell r="C55" t="str">
            <v>COMPRESSOR DE AR 400 PCM (89 kW)</v>
          </cell>
          <cell r="E55">
            <v>8.3320000000000007</v>
          </cell>
          <cell r="F55">
            <v>63.345700000000001</v>
          </cell>
        </row>
        <row r="56">
          <cell r="A56">
            <v>86</v>
          </cell>
          <cell r="B56" t="str">
            <v>E208</v>
          </cell>
          <cell r="C56" t="str">
            <v>COMPRESSOR DE AR 200 PCM (58 kW)</v>
          </cell>
          <cell r="E56">
            <v>8.3320000000000007</v>
          </cell>
          <cell r="F56">
            <v>47.635599999999997</v>
          </cell>
        </row>
        <row r="57">
          <cell r="A57">
            <v>92</v>
          </cell>
          <cell r="B57" t="str">
            <v>E211</v>
          </cell>
          <cell r="C57" t="str">
            <v>MAQUINA P/ PINTURA (2 kW)</v>
          </cell>
          <cell r="E57">
            <v>0</v>
          </cell>
          <cell r="F57">
            <v>0.9577</v>
          </cell>
        </row>
        <row r="58">
          <cell r="A58">
            <v>93</v>
          </cell>
          <cell r="B58" t="str">
            <v>E210</v>
          </cell>
          <cell r="C58" t="str">
            <v>MARTELETE - ROMPEDOR 33 kg</v>
          </cell>
          <cell r="E58">
            <v>7.4062000000000001</v>
          </cell>
          <cell r="F58">
            <v>9.7596000000000007</v>
          </cell>
        </row>
        <row r="59">
          <cell r="A59">
            <v>94</v>
          </cell>
          <cell r="B59" t="str">
            <v>E302</v>
          </cell>
          <cell r="C59" t="str">
            <v>BETONEIRA - 320 L (4 kW)</v>
          </cell>
          <cell r="E59">
            <v>8.3320000000000007</v>
          </cell>
          <cell r="F59">
            <v>9.9809000000000001</v>
          </cell>
        </row>
        <row r="60">
          <cell r="A60">
            <v>98</v>
          </cell>
          <cell r="B60" t="str">
            <v>E303</v>
          </cell>
          <cell r="C60" t="str">
            <v>BETONEIRA - 750 L (9 kW)</v>
          </cell>
          <cell r="E60">
            <v>8.3320000000000007</v>
          </cell>
          <cell r="F60">
            <v>12.4125</v>
          </cell>
        </row>
        <row r="61">
          <cell r="A61">
            <v>99</v>
          </cell>
          <cell r="B61" t="str">
            <v>E304</v>
          </cell>
          <cell r="C61" t="str">
            <v>TRANSP. MANUAL - CARRINHO DE MÃO 80 L</v>
          </cell>
          <cell r="E61">
            <v>0</v>
          </cell>
          <cell r="F61">
            <v>0.13339999999999999</v>
          </cell>
        </row>
        <row r="62">
          <cell r="A62">
            <v>101</v>
          </cell>
          <cell r="B62" t="str">
            <v>E305</v>
          </cell>
          <cell r="C62" t="str">
            <v>TRANSP. MANUAL - GERICA 180 L</v>
          </cell>
          <cell r="E62">
            <v>0</v>
          </cell>
          <cell r="F62">
            <v>0.23350000000000001</v>
          </cell>
        </row>
        <row r="63">
          <cell r="A63">
            <v>103</v>
          </cell>
          <cell r="B63" t="str">
            <v>E306</v>
          </cell>
          <cell r="C63" t="str">
            <v>VIBRADOR DE CONC. - DE IMERSÃO (2 kW)</v>
          </cell>
          <cell r="E63">
            <v>7.4062000000000001</v>
          </cell>
          <cell r="F63">
            <v>8.8386999999999993</v>
          </cell>
        </row>
        <row r="64">
          <cell r="A64">
            <v>104</v>
          </cell>
          <cell r="B64" t="str">
            <v>E310</v>
          </cell>
          <cell r="C64" t="str">
            <v>FAB.PRÉ-MOLD CONC TUBOS D=0,60 M (2 kW)</v>
          </cell>
          <cell r="E64">
            <v>0</v>
          </cell>
          <cell r="F64">
            <v>7.3996000000000004</v>
          </cell>
        </row>
        <row r="65">
          <cell r="A65">
            <v>105</v>
          </cell>
          <cell r="B65" t="str">
            <v>E311</v>
          </cell>
          <cell r="C65" t="str">
            <v>FAB PRÉ-MOLD CONC TUBOS D=0,80 M (2 kW)</v>
          </cell>
          <cell r="E65">
            <v>0</v>
          </cell>
          <cell r="F65">
            <v>7.1071999999999997</v>
          </cell>
        </row>
        <row r="66">
          <cell r="A66">
            <v>106</v>
          </cell>
          <cell r="B66" t="str">
            <v>E312</v>
          </cell>
          <cell r="C66" t="str">
            <v>FAB PRÉ-MOLD CONC TUBOS D=1,00 M (2 kW)</v>
          </cell>
          <cell r="E66">
            <v>0</v>
          </cell>
          <cell r="F66">
            <v>7.4747000000000003</v>
          </cell>
        </row>
        <row r="67">
          <cell r="A67">
            <v>107</v>
          </cell>
          <cell r="B67" t="str">
            <v>E313</v>
          </cell>
          <cell r="C67" t="str">
            <v>FAB PRÉ-MOLD CONC TUBOS D=1,20 M (2 kW)</v>
          </cell>
          <cell r="E67">
            <v>0</v>
          </cell>
          <cell r="F67">
            <v>7.8887</v>
          </cell>
        </row>
        <row r="68">
          <cell r="A68">
            <v>108</v>
          </cell>
          <cell r="B68" t="str">
            <v>E314</v>
          </cell>
          <cell r="C68" t="str">
            <v>FAB PRÉ-MOLD CONC TUBOS D=1,50 M (2 kW)</v>
          </cell>
          <cell r="E68">
            <v>0</v>
          </cell>
          <cell r="F68">
            <v>7.8056999999999999</v>
          </cell>
        </row>
        <row r="69">
          <cell r="A69">
            <v>129</v>
          </cell>
          <cell r="B69" t="str">
            <v>E400</v>
          </cell>
          <cell r="C69" t="str">
            <v>CAMINHÃO BASCULANTE - 5 m3 - 8,8 t (155 kW)</v>
          </cell>
          <cell r="E69">
            <v>9.8749000000000002</v>
          </cell>
          <cell r="F69">
            <v>86.413799999999995</v>
          </cell>
        </row>
        <row r="70">
          <cell r="A70">
            <v>130</v>
          </cell>
          <cell r="B70" t="str">
            <v>E402</v>
          </cell>
          <cell r="C70" t="str">
            <v>CAMINHÃO CARROCERIA - 15t (170 kW)</v>
          </cell>
          <cell r="E70">
            <v>9.8749000000000002</v>
          </cell>
          <cell r="F70">
            <v>108.3706</v>
          </cell>
        </row>
        <row r="71">
          <cell r="A71">
            <v>131</v>
          </cell>
          <cell r="B71" t="str">
            <v>E403</v>
          </cell>
          <cell r="C71" t="str">
            <v>CAMINHÃO BASCULANTE 6 m3  (150 kW)</v>
          </cell>
          <cell r="E71">
            <v>9.8749000000000002</v>
          </cell>
          <cell r="F71">
            <v>97.9148</v>
          </cell>
        </row>
        <row r="72">
          <cell r="A72">
            <v>135</v>
          </cell>
          <cell r="B72" t="str">
            <v>E407</v>
          </cell>
          <cell r="C72" t="str">
            <v>CAMINHÃO TANQUE 10.000 L (170 kW)</v>
          </cell>
          <cell r="E72">
            <v>9.8749000000000002</v>
          </cell>
          <cell r="F72">
            <v>109.7187</v>
          </cell>
        </row>
        <row r="73">
          <cell r="A73">
            <v>136</v>
          </cell>
          <cell r="B73" t="str">
            <v>E408</v>
          </cell>
          <cell r="C73" t="str">
            <v>CAMINHÃO CARROCERIA - 4t (80 kW)</v>
          </cell>
          <cell r="E73">
            <v>9.8749000000000002</v>
          </cell>
          <cell r="F73">
            <v>54.107700000000001</v>
          </cell>
        </row>
        <row r="74">
          <cell r="A74">
            <v>137</v>
          </cell>
          <cell r="B74" t="str">
            <v>E416</v>
          </cell>
          <cell r="C74" t="str">
            <v>VEÍCULO LEVE - PICK UP (4 X 4) (98 kW)</v>
          </cell>
          <cell r="E74">
            <v>8.9490999999999996</v>
          </cell>
          <cell r="F74">
            <v>45.479300000000002</v>
          </cell>
        </row>
        <row r="75">
          <cell r="A75">
            <v>145</v>
          </cell>
          <cell r="B75" t="str">
            <v>E404</v>
          </cell>
          <cell r="C75" t="str">
            <v>CAMINHÃO BASCULANTE 10 m3 - 15 t (170 kW)</v>
          </cell>
          <cell r="E75">
            <v>9.8749000000000002</v>
          </cell>
          <cell r="F75">
            <v>111.63209999999999</v>
          </cell>
        </row>
        <row r="76">
          <cell r="A76">
            <v>146</v>
          </cell>
          <cell r="B76" t="str">
            <v>E432</v>
          </cell>
          <cell r="C76" t="str">
            <v>CAMINHÃO BASCULANTE 20 t (279 kW)</v>
          </cell>
          <cell r="E76">
            <v>9.8749000000000002</v>
          </cell>
          <cell r="F76">
            <v>166.3605</v>
          </cell>
        </row>
        <row r="77">
          <cell r="A77">
            <v>147</v>
          </cell>
          <cell r="B77" t="str">
            <v>E434</v>
          </cell>
          <cell r="C77" t="str">
            <v>CAMINHÃO CARROC C/ GUINDAUTO (150 kW)</v>
          </cell>
          <cell r="E77">
            <v>9.8749000000000002</v>
          </cell>
          <cell r="F77">
            <v>94.581900000000005</v>
          </cell>
        </row>
        <row r="78">
          <cell r="A78">
            <v>148</v>
          </cell>
        </row>
        <row r="79">
          <cell r="A79">
            <v>150</v>
          </cell>
          <cell r="B79" t="str">
            <v>E501</v>
          </cell>
          <cell r="C79" t="str">
            <v>GRUPO GERADOR 36 / 40 KVA (32 kW)</v>
          </cell>
          <cell r="E79">
            <v>8.3320000000000007</v>
          </cell>
          <cell r="F79">
            <v>33.636000000000003</v>
          </cell>
        </row>
        <row r="80">
          <cell r="A80">
            <v>151</v>
          </cell>
          <cell r="B80" t="str">
            <v>E503</v>
          </cell>
          <cell r="C80" t="str">
            <v>GRUPO GERADOR 164 / 180 KVA (144 kW)</v>
          </cell>
          <cell r="E80">
            <v>8.3320000000000007</v>
          </cell>
          <cell r="F80">
            <v>96.774699999999996</v>
          </cell>
        </row>
        <row r="81">
          <cell r="A81">
            <v>156</v>
          </cell>
          <cell r="B81" t="str">
            <v>E509</v>
          </cell>
          <cell r="C81" t="str">
            <v>GRUPO GERADOR 25,0 / 18,0 KVA (20 kW)</v>
          </cell>
          <cell r="E81">
            <v>8.3320000000000007</v>
          </cell>
          <cell r="F81">
            <v>21.651499999999999</v>
          </cell>
        </row>
        <row r="82">
          <cell r="A82">
            <v>162</v>
          </cell>
          <cell r="B82" t="str">
            <v>E903</v>
          </cell>
          <cell r="C82" t="str">
            <v>BATE-ESTACAS GRAV. 3.500/4.000 KG (160 kW)</v>
          </cell>
          <cell r="E82">
            <v>8.3320000000000007</v>
          </cell>
          <cell r="F82">
            <v>99.670699999999997</v>
          </cell>
        </row>
        <row r="83">
          <cell r="A83">
            <v>163</v>
          </cell>
          <cell r="B83" t="str">
            <v>E904</v>
          </cell>
          <cell r="C83" t="str">
            <v>SERRA CIRCULAR 12" (4 kW)</v>
          </cell>
          <cell r="E83">
            <v>0</v>
          </cell>
          <cell r="F83">
            <v>0.1948</v>
          </cell>
        </row>
        <row r="84">
          <cell r="A84">
            <v>165</v>
          </cell>
          <cell r="B84" t="str">
            <v>E906</v>
          </cell>
          <cell r="C84" t="str">
            <v>SOQUETE VIBRATÓRIO (2 kW)</v>
          </cell>
          <cell r="E84">
            <v>7.4062000000000001</v>
          </cell>
          <cell r="F84">
            <v>13.911199999999999</v>
          </cell>
        </row>
        <row r="85">
          <cell r="A85">
            <v>166</v>
          </cell>
          <cell r="B85" t="str">
            <v>E907</v>
          </cell>
          <cell r="C85" t="str">
            <v>CONJUNTO MOTO-BOMBA (11 kW)</v>
          </cell>
          <cell r="E85">
            <v>0</v>
          </cell>
          <cell r="F85">
            <v>13.8764</v>
          </cell>
        </row>
        <row r="86">
          <cell r="A86">
            <v>167</v>
          </cell>
          <cell r="B86" t="str">
            <v>E908</v>
          </cell>
          <cell r="C86" t="str">
            <v>MÁQUINA PINTURA - DERMAC FAIXAS (44 kW)</v>
          </cell>
          <cell r="E86">
            <v>11.417899999999999</v>
          </cell>
          <cell r="F86">
            <v>65.1999</v>
          </cell>
        </row>
        <row r="87">
          <cell r="A87">
            <v>169</v>
          </cell>
          <cell r="B87" t="str">
            <v>E910</v>
          </cell>
        </row>
        <row r="88">
          <cell r="A88">
            <v>170</v>
          </cell>
          <cell r="B88" t="str">
            <v>E917</v>
          </cell>
          <cell r="C88" t="str">
            <v>MÁQUINA UNIVERSAL CORTE (4 kW)</v>
          </cell>
          <cell r="E88">
            <v>7.4062000000000001</v>
          </cell>
          <cell r="F88">
            <v>11.594900000000001</v>
          </cell>
        </row>
        <row r="89">
          <cell r="A89">
            <v>171</v>
          </cell>
          <cell r="B89" t="str">
            <v>E918</v>
          </cell>
          <cell r="C89" t="str">
            <v>PRENSA EXCÊNTRICA (1 kW)</v>
          </cell>
          <cell r="E89">
            <v>0</v>
          </cell>
          <cell r="F89">
            <v>2.4619</v>
          </cell>
        </row>
        <row r="90">
          <cell r="A90">
            <v>172</v>
          </cell>
          <cell r="B90" t="str">
            <v>E919</v>
          </cell>
          <cell r="C90" t="str">
            <v>GUILHOTINA 8 t (3 kW)</v>
          </cell>
          <cell r="E90">
            <v>0</v>
          </cell>
          <cell r="F90">
            <v>4.2878999999999996</v>
          </cell>
        </row>
        <row r="91">
          <cell r="A91">
            <v>173</v>
          </cell>
          <cell r="B91" t="str">
            <v>E924</v>
          </cell>
          <cell r="C91" t="str">
            <v xml:space="preserve">EQUIP. PARA SOLDA </v>
          </cell>
          <cell r="E91">
            <v>0</v>
          </cell>
          <cell r="F91">
            <v>4.9500000000000002E-2</v>
          </cell>
        </row>
        <row r="93">
          <cell r="C93" t="str">
            <v>Custo Unitário de Materiais</v>
          </cell>
        </row>
        <row r="94">
          <cell r="A94" t="str">
            <v>Item</v>
          </cell>
          <cell r="B94" t="str">
            <v>Código</v>
          </cell>
          <cell r="C94" t="str">
            <v>Material</v>
          </cell>
          <cell r="D94" t="str">
            <v>Und</v>
          </cell>
          <cell r="E94" t="str">
            <v>Preço Unitário</v>
          </cell>
        </row>
        <row r="95">
          <cell r="A95">
            <v>212</v>
          </cell>
          <cell r="B95" t="str">
            <v>AM01</v>
          </cell>
          <cell r="C95" t="str">
            <v>AÇO CA 25 D = 4,2 mm</v>
          </cell>
          <cell r="D95" t="str">
            <v>KG</v>
          </cell>
          <cell r="E95">
            <v>4.4275000000000002</v>
          </cell>
        </row>
        <row r="96">
          <cell r="A96">
            <v>213</v>
          </cell>
          <cell r="B96" t="str">
            <v>AM02</v>
          </cell>
          <cell r="C96" t="str">
            <v>AÇO CA 25 D = 6,3 mm</v>
          </cell>
          <cell r="D96" t="str">
            <v>KG</v>
          </cell>
          <cell r="E96">
            <v>3.9904999999999999</v>
          </cell>
        </row>
        <row r="97">
          <cell r="A97">
            <v>215</v>
          </cell>
          <cell r="B97" t="str">
            <v>AM03</v>
          </cell>
          <cell r="C97" t="str">
            <v>AÇO CA 25 D = 10,0 mm</v>
          </cell>
          <cell r="D97" t="str">
            <v>KG</v>
          </cell>
          <cell r="E97">
            <v>3.3119999999999998</v>
          </cell>
        </row>
        <row r="98">
          <cell r="A98">
            <v>216</v>
          </cell>
          <cell r="B98" t="str">
            <v>AM04</v>
          </cell>
          <cell r="C98" t="str">
            <v>AÇO CA 50 D = 6,3 mm</v>
          </cell>
          <cell r="D98" t="str">
            <v>KG</v>
          </cell>
          <cell r="E98">
            <v>4.1859999999999999</v>
          </cell>
        </row>
        <row r="99">
          <cell r="A99">
            <v>217</v>
          </cell>
          <cell r="B99" t="str">
            <v>AM05</v>
          </cell>
          <cell r="C99" t="str">
            <v>AÇO CA 50 D = 10,0 mm</v>
          </cell>
          <cell r="D99" t="str">
            <v>KG</v>
          </cell>
          <cell r="E99">
            <v>3.4729999999999999</v>
          </cell>
        </row>
        <row r="100">
          <cell r="A100">
            <v>218</v>
          </cell>
          <cell r="B100" t="str">
            <v>AM06</v>
          </cell>
          <cell r="C100" t="str">
            <v>AÇO CA 60 D = 4,2 mm</v>
          </cell>
          <cell r="D100" t="str">
            <v>KG</v>
          </cell>
          <cell r="E100">
            <v>3.9904999999999999</v>
          </cell>
        </row>
        <row r="101">
          <cell r="A101">
            <v>219</v>
          </cell>
          <cell r="B101" t="str">
            <v>AM07</v>
          </cell>
          <cell r="C101" t="str">
            <v>AÇO CA 60 D = 5,0 mm</v>
          </cell>
          <cell r="D101" t="str">
            <v>KG</v>
          </cell>
          <cell r="E101">
            <v>3.8755000000000002</v>
          </cell>
        </row>
        <row r="102">
          <cell r="A102">
            <v>220</v>
          </cell>
          <cell r="B102" t="str">
            <v>AM08</v>
          </cell>
          <cell r="C102" t="str">
            <v>AÇO CA 60 D = 6,0 mm</v>
          </cell>
          <cell r="D102" t="str">
            <v>KG</v>
          </cell>
          <cell r="E102">
            <v>3.8755000000000002</v>
          </cell>
        </row>
        <row r="103">
          <cell r="A103">
            <v>235</v>
          </cell>
          <cell r="C103" t="str">
            <v>Casa padrão PMM</v>
          </cell>
          <cell r="D103" t="str">
            <v>gl</v>
          </cell>
          <cell r="E103">
            <v>8395</v>
          </cell>
        </row>
        <row r="104">
          <cell r="A104">
            <v>236</v>
          </cell>
          <cell r="B104" t="str">
            <v>AM35</v>
          </cell>
          <cell r="C104" t="str">
            <v>SEIXO COMERCIAL</v>
          </cell>
          <cell r="D104" t="str">
            <v>M3</v>
          </cell>
          <cell r="E104">
            <v>97.75</v>
          </cell>
        </row>
        <row r="105">
          <cell r="A105">
            <v>237</v>
          </cell>
          <cell r="B105" t="str">
            <v>M003</v>
          </cell>
          <cell r="C105" t="str">
            <v>ÓLEO COMBUSTÍVEL 1A</v>
          </cell>
          <cell r="D105" t="str">
            <v>L</v>
          </cell>
          <cell r="E105">
            <v>1.3524</v>
          </cell>
        </row>
        <row r="106">
          <cell r="A106">
            <v>238</v>
          </cell>
          <cell r="B106" t="str">
            <v>M101</v>
          </cell>
          <cell r="C106" t="str">
            <v>CIMENTO ASFÁLTICO CAP 20</v>
          </cell>
          <cell r="D106" t="str">
            <v>T</v>
          </cell>
          <cell r="E106">
            <v>2025.7135000000001</v>
          </cell>
        </row>
        <row r="107">
          <cell r="A107">
            <v>239</v>
          </cell>
          <cell r="B107" t="str">
            <v>M103</v>
          </cell>
          <cell r="C107" t="str">
            <v>ASFÁLTO DILUÍDO CM-30</v>
          </cell>
          <cell r="D107" t="str">
            <v>T</v>
          </cell>
          <cell r="E107">
            <v>2715.3915000000002</v>
          </cell>
        </row>
        <row r="108">
          <cell r="A108">
            <v>240</v>
          </cell>
          <cell r="B108" t="str">
            <v>M108</v>
          </cell>
          <cell r="C108" t="str">
            <v>EMULSÃO ASFÁLTICA RR-2C</v>
          </cell>
          <cell r="D108" t="str">
            <v>T</v>
          </cell>
          <cell r="E108">
            <v>1970.2260000000001</v>
          </cell>
        </row>
        <row r="109">
          <cell r="A109">
            <v>241</v>
          </cell>
          <cell r="B109" t="str">
            <v>M202</v>
          </cell>
          <cell r="C109" t="str">
            <v>CIMENTO PORTLAND CP-32</v>
          </cell>
          <cell r="D109" t="str">
            <v>KG</v>
          </cell>
          <cell r="E109">
            <v>0.46</v>
          </cell>
        </row>
        <row r="110">
          <cell r="A110">
            <v>242</v>
          </cell>
          <cell r="B110" t="str">
            <v>M319</v>
          </cell>
          <cell r="C110" t="str">
            <v>ARAME RECOZIDO no. 18</v>
          </cell>
          <cell r="D110" t="str">
            <v>KG</v>
          </cell>
          <cell r="E110">
            <v>5.7039999999999997</v>
          </cell>
        </row>
        <row r="111">
          <cell r="A111">
            <v>243</v>
          </cell>
          <cell r="B111" t="str">
            <v>M320</v>
          </cell>
          <cell r="C111" t="str">
            <v>PREGOS DE FERRO 18x30</v>
          </cell>
          <cell r="D111" t="str">
            <v>KG</v>
          </cell>
          <cell r="E111">
            <v>4.83</v>
          </cell>
        </row>
        <row r="112">
          <cell r="A112">
            <v>255</v>
          </cell>
          <cell r="C112" t="str">
            <v>REDE ELÉTRICA - TUBULAÇOES E CABOS</v>
          </cell>
          <cell r="D112" t="str">
            <v>M</v>
          </cell>
          <cell r="E112">
            <v>97.75</v>
          </cell>
        </row>
        <row r="113">
          <cell r="A113">
            <v>256</v>
          </cell>
          <cell r="C113" t="str">
            <v>POSTE TUBO AÇO GALVANIZADO.H =10,0 m C/ LUMINÁRIA</v>
          </cell>
          <cell r="D113" t="str">
            <v>CJ</v>
          </cell>
          <cell r="E113">
            <v>1801.7708</v>
          </cell>
        </row>
        <row r="114">
          <cell r="A114">
            <v>257</v>
          </cell>
          <cell r="B114" t="str">
            <v>M334</v>
          </cell>
          <cell r="C114" t="str">
            <v>PARAF. ZINCADO C/ FENDA 1 1/2" x 3/16"</v>
          </cell>
          <cell r="D114" t="str">
            <v>UN</v>
          </cell>
          <cell r="E114">
            <v>0.13800000000000001</v>
          </cell>
        </row>
        <row r="115">
          <cell r="A115">
            <v>290</v>
          </cell>
          <cell r="B115" t="str">
            <v>M335</v>
          </cell>
          <cell r="C115" t="str">
            <v>PARAF. ZINCADO FRANCÊS 4" x 5/16"</v>
          </cell>
          <cell r="D115" t="str">
            <v>UN</v>
          </cell>
          <cell r="E115">
            <v>0.59799999999999998</v>
          </cell>
        </row>
        <row r="116">
          <cell r="A116">
            <v>291</v>
          </cell>
          <cell r="B116" t="str">
            <v>M340</v>
          </cell>
          <cell r="C116" t="str">
            <v>TAMPÃO DE FERRO FUNDIDO</v>
          </cell>
          <cell r="D116" t="str">
            <v>UN</v>
          </cell>
          <cell r="E116">
            <v>375.70499999999998</v>
          </cell>
        </row>
        <row r="117">
          <cell r="A117">
            <v>294</v>
          </cell>
          <cell r="B117" t="str">
            <v>M343</v>
          </cell>
          <cell r="C117" t="str">
            <v>DEFENSA METÁLICA SEMI-MALEÁVEL SIMPLES</v>
          </cell>
          <cell r="D117" t="str">
            <v>MOD</v>
          </cell>
          <cell r="E117">
            <v>822.89400000000001</v>
          </cell>
        </row>
        <row r="118">
          <cell r="A118">
            <v>295</v>
          </cell>
          <cell r="C118" t="str">
            <v>CHAPA DE AÇO FINA</v>
          </cell>
          <cell r="D118" t="str">
            <v>M2</v>
          </cell>
          <cell r="E118">
            <v>52.9</v>
          </cell>
        </row>
        <row r="119">
          <cell r="A119">
            <v>300</v>
          </cell>
          <cell r="B119" t="str">
            <v>M398</v>
          </cell>
          <cell r="C119" t="str">
            <v xml:space="preserve">CHAPA DE AÇO </v>
          </cell>
          <cell r="D119" t="str">
            <v>KG</v>
          </cell>
          <cell r="E119">
            <v>4.83</v>
          </cell>
        </row>
        <row r="120">
          <cell r="A120">
            <v>303</v>
          </cell>
          <cell r="B120" t="str">
            <v>M346</v>
          </cell>
          <cell r="C120" t="str">
            <v>CHAPA DE AÇO no. 16 (TRATADA)</v>
          </cell>
          <cell r="D120" t="str">
            <v>M2</v>
          </cell>
          <cell r="E120">
            <v>112.7</v>
          </cell>
        </row>
        <row r="121">
          <cell r="A121">
            <v>304</v>
          </cell>
          <cell r="B121" t="str">
            <v>M401</v>
          </cell>
          <cell r="C121" t="str">
            <v>PONTALETES D=15 cm (TRONCO P/ ESC.)</v>
          </cell>
          <cell r="D121" t="str">
            <v>M</v>
          </cell>
          <cell r="E121">
            <v>1.6214999999999999</v>
          </cell>
        </row>
        <row r="122">
          <cell r="A122">
            <v>305</v>
          </cell>
          <cell r="B122" t="str">
            <v>M402</v>
          </cell>
          <cell r="C122" t="str">
            <v>PONTALETES D=20 cm (TRONCO P/ ESC.)</v>
          </cell>
          <cell r="D122" t="str">
            <v>M</v>
          </cell>
          <cell r="E122">
            <v>1.6214999999999999</v>
          </cell>
        </row>
        <row r="123">
          <cell r="A123">
            <v>306</v>
          </cell>
          <cell r="B123" t="str">
            <v>M409</v>
          </cell>
          <cell r="C123" t="str">
            <v>PRANCHÃO DE 1a 5,0 cm x 30,0 cm</v>
          </cell>
          <cell r="D123" t="str">
            <v>M</v>
          </cell>
          <cell r="E123">
            <v>17.25</v>
          </cell>
        </row>
        <row r="124">
          <cell r="A124">
            <v>308</v>
          </cell>
          <cell r="B124" t="str">
            <v>M410</v>
          </cell>
          <cell r="C124" t="str">
            <v>COMPENSADO RESINADO DE 17 mm</v>
          </cell>
          <cell r="D124" t="str">
            <v>M2</v>
          </cell>
          <cell r="E124">
            <v>17.107399999999998</v>
          </cell>
        </row>
        <row r="125">
          <cell r="A125">
            <v>309</v>
          </cell>
          <cell r="B125" t="str">
            <v>M406</v>
          </cell>
          <cell r="C125" t="str">
            <v>CAIBROS DE 7,5 cm x 7,5 cm</v>
          </cell>
          <cell r="D125" t="str">
            <v>M</v>
          </cell>
          <cell r="E125">
            <v>2.4609999999999999</v>
          </cell>
        </row>
        <row r="126">
          <cell r="A126">
            <v>310</v>
          </cell>
          <cell r="B126" t="str">
            <v>M407</v>
          </cell>
          <cell r="C126" t="str">
            <v>TÁBUA DE 1a 2,5 cm x 15,0 cm</v>
          </cell>
          <cell r="D126" t="str">
            <v>M</v>
          </cell>
          <cell r="E126">
            <v>2.7945000000000002</v>
          </cell>
        </row>
        <row r="127">
          <cell r="A127">
            <v>311</v>
          </cell>
          <cell r="B127" t="str">
            <v>M408</v>
          </cell>
          <cell r="C127" t="str">
            <v>TÁBUA DE 5a 2,5 cm x 30,0 cm</v>
          </cell>
          <cell r="D127" t="str">
            <v>M</v>
          </cell>
          <cell r="E127">
            <v>5.29</v>
          </cell>
        </row>
        <row r="128">
          <cell r="A128">
            <v>312</v>
          </cell>
          <cell r="B128" t="str">
            <v>M411</v>
          </cell>
          <cell r="C128" t="str">
            <v>COMPENSADO PLASTIFICADO DE 17 mm</v>
          </cell>
          <cell r="D128" t="str">
            <v>M2</v>
          </cell>
          <cell r="E128">
            <v>34.422600000000003</v>
          </cell>
        </row>
        <row r="129">
          <cell r="A129">
            <v>313</v>
          </cell>
          <cell r="B129" t="str">
            <v>M412</v>
          </cell>
          <cell r="C129" t="str">
            <v>GASTALHO 10 x 2,0 cm</v>
          </cell>
          <cell r="D129" t="str">
            <v>M</v>
          </cell>
          <cell r="E129">
            <v>1.38</v>
          </cell>
        </row>
        <row r="130">
          <cell r="A130">
            <v>314</v>
          </cell>
          <cell r="B130" t="str">
            <v>M413</v>
          </cell>
          <cell r="C130" t="str">
            <v>GASTALHO 7,5 x 2,5 cm</v>
          </cell>
          <cell r="D130" t="str">
            <v>M</v>
          </cell>
          <cell r="E130">
            <v>1.38</v>
          </cell>
        </row>
        <row r="131">
          <cell r="A131">
            <v>315</v>
          </cell>
          <cell r="B131" t="str">
            <v>M415</v>
          </cell>
          <cell r="C131" t="str">
            <v>TÁBUA 2,5 x 22,5 cm</v>
          </cell>
          <cell r="D131" t="str">
            <v>M</v>
          </cell>
          <cell r="E131">
            <v>4.2089999999999996</v>
          </cell>
        </row>
        <row r="132">
          <cell r="A132">
            <v>316</v>
          </cell>
          <cell r="B132" t="str">
            <v>M414</v>
          </cell>
          <cell r="C132" t="str">
            <v>PRANCHÃO 7,5 x 30,0 cm</v>
          </cell>
          <cell r="D132" t="str">
            <v>M</v>
          </cell>
          <cell r="E132">
            <v>34.5</v>
          </cell>
        </row>
        <row r="133">
          <cell r="A133">
            <v>325</v>
          </cell>
          <cell r="B133" t="str">
            <v>M601</v>
          </cell>
          <cell r="C133" t="str">
            <v>TINTA REFLETIVA ACRÍLICA P/ 2 ANOS</v>
          </cell>
          <cell r="D133" t="str">
            <v>L</v>
          </cell>
          <cell r="E133">
            <v>15.4643</v>
          </cell>
        </row>
        <row r="134">
          <cell r="A134">
            <v>326</v>
          </cell>
          <cell r="B134" t="str">
            <v>M602</v>
          </cell>
          <cell r="C134" t="str">
            <v>ADUBO NPK (4.14.8)</v>
          </cell>
          <cell r="D134" t="str">
            <v>KG</v>
          </cell>
          <cell r="E134">
            <v>0.89700000000000002</v>
          </cell>
        </row>
        <row r="135">
          <cell r="A135">
            <v>327</v>
          </cell>
          <cell r="B135" t="str">
            <v>M603</v>
          </cell>
          <cell r="C135" t="str">
            <v>INSETICIDA</v>
          </cell>
          <cell r="D135" t="str">
            <v>L</v>
          </cell>
          <cell r="E135">
            <v>26.45</v>
          </cell>
        </row>
        <row r="136">
          <cell r="A136">
            <v>328</v>
          </cell>
          <cell r="B136" t="str">
            <v>M604</v>
          </cell>
          <cell r="C136" t="str">
            <v>ADITIVO PLASTIMENT BV-40</v>
          </cell>
          <cell r="D136" t="str">
            <v>KG</v>
          </cell>
          <cell r="E136">
            <v>2.9580000000000002</v>
          </cell>
        </row>
        <row r="137">
          <cell r="A137">
            <v>330</v>
          </cell>
          <cell r="B137" t="str">
            <v>M609</v>
          </cell>
          <cell r="C137" t="str">
            <v>TINTA ESMALTE SINTÉTICO SEMI-FOSCO</v>
          </cell>
          <cell r="D137" t="str">
            <v>L</v>
          </cell>
          <cell r="E137">
            <v>13.409000000000001</v>
          </cell>
        </row>
        <row r="138">
          <cell r="A138">
            <v>331</v>
          </cell>
          <cell r="B138" t="str">
            <v>M611</v>
          </cell>
          <cell r="C138" t="str">
            <v>REDUTOR TIPO 2002 PRIM. QUALIDADE</v>
          </cell>
          <cell r="D138" t="str">
            <v>L</v>
          </cell>
          <cell r="E138">
            <v>8.2225000000000001</v>
          </cell>
        </row>
        <row r="139">
          <cell r="A139">
            <v>332</v>
          </cell>
          <cell r="B139" t="str">
            <v>M615</v>
          </cell>
          <cell r="C139" t="str">
            <v>MICROESFERAS PRE-MIX</v>
          </cell>
          <cell r="D139" t="str">
            <v>KG</v>
          </cell>
          <cell r="E139">
            <v>4.3470000000000004</v>
          </cell>
        </row>
        <row r="140">
          <cell r="A140">
            <v>333</v>
          </cell>
          <cell r="B140" t="str">
            <v>M616</v>
          </cell>
          <cell r="C140" t="str">
            <v>MICROESFERAS DROP-ON</v>
          </cell>
          <cell r="D140" t="str">
            <v>KG</v>
          </cell>
          <cell r="E140">
            <v>4.3470000000000004</v>
          </cell>
        </row>
        <row r="141">
          <cell r="A141">
            <v>344</v>
          </cell>
          <cell r="B141" t="str">
            <v>M621</v>
          </cell>
          <cell r="C141" t="str">
            <v>DESMOLDANTE</v>
          </cell>
          <cell r="D141" t="str">
            <v>KG</v>
          </cell>
          <cell r="E141">
            <v>3.6254</v>
          </cell>
        </row>
        <row r="142">
          <cell r="A142">
            <v>345</v>
          </cell>
          <cell r="B142" t="str">
            <v>M622</v>
          </cell>
          <cell r="C142" t="str">
            <v>Interplast N</v>
          </cell>
          <cell r="D142" t="str">
            <v>kg</v>
          </cell>
          <cell r="E142">
            <v>5.2554999999999996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rviços Água"/>
      <sheetName val="QCI - 10-01-06"/>
      <sheetName val="Serviços Esgoto"/>
      <sheetName val="Remanejamento de Famílas"/>
      <sheetName val="Sistema Viário e Drenagem"/>
      <sheetName val="UHB"/>
      <sheetName val="Reflorestamento"/>
      <sheetName val="CEI"/>
    </sheetNames>
    <sheetDataSet>
      <sheetData sheetId="0"/>
      <sheetData sheetId="1"/>
      <sheetData sheetId="2"/>
      <sheetData sheetId="3"/>
      <sheetData sheetId="4"/>
      <sheetData sheetId="5"/>
      <sheetData sheetId="6"/>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e de Distribuição de Água"/>
    </sheetNames>
    <sheetDataSet>
      <sheetData sheetId="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s>
    <sheetDataSet>
      <sheetData sheetId="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a24" displayName="Tabela24" ref="A5:D6387" totalsRowShown="0" headerRowDxfId="11" dataDxfId="10">
  <autoFilter ref="A5:D6387" xr:uid="{00000000-0009-0000-0100-000003000000}"/>
  <tableColumns count="4">
    <tableColumn id="1" xr3:uid="{00000000-0010-0000-0000-000001000000}" name="CODIGO" dataDxfId="9"/>
    <tableColumn id="2" xr3:uid="{00000000-0010-0000-0000-000002000000}" name="DESCRICAO DA COMPOSICAO" dataDxfId="8"/>
    <tableColumn id="3" xr3:uid="{00000000-0010-0000-0000-000003000000}" name="unidade" dataDxfId="7"/>
    <tableColumn id="4" xr3:uid="{00000000-0010-0000-0000-000004000000}" name="CUSTO TOTAL"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ela3" displayName="Tabela3" ref="A6397:D11684" totalsRowShown="0" headerRowDxfId="5" dataDxfId="4">
  <autoFilter ref="A6397:D11684" xr:uid="{00000000-0009-0000-0100-000004000000}"/>
  <tableColumns count="4">
    <tableColumn id="1" xr3:uid="{00000000-0010-0000-0100-000001000000}" name="CODIGO  " dataDxfId="3"/>
    <tableColumn id="2" xr3:uid="{00000000-0010-0000-0100-000002000000}" name="DESCRICAO DO INSUMO" dataDxfId="2"/>
    <tableColumn id="3" xr3:uid="{00000000-0010-0000-0100-000003000000}" name="unidade" dataDxfId="1"/>
    <tableColumn id="4" xr3:uid="{00000000-0010-0000-0100-000004000000}" name="  PRECO MEDIANO R$" dataDxfId="0"/>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30D9-014D-43A2-A1FC-12EBC95D79EA}">
  <dimension ref="A1:X67"/>
  <sheetViews>
    <sheetView tabSelected="1" zoomScale="80" zoomScaleNormal="80" workbookViewId="0">
      <pane xSplit="6" ySplit="7" topLeftCell="G41" activePane="bottomRight" state="frozen"/>
      <selection pane="topRight" activeCell="G1" sqref="G1"/>
      <selection pane="bottomLeft" activeCell="A8" sqref="A8"/>
      <selection pane="bottomRight" activeCell="H56" sqref="H56"/>
    </sheetView>
  </sheetViews>
  <sheetFormatPr defaultRowHeight="15" x14ac:dyDescent="0.25"/>
  <cols>
    <col min="1" max="1" width="6.7109375" customWidth="1"/>
    <col min="2" max="2" width="49.85546875" customWidth="1"/>
    <col min="3" max="3" width="6.85546875" customWidth="1"/>
    <col min="4" max="4" width="10.42578125" customWidth="1"/>
    <col min="5" max="5" width="14" customWidth="1"/>
    <col min="6" max="6" width="16.5703125" style="20" customWidth="1"/>
    <col min="7" max="7" width="11.85546875" customWidth="1"/>
    <col min="8" max="8" width="11.28515625" customWidth="1"/>
    <col min="9" max="9" width="9.140625" customWidth="1"/>
    <col min="10" max="10" width="0" hidden="1" customWidth="1"/>
    <col min="11" max="11" width="11.28515625" hidden="1" customWidth="1"/>
    <col min="12" max="12" width="11.140625" hidden="1" customWidth="1"/>
    <col min="13" max="13" width="15.5703125" customWidth="1"/>
    <col min="15" max="15" width="10.85546875" bestFit="1" customWidth="1"/>
  </cols>
  <sheetData>
    <row r="1" spans="1:13" ht="30" customHeight="1" thickBot="1" x14ac:dyDescent="0.35">
      <c r="A1" s="623" t="s">
        <v>26316</v>
      </c>
      <c r="B1" s="624"/>
      <c r="C1" s="624"/>
      <c r="D1" s="624"/>
      <c r="E1" s="624"/>
      <c r="F1" s="625"/>
      <c r="G1" s="628"/>
      <c r="H1" s="628"/>
      <c r="I1" s="628"/>
      <c r="J1" s="628"/>
      <c r="K1" s="628"/>
      <c r="L1" s="629"/>
    </row>
    <row r="2" spans="1:13" ht="26.25" customHeight="1" x14ac:dyDescent="0.25">
      <c r="A2" s="626"/>
      <c r="B2" s="627"/>
      <c r="C2" s="627"/>
      <c r="D2" s="627"/>
      <c r="E2" s="627"/>
      <c r="F2" s="627"/>
      <c r="G2" s="630"/>
      <c r="H2" s="630"/>
      <c r="I2" s="630"/>
      <c r="J2" s="631" t="s">
        <v>26320</v>
      </c>
      <c r="K2" s="631"/>
      <c r="L2" s="632"/>
    </row>
    <row r="3" spans="1:13" ht="31.5" customHeight="1" x14ac:dyDescent="0.25">
      <c r="A3" s="633" t="s">
        <v>26324</v>
      </c>
      <c r="B3" s="634"/>
      <c r="C3" s="634"/>
      <c r="D3" s="634"/>
      <c r="E3" s="634"/>
      <c r="F3" s="635"/>
      <c r="G3" s="585"/>
      <c r="H3" s="612" t="s">
        <v>26319</v>
      </c>
      <c r="I3" s="612"/>
      <c r="J3" s="541" t="s">
        <v>26321</v>
      </c>
      <c r="K3" s="612" t="s">
        <v>26322</v>
      </c>
      <c r="L3" s="613"/>
      <c r="M3" s="320"/>
    </row>
    <row r="4" spans="1:13" ht="21" customHeight="1" x14ac:dyDescent="0.25">
      <c r="A4" s="614" t="s">
        <v>26317</v>
      </c>
      <c r="B4" s="615"/>
      <c r="C4" s="615"/>
      <c r="D4" s="615"/>
      <c r="E4" s="615"/>
      <c r="F4" s="616"/>
      <c r="G4" s="617" t="s">
        <v>26325</v>
      </c>
      <c r="H4" s="619">
        <v>516855.5</v>
      </c>
      <c r="I4" s="620"/>
      <c r="J4" s="586">
        <v>3</v>
      </c>
      <c r="K4" s="584" t="s">
        <v>26325</v>
      </c>
      <c r="L4" s="540"/>
    </row>
    <row r="5" spans="1:13" ht="21" customHeight="1" x14ac:dyDescent="0.25">
      <c r="A5" s="614" t="s">
        <v>26318</v>
      </c>
      <c r="B5" s="615"/>
      <c r="C5" s="615"/>
      <c r="D5" s="615"/>
      <c r="E5" s="615"/>
      <c r="F5" s="616"/>
      <c r="G5" s="618"/>
      <c r="H5" s="621"/>
      <c r="I5" s="622"/>
      <c r="J5" s="587"/>
      <c r="K5" s="538"/>
      <c r="L5" s="539"/>
    </row>
    <row r="6" spans="1:13" ht="27.75" customHeight="1" x14ac:dyDescent="0.25">
      <c r="A6" s="542" t="s">
        <v>10</v>
      </c>
      <c r="B6" s="535" t="s">
        <v>18</v>
      </c>
      <c r="C6" s="535" t="s">
        <v>12</v>
      </c>
      <c r="D6" s="536" t="s">
        <v>11</v>
      </c>
      <c r="E6" s="537" t="s">
        <v>42</v>
      </c>
      <c r="F6" s="551" t="s">
        <v>38</v>
      </c>
      <c r="G6" s="611" t="s">
        <v>26311</v>
      </c>
      <c r="H6" s="611"/>
      <c r="I6" s="611"/>
      <c r="J6" s="611" t="s">
        <v>26312</v>
      </c>
      <c r="K6" s="611"/>
      <c r="L6" s="611"/>
    </row>
    <row r="7" spans="1:13" ht="21.75" customHeight="1" x14ac:dyDescent="0.25">
      <c r="A7" s="490" t="s">
        <v>26221</v>
      </c>
      <c r="B7" s="493" t="s">
        <v>26225</v>
      </c>
      <c r="C7" s="510"/>
      <c r="D7" s="488"/>
      <c r="E7" s="511"/>
      <c r="F7" s="552"/>
      <c r="G7" s="534" t="s">
        <v>26313</v>
      </c>
      <c r="H7" s="512" t="s">
        <v>26314</v>
      </c>
      <c r="I7" s="534" t="s">
        <v>26315</v>
      </c>
      <c r="J7" s="534" t="s">
        <v>26313</v>
      </c>
      <c r="K7" s="512" t="s">
        <v>26314</v>
      </c>
      <c r="L7" s="534" t="s">
        <v>26315</v>
      </c>
    </row>
    <row r="8" spans="1:13" ht="38.25" x14ac:dyDescent="0.25">
      <c r="A8" s="514" t="s">
        <v>26228</v>
      </c>
      <c r="B8" s="515" t="s">
        <v>26230</v>
      </c>
      <c r="C8" s="516" t="s">
        <v>49</v>
      </c>
      <c r="D8" s="517">
        <v>0.62</v>
      </c>
      <c r="E8" s="517">
        <v>21000</v>
      </c>
      <c r="F8" s="553">
        <f>D8*E8</f>
        <v>13020</v>
      </c>
      <c r="G8" s="520">
        <v>0.62</v>
      </c>
      <c r="H8" s="547">
        <f>G8*$E8</f>
        <v>13020</v>
      </c>
      <c r="I8" s="548">
        <f>H8/$F8</f>
        <v>1</v>
      </c>
      <c r="J8" s="520"/>
      <c r="K8" s="547"/>
      <c r="L8" s="549"/>
      <c r="M8" s="31"/>
    </row>
    <row r="9" spans="1:13" ht="38.25" x14ac:dyDescent="0.25">
      <c r="A9" s="518" t="s">
        <v>26229</v>
      </c>
      <c r="B9" s="519" t="s">
        <v>26253</v>
      </c>
      <c r="C9" s="8" t="s">
        <v>9</v>
      </c>
      <c r="D9" s="520">
        <v>1</v>
      </c>
      <c r="E9" s="520">
        <v>2600</v>
      </c>
      <c r="F9" s="554">
        <f t="shared" ref="F9:F16" si="0">D9*E9</f>
        <v>2600</v>
      </c>
      <c r="G9" s="520"/>
      <c r="H9" s="547"/>
      <c r="I9" s="548"/>
      <c r="J9" s="520">
        <f>D9-G9</f>
        <v>1</v>
      </c>
      <c r="K9" s="547">
        <f t="shared" ref="K9:K16" si="1">J9*$E9</f>
        <v>2600</v>
      </c>
      <c r="L9" s="549">
        <f t="shared" ref="L9:L16" si="2">K9/$F9</f>
        <v>1</v>
      </c>
      <c r="M9" s="31"/>
    </row>
    <row r="10" spans="1:13" ht="25.5" x14ac:dyDescent="0.25">
      <c r="A10" s="518" t="s">
        <v>26246</v>
      </c>
      <c r="B10" s="519" t="s">
        <v>26226</v>
      </c>
      <c r="C10" s="8" t="s">
        <v>9</v>
      </c>
      <c r="D10" s="520">
        <v>1</v>
      </c>
      <c r="E10" s="520">
        <v>1700</v>
      </c>
      <c r="F10" s="554">
        <f t="shared" si="0"/>
        <v>1700</v>
      </c>
      <c r="G10" s="520">
        <v>1</v>
      </c>
      <c r="H10" s="547">
        <f t="shared" ref="H10:H11" si="3">G10*$E10</f>
        <v>1700</v>
      </c>
      <c r="I10" s="548">
        <f t="shared" ref="I10:I11" si="4">H10/$F10</f>
        <v>1</v>
      </c>
      <c r="J10" s="520"/>
      <c r="K10" s="547"/>
      <c r="L10" s="549"/>
      <c r="M10" s="31"/>
    </row>
    <row r="11" spans="1:13" ht="25.5" x14ac:dyDescent="0.25">
      <c r="A11" s="518" t="s">
        <v>26247</v>
      </c>
      <c r="B11" s="519" t="s">
        <v>26227</v>
      </c>
      <c r="C11" s="8" t="s">
        <v>35</v>
      </c>
      <c r="D11" s="520">
        <v>100.75</v>
      </c>
      <c r="E11" s="520">
        <v>105</v>
      </c>
      <c r="F11" s="554">
        <f t="shared" si="0"/>
        <v>10578.75</v>
      </c>
      <c r="G11" s="520">
        <v>36.380000000000003</v>
      </c>
      <c r="H11" s="547">
        <f t="shared" si="3"/>
        <v>3819.9</v>
      </c>
      <c r="I11" s="548">
        <f t="shared" si="4"/>
        <v>0.36109181141439206</v>
      </c>
      <c r="J11" s="520">
        <f>D11-G11</f>
        <v>64.37</v>
      </c>
      <c r="K11" s="547">
        <f t="shared" si="1"/>
        <v>6758.85</v>
      </c>
      <c r="L11" s="549">
        <f t="shared" si="2"/>
        <v>0.63890818858560794</v>
      </c>
      <c r="M11" s="31"/>
    </row>
    <row r="12" spans="1:13" ht="31.5" customHeight="1" x14ac:dyDescent="0.25">
      <c r="A12" s="518" t="s">
        <v>26248</v>
      </c>
      <c r="B12" s="519" t="s">
        <v>26254</v>
      </c>
      <c r="C12" s="8" t="s">
        <v>35</v>
      </c>
      <c r="D12" s="520">
        <v>8</v>
      </c>
      <c r="E12" s="520">
        <v>460</v>
      </c>
      <c r="F12" s="554">
        <f t="shared" si="0"/>
        <v>3680</v>
      </c>
      <c r="G12" s="520"/>
      <c r="H12" s="547"/>
      <c r="I12" s="548"/>
      <c r="J12" s="520">
        <f>D12-G12</f>
        <v>8</v>
      </c>
      <c r="K12" s="547">
        <f t="shared" si="1"/>
        <v>3680</v>
      </c>
      <c r="L12" s="549">
        <f t="shared" si="2"/>
        <v>1</v>
      </c>
      <c r="M12" s="31"/>
    </row>
    <row r="13" spans="1:13" ht="25.5" x14ac:dyDescent="0.25">
      <c r="A13" s="518" t="s">
        <v>26249</v>
      </c>
      <c r="B13" s="519" t="s">
        <v>26255</v>
      </c>
      <c r="C13" s="8" t="s">
        <v>35</v>
      </c>
      <c r="D13" s="520">
        <v>10</v>
      </c>
      <c r="E13" s="520">
        <v>600</v>
      </c>
      <c r="F13" s="554">
        <f t="shared" si="0"/>
        <v>6000</v>
      </c>
      <c r="G13" s="520"/>
      <c r="H13" s="547"/>
      <c r="I13" s="548"/>
      <c r="J13" s="520">
        <f>D13-G13</f>
        <v>10</v>
      </c>
      <c r="K13" s="547">
        <f t="shared" si="1"/>
        <v>6000</v>
      </c>
      <c r="L13" s="549">
        <f t="shared" si="2"/>
        <v>1</v>
      </c>
      <c r="M13" s="31"/>
    </row>
    <row r="14" spans="1:13" ht="25.5" x14ac:dyDescent="0.25">
      <c r="A14" s="518" t="s">
        <v>26250</v>
      </c>
      <c r="B14" s="519" t="s">
        <v>26256</v>
      </c>
      <c r="C14" s="8" t="s">
        <v>35</v>
      </c>
      <c r="D14" s="520">
        <v>30</v>
      </c>
      <c r="E14" s="520">
        <v>289</v>
      </c>
      <c r="F14" s="554">
        <f t="shared" si="0"/>
        <v>8670</v>
      </c>
      <c r="G14" s="520"/>
      <c r="H14" s="547"/>
      <c r="I14" s="548"/>
      <c r="J14" s="520">
        <f>D14-G14</f>
        <v>30</v>
      </c>
      <c r="K14" s="547">
        <f t="shared" si="1"/>
        <v>8670</v>
      </c>
      <c r="L14" s="549">
        <f t="shared" si="2"/>
        <v>1</v>
      </c>
      <c r="M14" s="31"/>
    </row>
    <row r="15" spans="1:13" x14ac:dyDescent="0.25">
      <c r="A15" s="518" t="s">
        <v>26251</v>
      </c>
      <c r="B15" s="519" t="s">
        <v>26257</v>
      </c>
      <c r="C15" s="8" t="s">
        <v>9</v>
      </c>
      <c r="D15" s="520">
        <v>6</v>
      </c>
      <c r="E15" s="520">
        <v>350</v>
      </c>
      <c r="F15" s="554">
        <f t="shared" si="0"/>
        <v>2100</v>
      </c>
      <c r="G15" s="520"/>
      <c r="H15" s="547"/>
      <c r="I15" s="548"/>
      <c r="J15" s="520">
        <f>D15-G15</f>
        <v>6</v>
      </c>
      <c r="K15" s="547">
        <f t="shared" si="1"/>
        <v>2100</v>
      </c>
      <c r="L15" s="549">
        <f t="shared" si="2"/>
        <v>1</v>
      </c>
      <c r="M15" s="31"/>
    </row>
    <row r="16" spans="1:13" x14ac:dyDescent="0.25">
      <c r="A16" s="518" t="s">
        <v>26252</v>
      </c>
      <c r="B16" s="519" t="s">
        <v>26258</v>
      </c>
      <c r="C16" s="8" t="s">
        <v>9</v>
      </c>
      <c r="D16" s="520">
        <v>6</v>
      </c>
      <c r="E16" s="520">
        <v>170</v>
      </c>
      <c r="F16" s="554">
        <f t="shared" si="0"/>
        <v>1020</v>
      </c>
      <c r="G16" s="520"/>
      <c r="H16" s="547"/>
      <c r="I16" s="548"/>
      <c r="J16" s="520">
        <f>D16-G16</f>
        <v>6</v>
      </c>
      <c r="K16" s="547">
        <f t="shared" si="1"/>
        <v>1020</v>
      </c>
      <c r="L16" s="549">
        <f t="shared" si="2"/>
        <v>1</v>
      </c>
      <c r="M16" s="31"/>
    </row>
    <row r="17" spans="1:13" x14ac:dyDescent="0.25">
      <c r="A17" s="521"/>
      <c r="B17" s="522"/>
      <c r="C17" s="432"/>
      <c r="D17" s="523"/>
      <c r="E17" s="523"/>
      <c r="F17" s="555">
        <f>SUM(F8:F16)</f>
        <v>49368.75</v>
      </c>
      <c r="G17" s="564"/>
      <c r="H17" s="569">
        <f>SUM(H8:H16)</f>
        <v>18539.900000000001</v>
      </c>
      <c r="I17" s="570">
        <f>H17/$F17</f>
        <v>0.37553918217495891</v>
      </c>
      <c r="J17" s="564"/>
      <c r="K17" s="569">
        <f>SUM(K8:K16)</f>
        <v>30828.85</v>
      </c>
      <c r="L17" s="571">
        <f>K17/$F17</f>
        <v>0.62446081782504115</v>
      </c>
      <c r="M17" s="31"/>
    </row>
    <row r="18" spans="1:13" x14ac:dyDescent="0.25">
      <c r="A18" s="513" t="s">
        <v>26231</v>
      </c>
      <c r="B18" s="494" t="s">
        <v>26222</v>
      </c>
      <c r="C18" s="387"/>
      <c r="D18" s="492"/>
      <c r="E18" s="492"/>
      <c r="F18" s="524"/>
      <c r="G18" s="524"/>
      <c r="H18" s="524"/>
      <c r="I18" s="524"/>
      <c r="J18" s="524"/>
      <c r="K18" s="524"/>
      <c r="L18" s="492"/>
      <c r="M18" s="31"/>
    </row>
    <row r="19" spans="1:13" x14ac:dyDescent="0.25">
      <c r="A19" s="518" t="s">
        <v>26279</v>
      </c>
      <c r="B19" s="519" t="s">
        <v>25834</v>
      </c>
      <c r="C19" s="8" t="s">
        <v>26224</v>
      </c>
      <c r="D19" s="520">
        <v>4110</v>
      </c>
      <c r="E19" s="520">
        <v>25</v>
      </c>
      <c r="F19" s="554">
        <f>D19*E19</f>
        <v>102750</v>
      </c>
      <c r="G19" s="520">
        <v>2883.9645</v>
      </c>
      <c r="H19" s="572">
        <f t="shared" ref="H19:H32" si="5">G19*$E19</f>
        <v>72099.112500000003</v>
      </c>
      <c r="I19" s="548">
        <f t="shared" ref="I19:I33" si="6">H19/$F19</f>
        <v>0.70169452554744527</v>
      </c>
      <c r="J19" s="517">
        <f>D19-G19</f>
        <v>1226.0355</v>
      </c>
      <c r="K19" s="546">
        <f t="shared" ref="K19:K33" si="7">J19*$E19</f>
        <v>30650.887499999997</v>
      </c>
      <c r="L19" s="558">
        <f t="shared" ref="L19:L33" si="8">K19/$F19</f>
        <v>0.29830547445255473</v>
      </c>
      <c r="M19" s="31"/>
    </row>
    <row r="20" spans="1:13" x14ac:dyDescent="0.25">
      <c r="A20" s="518" t="s">
        <v>26280</v>
      </c>
      <c r="B20" s="519" t="s">
        <v>26234</v>
      </c>
      <c r="C20" s="8" t="s">
        <v>26224</v>
      </c>
      <c r="D20" s="520">
        <v>965</v>
      </c>
      <c r="E20" s="520">
        <v>3.6</v>
      </c>
      <c r="F20" s="554">
        <f t="shared" ref="F20:F57" si="9">D20*E20</f>
        <v>3474</v>
      </c>
      <c r="G20" s="520">
        <v>899.93</v>
      </c>
      <c r="H20" s="572">
        <f t="shared" si="5"/>
        <v>3239.748</v>
      </c>
      <c r="I20" s="548">
        <f t="shared" si="6"/>
        <v>0.9325699481865285</v>
      </c>
      <c r="J20" s="520">
        <f>D20-G20</f>
        <v>65.07000000000005</v>
      </c>
      <c r="K20" s="547">
        <f t="shared" si="7"/>
        <v>234.25200000000018</v>
      </c>
      <c r="L20" s="549">
        <f t="shared" si="8"/>
        <v>6.7430051813471559E-2</v>
      </c>
      <c r="M20" s="31"/>
    </row>
    <row r="21" spans="1:13" x14ac:dyDescent="0.25">
      <c r="A21" s="518" t="s">
        <v>26281</v>
      </c>
      <c r="B21" s="519" t="s">
        <v>26239</v>
      </c>
      <c r="C21" s="8" t="s">
        <v>26224</v>
      </c>
      <c r="D21" s="520">
        <v>4514.6000000000004</v>
      </c>
      <c r="E21" s="520">
        <v>16.5</v>
      </c>
      <c r="F21" s="554">
        <f t="shared" si="9"/>
        <v>74490.900000000009</v>
      </c>
      <c r="G21" s="520">
        <v>2289.018</v>
      </c>
      <c r="H21" s="572">
        <f>G21*$E21</f>
        <v>37768.796999999999</v>
      </c>
      <c r="I21" s="548">
        <f t="shared" si="6"/>
        <v>0.50702565011296674</v>
      </c>
      <c r="J21" s="520">
        <f>D21-G21</f>
        <v>2225.5820000000003</v>
      </c>
      <c r="K21" s="547">
        <f t="shared" si="7"/>
        <v>36722.103000000003</v>
      </c>
      <c r="L21" s="549">
        <f t="shared" si="8"/>
        <v>0.49297434988703315</v>
      </c>
      <c r="M21" s="31"/>
    </row>
    <row r="22" spans="1:13" x14ac:dyDescent="0.25">
      <c r="A22" s="518" t="s">
        <v>26282</v>
      </c>
      <c r="B22" s="519" t="s">
        <v>26240</v>
      </c>
      <c r="C22" s="8" t="s">
        <v>26224</v>
      </c>
      <c r="D22" s="520">
        <v>700</v>
      </c>
      <c r="E22" s="520">
        <v>13.6</v>
      </c>
      <c r="F22" s="554">
        <f t="shared" si="9"/>
        <v>9520</v>
      </c>
      <c r="G22" s="520">
        <v>352.61920000000003</v>
      </c>
      <c r="H22" s="572">
        <f t="shared" si="5"/>
        <v>4795.6211200000007</v>
      </c>
      <c r="I22" s="548">
        <f t="shared" si="6"/>
        <v>0.50374171428571435</v>
      </c>
      <c r="J22" s="520">
        <f>D22-G22</f>
        <v>347.38079999999997</v>
      </c>
      <c r="K22" s="547">
        <f t="shared" si="7"/>
        <v>4724.3788799999993</v>
      </c>
      <c r="L22" s="549">
        <f t="shared" si="8"/>
        <v>0.49625828571428565</v>
      </c>
      <c r="M22" s="31"/>
    </row>
    <row r="23" spans="1:13" x14ac:dyDescent="0.25">
      <c r="A23" s="518" t="s">
        <v>26283</v>
      </c>
      <c r="B23" s="519" t="s">
        <v>26241</v>
      </c>
      <c r="C23" s="8" t="s">
        <v>26224</v>
      </c>
      <c r="D23" s="520">
        <v>4110</v>
      </c>
      <c r="E23" s="520">
        <v>9</v>
      </c>
      <c r="F23" s="554">
        <f t="shared" si="9"/>
        <v>36990</v>
      </c>
      <c r="G23" s="520">
        <v>2565.4004</v>
      </c>
      <c r="H23" s="572">
        <f t="shared" si="5"/>
        <v>23088.603599999999</v>
      </c>
      <c r="I23" s="548">
        <f t="shared" si="6"/>
        <v>0.62418501216545008</v>
      </c>
      <c r="J23" s="520">
        <f>D23-G23</f>
        <v>1544.5996</v>
      </c>
      <c r="K23" s="547">
        <f t="shared" si="7"/>
        <v>13901.3964</v>
      </c>
      <c r="L23" s="549">
        <f t="shared" si="8"/>
        <v>0.37581498783454986</v>
      </c>
      <c r="M23" s="31"/>
    </row>
    <row r="24" spans="1:13" x14ac:dyDescent="0.25">
      <c r="A24" s="518" t="s">
        <v>26284</v>
      </c>
      <c r="B24" s="519" t="s">
        <v>26242</v>
      </c>
      <c r="C24" s="8" t="s">
        <v>26224</v>
      </c>
      <c r="D24" s="520">
        <v>965</v>
      </c>
      <c r="E24" s="520">
        <v>1.25</v>
      </c>
      <c r="F24" s="554">
        <f t="shared" si="9"/>
        <v>1206.25</v>
      </c>
      <c r="G24" s="520">
        <v>899.93</v>
      </c>
      <c r="H24" s="572">
        <f t="shared" si="5"/>
        <v>1124.9124999999999</v>
      </c>
      <c r="I24" s="548">
        <f t="shared" si="6"/>
        <v>0.93256994818652839</v>
      </c>
      <c r="J24" s="520">
        <f>D24-G24</f>
        <v>65.07000000000005</v>
      </c>
      <c r="K24" s="547">
        <f t="shared" si="7"/>
        <v>81.337500000000063</v>
      </c>
      <c r="L24" s="549">
        <f t="shared" si="8"/>
        <v>6.7430051813471559E-2</v>
      </c>
      <c r="M24" s="31"/>
    </row>
    <row r="25" spans="1:13" x14ac:dyDescent="0.25">
      <c r="A25" s="518" t="s">
        <v>26285</v>
      </c>
      <c r="B25" s="519" t="s">
        <v>26243</v>
      </c>
      <c r="C25" s="8" t="s">
        <v>26224</v>
      </c>
      <c r="D25" s="520">
        <v>4110</v>
      </c>
      <c r="E25" s="520">
        <v>10</v>
      </c>
      <c r="F25" s="554">
        <f t="shared" si="9"/>
        <v>41100</v>
      </c>
      <c r="G25" s="520">
        <v>2162.2755200000001</v>
      </c>
      <c r="H25" s="572">
        <f t="shared" si="5"/>
        <v>21622.7552</v>
      </c>
      <c r="I25" s="548">
        <f t="shared" si="6"/>
        <v>0.52610109975669095</v>
      </c>
      <c r="J25" s="520">
        <f>D25-G25</f>
        <v>1947.7244799999999</v>
      </c>
      <c r="K25" s="547">
        <f t="shared" si="7"/>
        <v>19477.2448</v>
      </c>
      <c r="L25" s="549">
        <f t="shared" si="8"/>
        <v>0.473898900243309</v>
      </c>
      <c r="M25" s="31"/>
    </row>
    <row r="26" spans="1:13" x14ac:dyDescent="0.25">
      <c r="A26" s="518" t="s">
        <v>26286</v>
      </c>
      <c r="B26" s="519" t="s">
        <v>26244</v>
      </c>
      <c r="C26" s="8" t="s">
        <v>26224</v>
      </c>
      <c r="D26" s="520">
        <v>965</v>
      </c>
      <c r="E26" s="520">
        <v>1.25</v>
      </c>
      <c r="F26" s="554">
        <f t="shared" si="9"/>
        <v>1206.25</v>
      </c>
      <c r="G26" s="520">
        <v>899.93</v>
      </c>
      <c r="H26" s="572">
        <f t="shared" si="5"/>
        <v>1124.9124999999999</v>
      </c>
      <c r="I26" s="548">
        <f t="shared" si="6"/>
        <v>0.93256994818652839</v>
      </c>
      <c r="J26" s="520">
        <f>D26-G26</f>
        <v>65.07000000000005</v>
      </c>
      <c r="K26" s="547">
        <f t="shared" si="7"/>
        <v>81.337500000000063</v>
      </c>
      <c r="L26" s="549">
        <f t="shared" si="8"/>
        <v>6.7430051813471559E-2</v>
      </c>
      <c r="M26" s="31"/>
    </row>
    <row r="27" spans="1:13" ht="25.5" x14ac:dyDescent="0.25">
      <c r="A27" s="518" t="s">
        <v>26287</v>
      </c>
      <c r="B27" s="519" t="s">
        <v>26235</v>
      </c>
      <c r="C27" s="8" t="s">
        <v>26224</v>
      </c>
      <c r="D27" s="520">
        <v>3160</v>
      </c>
      <c r="E27" s="520">
        <v>5.15</v>
      </c>
      <c r="F27" s="554">
        <f t="shared" si="9"/>
        <v>16274.000000000002</v>
      </c>
      <c r="G27" s="520">
        <v>1948.0300000000002</v>
      </c>
      <c r="H27" s="572">
        <f t="shared" si="5"/>
        <v>10032.354500000001</v>
      </c>
      <c r="I27" s="548">
        <f t="shared" si="6"/>
        <v>0.6164651898734177</v>
      </c>
      <c r="J27" s="520">
        <f>D27-G27</f>
        <v>1211.9699999999998</v>
      </c>
      <c r="K27" s="547">
        <f t="shared" si="7"/>
        <v>6241.6454999999996</v>
      </c>
      <c r="L27" s="549">
        <f t="shared" si="8"/>
        <v>0.38353481012658219</v>
      </c>
      <c r="M27" s="31"/>
    </row>
    <row r="28" spans="1:13" x14ac:dyDescent="0.25">
      <c r="A28" s="518" t="s">
        <v>26288</v>
      </c>
      <c r="B28" s="519" t="s">
        <v>26236</v>
      </c>
      <c r="C28" s="8" t="s">
        <v>26224</v>
      </c>
      <c r="D28" s="520">
        <v>5710</v>
      </c>
      <c r="E28" s="520">
        <v>2.8</v>
      </c>
      <c r="F28" s="554">
        <f t="shared" si="9"/>
        <v>15987.999999999998</v>
      </c>
      <c r="G28" s="520">
        <v>2143.9437600000001</v>
      </c>
      <c r="H28" s="572">
        <f t="shared" ref="H28:H30" si="10">G28*$E28</f>
        <v>6003.0425279999999</v>
      </c>
      <c r="I28" s="548">
        <f t="shared" ref="I28:I30" si="11">H28/$F28</f>
        <v>0.37547176182136605</v>
      </c>
      <c r="J28" s="520">
        <f>D28-G28</f>
        <v>3566.0562399999999</v>
      </c>
      <c r="K28" s="547">
        <f t="shared" si="7"/>
        <v>9984.9574719999982</v>
      </c>
      <c r="L28" s="549">
        <f t="shared" si="8"/>
        <v>0.6245282381786339</v>
      </c>
      <c r="M28" s="31"/>
    </row>
    <row r="29" spans="1:13" x14ac:dyDescent="0.25">
      <c r="A29" s="518" t="s">
        <v>26289</v>
      </c>
      <c r="B29" s="519" t="s">
        <v>26237</v>
      </c>
      <c r="C29" s="8" t="s">
        <v>26224</v>
      </c>
      <c r="D29" s="520">
        <v>2660</v>
      </c>
      <c r="E29" s="520">
        <v>4.45</v>
      </c>
      <c r="F29" s="554">
        <f t="shared" si="9"/>
        <v>11837</v>
      </c>
      <c r="G29" s="520">
        <v>1323.44</v>
      </c>
      <c r="H29" s="572">
        <f t="shared" si="10"/>
        <v>5889.3080000000009</v>
      </c>
      <c r="I29" s="548">
        <f t="shared" si="11"/>
        <v>0.49753383458646622</v>
      </c>
      <c r="J29" s="520">
        <f>D29-G29</f>
        <v>1336.56</v>
      </c>
      <c r="K29" s="547">
        <f t="shared" si="7"/>
        <v>5947.692</v>
      </c>
      <c r="L29" s="549">
        <f t="shared" si="8"/>
        <v>0.50246616541353384</v>
      </c>
      <c r="M29" s="31"/>
    </row>
    <row r="30" spans="1:13" x14ac:dyDescent="0.25">
      <c r="A30" s="518" t="s">
        <v>26290</v>
      </c>
      <c r="B30" s="519" t="s">
        <v>26238</v>
      </c>
      <c r="C30" s="8" t="s">
        <v>26224</v>
      </c>
      <c r="D30" s="520">
        <v>4110</v>
      </c>
      <c r="E30" s="520">
        <v>2.7</v>
      </c>
      <c r="F30" s="554">
        <f t="shared" si="9"/>
        <v>11097</v>
      </c>
      <c r="G30" s="520">
        <v>1948.0300000000002</v>
      </c>
      <c r="H30" s="572">
        <f t="shared" si="10"/>
        <v>5259.6810000000005</v>
      </c>
      <c r="I30" s="548">
        <f t="shared" si="11"/>
        <v>0.4739732360097324</v>
      </c>
      <c r="J30" s="520">
        <f>D30-G30</f>
        <v>2161.9699999999998</v>
      </c>
      <c r="K30" s="547">
        <f t="shared" si="7"/>
        <v>5837.3189999999995</v>
      </c>
      <c r="L30" s="549">
        <f t="shared" si="8"/>
        <v>0.5260267639902676</v>
      </c>
      <c r="M30" s="31"/>
    </row>
    <row r="31" spans="1:13" x14ac:dyDescent="0.25">
      <c r="A31" s="518" t="s">
        <v>26291</v>
      </c>
      <c r="B31" s="519" t="s">
        <v>26245</v>
      </c>
      <c r="C31" s="8" t="s">
        <v>26224</v>
      </c>
      <c r="D31" s="520">
        <v>4110</v>
      </c>
      <c r="E31" s="520">
        <v>2.8</v>
      </c>
      <c r="F31" s="554">
        <f t="shared" si="9"/>
        <v>11508</v>
      </c>
      <c r="G31" s="520">
        <v>1948.0300000000002</v>
      </c>
      <c r="H31" s="572">
        <f t="shared" si="5"/>
        <v>5454.4840000000004</v>
      </c>
      <c r="I31" s="548">
        <f t="shared" si="6"/>
        <v>0.4739732360097324</v>
      </c>
      <c r="J31" s="520">
        <f>D31-G31</f>
        <v>2161.9699999999998</v>
      </c>
      <c r="K31" s="547">
        <f t="shared" si="7"/>
        <v>6053.5159999999987</v>
      </c>
      <c r="L31" s="549">
        <f t="shared" si="8"/>
        <v>0.52602676399026749</v>
      </c>
      <c r="M31" s="31"/>
    </row>
    <row r="32" spans="1:13" ht="19.5" customHeight="1" x14ac:dyDescent="0.25">
      <c r="A32" s="518" t="s">
        <v>26292</v>
      </c>
      <c r="B32" s="519" t="s">
        <v>26259</v>
      </c>
      <c r="C32" s="8" t="s">
        <v>26224</v>
      </c>
      <c r="D32" s="520">
        <v>4110</v>
      </c>
      <c r="E32" s="520">
        <v>2.8</v>
      </c>
      <c r="F32" s="554">
        <f t="shared" si="9"/>
        <v>11508</v>
      </c>
      <c r="G32" s="520">
        <v>1948.0300000000002</v>
      </c>
      <c r="H32" s="572">
        <f t="shared" si="5"/>
        <v>5454.4840000000004</v>
      </c>
      <c r="I32" s="548">
        <f t="shared" si="6"/>
        <v>0.4739732360097324</v>
      </c>
      <c r="J32" s="520">
        <f>D32-G32</f>
        <v>2161.9699999999998</v>
      </c>
      <c r="K32" s="547">
        <f t="shared" si="7"/>
        <v>6053.5159999999987</v>
      </c>
      <c r="L32" s="549">
        <f t="shared" si="8"/>
        <v>0.52602676399026749</v>
      </c>
      <c r="M32" s="31"/>
    </row>
    <row r="33" spans="1:15" ht="50.25" customHeight="1" x14ac:dyDescent="0.25">
      <c r="A33" s="518" t="s">
        <v>26293</v>
      </c>
      <c r="B33" s="519" t="s">
        <v>26223</v>
      </c>
      <c r="C33" s="8" t="s">
        <v>26224</v>
      </c>
      <c r="D33" s="520">
        <v>4383.7</v>
      </c>
      <c r="E33" s="520">
        <v>5.6</v>
      </c>
      <c r="F33" s="575">
        <f t="shared" si="9"/>
        <v>24548.719999999998</v>
      </c>
      <c r="G33" s="520">
        <v>2763.88</v>
      </c>
      <c r="H33" s="572">
        <f t="shared" ref="H33" si="12">G33*$E33</f>
        <v>15477.727999999999</v>
      </c>
      <c r="I33" s="548">
        <f t="shared" si="6"/>
        <v>0.63049022515226871</v>
      </c>
      <c r="J33" s="576">
        <f>D33-G33</f>
        <v>1619.8199999999997</v>
      </c>
      <c r="K33" s="577">
        <f t="shared" si="7"/>
        <v>9070.9919999999984</v>
      </c>
      <c r="L33" s="578">
        <f t="shared" si="8"/>
        <v>0.36950977484773134</v>
      </c>
      <c r="M33" s="31"/>
    </row>
    <row r="34" spans="1:15" x14ac:dyDescent="0.25">
      <c r="A34" s="491"/>
      <c r="B34" s="485"/>
      <c r="C34" s="486"/>
      <c r="D34" s="501"/>
      <c r="E34" s="495"/>
      <c r="F34" s="579">
        <f>SUM(F19:F33)</f>
        <v>373498.12</v>
      </c>
      <c r="G34" s="581"/>
      <c r="H34" s="580">
        <f>SUM($H19:H33)</f>
        <v>218435.544448</v>
      </c>
      <c r="I34" s="582">
        <f>H34/$F34</f>
        <v>0.5848370654395797</v>
      </c>
      <c r="J34" s="533"/>
      <c r="K34" s="580">
        <f>SUM($K19:K33)</f>
        <v>155062.57555199997</v>
      </c>
      <c r="L34" s="583">
        <f>K34/$F34</f>
        <v>0.41516293456042019</v>
      </c>
      <c r="M34" s="31"/>
      <c r="O34" s="31"/>
    </row>
    <row r="35" spans="1:15" ht="21" customHeight="1" x14ac:dyDescent="0.25">
      <c r="A35" s="489" t="s">
        <v>26232</v>
      </c>
      <c r="B35" s="494" t="s">
        <v>26260</v>
      </c>
      <c r="C35" s="488"/>
      <c r="D35" s="496"/>
      <c r="E35" s="484"/>
      <c r="F35" s="525"/>
      <c r="G35" s="525"/>
      <c r="H35" s="525"/>
      <c r="I35" s="525"/>
      <c r="J35" s="525"/>
      <c r="K35" s="525"/>
      <c r="L35" s="484"/>
      <c r="M35" s="31"/>
    </row>
    <row r="36" spans="1:15" x14ac:dyDescent="0.25">
      <c r="A36" s="518" t="s">
        <v>26294</v>
      </c>
      <c r="B36" s="519" t="s">
        <v>26243</v>
      </c>
      <c r="C36" s="8" t="s">
        <v>26224</v>
      </c>
      <c r="D36" s="520">
        <v>168.7</v>
      </c>
      <c r="E36" s="520">
        <v>3.05</v>
      </c>
      <c r="F36" s="554">
        <f t="shared" si="9"/>
        <v>514.53499999999997</v>
      </c>
      <c r="G36" s="520">
        <v>168.7</v>
      </c>
      <c r="H36" s="572">
        <f t="shared" ref="H36:H43" si="13">G36*$E36</f>
        <v>514.53499999999997</v>
      </c>
      <c r="I36" s="548">
        <f t="shared" ref="I36:I43" si="14">H36/$F36</f>
        <v>1</v>
      </c>
      <c r="J36" s="517"/>
      <c r="K36" s="546"/>
      <c r="L36" s="558"/>
      <c r="M36" s="31"/>
    </row>
    <row r="37" spans="1:15" x14ac:dyDescent="0.25">
      <c r="A37" s="518" t="s">
        <v>26295</v>
      </c>
      <c r="B37" s="519" t="s">
        <v>26241</v>
      </c>
      <c r="C37" s="8" t="s">
        <v>26224</v>
      </c>
      <c r="D37" s="520">
        <v>168.7</v>
      </c>
      <c r="E37" s="520">
        <v>2.15</v>
      </c>
      <c r="F37" s="554">
        <f t="shared" si="9"/>
        <v>362.70499999999998</v>
      </c>
      <c r="G37" s="520">
        <v>168.7</v>
      </c>
      <c r="H37" s="572">
        <f t="shared" si="13"/>
        <v>362.70499999999998</v>
      </c>
      <c r="I37" s="548">
        <f t="shared" si="14"/>
        <v>1</v>
      </c>
      <c r="J37" s="520"/>
      <c r="K37" s="547"/>
      <c r="L37" s="549"/>
      <c r="M37" s="31"/>
    </row>
    <row r="38" spans="1:15" x14ac:dyDescent="0.25">
      <c r="A38" s="518" t="s">
        <v>26296</v>
      </c>
      <c r="B38" s="519" t="s">
        <v>26263</v>
      </c>
      <c r="C38" s="8" t="s">
        <v>26224</v>
      </c>
      <c r="D38" s="520">
        <v>918.7</v>
      </c>
      <c r="E38" s="520">
        <v>2.2000000000000002</v>
      </c>
      <c r="F38" s="554">
        <f t="shared" si="9"/>
        <v>2021.1400000000003</v>
      </c>
      <c r="G38" s="520">
        <v>0</v>
      </c>
      <c r="H38" s="572">
        <f t="shared" si="13"/>
        <v>0</v>
      </c>
      <c r="I38" s="548">
        <f t="shared" si="14"/>
        <v>0</v>
      </c>
      <c r="J38" s="520">
        <f>D38-G38</f>
        <v>918.7</v>
      </c>
      <c r="K38" s="547">
        <f t="shared" ref="K38" si="15">J38*$E38</f>
        <v>2021.1400000000003</v>
      </c>
      <c r="L38" s="549">
        <f t="shared" ref="L38" si="16">K38/$F38</f>
        <v>1</v>
      </c>
      <c r="M38" s="31"/>
    </row>
    <row r="39" spans="1:15" x14ac:dyDescent="0.25">
      <c r="A39" s="518" t="s">
        <v>26297</v>
      </c>
      <c r="B39" s="519" t="s">
        <v>26264</v>
      </c>
      <c r="C39" s="8" t="s">
        <v>26224</v>
      </c>
      <c r="D39" s="520">
        <v>168.7</v>
      </c>
      <c r="E39" s="520">
        <v>2.6</v>
      </c>
      <c r="F39" s="554">
        <f t="shared" si="9"/>
        <v>438.62</v>
      </c>
      <c r="G39" s="520">
        <v>168.7</v>
      </c>
      <c r="H39" s="572">
        <f t="shared" si="13"/>
        <v>438.62</v>
      </c>
      <c r="I39" s="548">
        <f t="shared" si="14"/>
        <v>1</v>
      </c>
      <c r="J39" s="520"/>
      <c r="K39" s="547"/>
      <c r="L39" s="549"/>
      <c r="M39" s="31"/>
    </row>
    <row r="40" spans="1:15" x14ac:dyDescent="0.25">
      <c r="A40" s="518" t="s">
        <v>26298</v>
      </c>
      <c r="B40" s="519" t="s">
        <v>26236</v>
      </c>
      <c r="C40" s="8" t="s">
        <v>26224</v>
      </c>
      <c r="D40" s="520">
        <v>168.7</v>
      </c>
      <c r="E40" s="520">
        <v>0.9</v>
      </c>
      <c r="F40" s="554">
        <f t="shared" si="9"/>
        <v>151.82999999999998</v>
      </c>
      <c r="G40" s="520">
        <v>168.7</v>
      </c>
      <c r="H40" s="572">
        <f t="shared" si="13"/>
        <v>151.82999999999998</v>
      </c>
      <c r="I40" s="548">
        <f t="shared" si="14"/>
        <v>1</v>
      </c>
      <c r="J40" s="520"/>
      <c r="K40" s="547"/>
      <c r="L40" s="549"/>
      <c r="M40" s="31"/>
    </row>
    <row r="41" spans="1:15" x14ac:dyDescent="0.25">
      <c r="A41" s="518" t="s">
        <v>26299</v>
      </c>
      <c r="B41" s="519" t="s">
        <v>26265</v>
      </c>
      <c r="C41" s="8" t="s">
        <v>26224</v>
      </c>
      <c r="D41" s="520">
        <v>273.7</v>
      </c>
      <c r="E41" s="520">
        <v>4</v>
      </c>
      <c r="F41" s="554">
        <f t="shared" si="9"/>
        <v>1094.8</v>
      </c>
      <c r="G41" s="520">
        <v>273.7</v>
      </c>
      <c r="H41" s="572">
        <f t="shared" si="13"/>
        <v>1094.8</v>
      </c>
      <c r="I41" s="548">
        <f t="shared" si="14"/>
        <v>1</v>
      </c>
      <c r="J41" s="520"/>
      <c r="K41" s="547"/>
      <c r="L41" s="549"/>
      <c r="M41" s="31"/>
    </row>
    <row r="42" spans="1:15" x14ac:dyDescent="0.25">
      <c r="A42" s="518" t="s">
        <v>26300</v>
      </c>
      <c r="B42" s="519" t="s">
        <v>26266</v>
      </c>
      <c r="C42" s="8" t="s">
        <v>26224</v>
      </c>
      <c r="D42" s="520">
        <v>70</v>
      </c>
      <c r="E42" s="520">
        <v>2.6</v>
      </c>
      <c r="F42" s="554">
        <f t="shared" si="9"/>
        <v>182</v>
      </c>
      <c r="G42" s="520">
        <v>70</v>
      </c>
      <c r="H42" s="572">
        <f t="shared" si="13"/>
        <v>182</v>
      </c>
      <c r="I42" s="548">
        <f t="shared" si="14"/>
        <v>1</v>
      </c>
      <c r="J42" s="520"/>
      <c r="K42" s="547"/>
      <c r="L42" s="549"/>
      <c r="M42" s="31"/>
    </row>
    <row r="43" spans="1:15" x14ac:dyDescent="0.25">
      <c r="A43" s="518" t="s">
        <v>26301</v>
      </c>
      <c r="B43" s="519" t="s">
        <v>26267</v>
      </c>
      <c r="C43" s="8" t="s">
        <v>26224</v>
      </c>
      <c r="D43" s="520">
        <v>4110</v>
      </c>
      <c r="E43" s="520">
        <v>4.25</v>
      </c>
      <c r="F43" s="554">
        <f t="shared" si="9"/>
        <v>17467.5</v>
      </c>
      <c r="G43" s="520">
        <v>1948.0300000000002</v>
      </c>
      <c r="H43" s="572">
        <f t="shared" si="13"/>
        <v>8279.1275000000005</v>
      </c>
      <c r="I43" s="548">
        <f t="shared" si="14"/>
        <v>0.4739732360097324</v>
      </c>
      <c r="J43" s="520">
        <f>D43-G43</f>
        <v>2161.9699999999998</v>
      </c>
      <c r="K43" s="547">
        <f t="shared" ref="K43:K46" si="17">J43*$E43</f>
        <v>9188.3724999999995</v>
      </c>
      <c r="L43" s="549">
        <f t="shared" ref="L43:L46" si="18">K43/$F43</f>
        <v>0.5260267639902676</v>
      </c>
      <c r="M43" s="31"/>
    </row>
    <row r="44" spans="1:15" ht="16.5" customHeight="1" x14ac:dyDescent="0.25">
      <c r="A44" s="491"/>
      <c r="B44" s="497"/>
      <c r="C44" s="486"/>
      <c r="D44" s="502"/>
      <c r="E44" s="498"/>
      <c r="F44" s="528">
        <f>SUM(F36:F43)</f>
        <v>22233.13</v>
      </c>
      <c r="G44" s="559"/>
      <c r="H44" s="528">
        <f>SUM(H36:H43)</f>
        <v>11023.6175</v>
      </c>
      <c r="I44" s="573">
        <f>H44/F44</f>
        <v>0.49581941454037287</v>
      </c>
      <c r="J44" s="560"/>
      <c r="K44" s="528">
        <f>SUM($K36:K43)</f>
        <v>11209.512500000001</v>
      </c>
      <c r="L44" s="561">
        <f>K44/$F44</f>
        <v>0.50418058545962718</v>
      </c>
      <c r="M44" s="31"/>
    </row>
    <row r="45" spans="1:15" x14ac:dyDescent="0.25">
      <c r="A45" s="490" t="s">
        <v>26233</v>
      </c>
      <c r="B45" s="478" t="s">
        <v>26268</v>
      </c>
      <c r="C45" s="387"/>
      <c r="D45" s="492"/>
      <c r="E45" s="484"/>
      <c r="F45" s="525"/>
      <c r="G45" s="525"/>
      <c r="H45" s="525"/>
      <c r="I45" s="525"/>
      <c r="J45" s="525"/>
      <c r="K45" s="525"/>
      <c r="L45" s="484"/>
      <c r="M45" s="31"/>
    </row>
    <row r="46" spans="1:15" ht="23.25" customHeight="1" x14ac:dyDescent="0.25">
      <c r="A46" s="491" t="s">
        <v>26303</v>
      </c>
      <c r="B46" s="519" t="s">
        <v>26269</v>
      </c>
      <c r="C46" s="486" t="s">
        <v>26224</v>
      </c>
      <c r="D46" s="487">
        <v>4110</v>
      </c>
      <c r="E46" s="498">
        <v>4.05</v>
      </c>
      <c r="F46" s="526">
        <f>D46*E46</f>
        <v>16645.5</v>
      </c>
      <c r="G46" s="520">
        <v>1948.0300000000002</v>
      </c>
      <c r="H46" s="546">
        <f t="shared" ref="H46" si="19">G46*$E46</f>
        <v>7889.5215000000007</v>
      </c>
      <c r="I46" s="557">
        <f t="shared" ref="I46" si="20">H46/$F46</f>
        <v>0.4739732360097324</v>
      </c>
      <c r="J46" s="517">
        <f>D46-G46</f>
        <v>2161.9699999999998</v>
      </c>
      <c r="K46" s="546">
        <f t="shared" si="17"/>
        <v>8755.9784999999993</v>
      </c>
      <c r="L46" s="558">
        <f t="shared" si="18"/>
        <v>0.5260267639902676</v>
      </c>
      <c r="M46" s="31"/>
    </row>
    <row r="47" spans="1:15" ht="15" customHeight="1" x14ac:dyDescent="0.25">
      <c r="A47" s="508"/>
      <c r="B47" s="562"/>
      <c r="C47" s="323"/>
      <c r="D47" s="503"/>
      <c r="E47" s="563"/>
      <c r="F47" s="529">
        <f>SUM(F46)</f>
        <v>16645.5</v>
      </c>
      <c r="G47" s="564"/>
      <c r="H47" s="528">
        <f>SUM(H46)</f>
        <v>7889.5215000000007</v>
      </c>
      <c r="I47" s="574">
        <f>H47/$F47</f>
        <v>0.4739732360097324</v>
      </c>
      <c r="J47" s="502"/>
      <c r="K47" s="528">
        <f>SUM(K46)</f>
        <v>8755.9784999999993</v>
      </c>
      <c r="L47" s="565">
        <f>K47/$F47</f>
        <v>0.5260267639902676</v>
      </c>
      <c r="M47" s="31"/>
    </row>
    <row r="48" spans="1:15" x14ac:dyDescent="0.25">
      <c r="A48" s="499" t="s">
        <v>26261</v>
      </c>
      <c r="B48" s="509" t="s">
        <v>26270</v>
      </c>
      <c r="C48" s="543"/>
      <c r="D48" s="500"/>
      <c r="E48" s="500"/>
      <c r="F48" s="527"/>
      <c r="G48" s="527"/>
      <c r="H48" s="527"/>
      <c r="I48" s="527"/>
      <c r="J48" s="527"/>
      <c r="K48" s="527"/>
      <c r="L48" s="550"/>
      <c r="M48" s="31"/>
    </row>
    <row r="49" spans="1:13" ht="25.5" x14ac:dyDescent="0.25">
      <c r="A49" s="518" t="s">
        <v>26302</v>
      </c>
      <c r="B49" s="519" t="s">
        <v>26271</v>
      </c>
      <c r="C49" s="8" t="s">
        <v>9</v>
      </c>
      <c r="D49" s="520">
        <v>1</v>
      </c>
      <c r="E49" s="520">
        <v>4350</v>
      </c>
      <c r="F49" s="554">
        <f t="shared" si="9"/>
        <v>4350</v>
      </c>
      <c r="G49" s="520">
        <v>1</v>
      </c>
      <c r="H49" s="572">
        <f t="shared" ref="H49:H51" si="21">G49*$E49</f>
        <v>4350</v>
      </c>
      <c r="I49" s="548">
        <f t="shared" ref="I49:I51" si="22">H49/$F49</f>
        <v>1</v>
      </c>
      <c r="J49" s="517"/>
      <c r="K49" s="546"/>
      <c r="L49" s="549"/>
      <c r="M49" s="31"/>
    </row>
    <row r="50" spans="1:13" ht="25.5" x14ac:dyDescent="0.25">
      <c r="A50" s="518" t="s">
        <v>26304</v>
      </c>
      <c r="B50" s="519" t="s">
        <v>26272</v>
      </c>
      <c r="C50" s="8" t="s">
        <v>9</v>
      </c>
      <c r="D50" s="520">
        <v>1</v>
      </c>
      <c r="E50" s="520">
        <v>8750</v>
      </c>
      <c r="F50" s="554">
        <f t="shared" si="9"/>
        <v>8750</v>
      </c>
      <c r="G50" s="520">
        <v>1</v>
      </c>
      <c r="H50" s="572">
        <f t="shared" si="21"/>
        <v>8750</v>
      </c>
      <c r="I50" s="548">
        <f t="shared" si="22"/>
        <v>1</v>
      </c>
      <c r="J50" s="520"/>
      <c r="K50" s="547"/>
      <c r="L50" s="549"/>
      <c r="M50" s="31"/>
    </row>
    <row r="51" spans="1:13" x14ac:dyDescent="0.25">
      <c r="A51" s="518" t="s">
        <v>26305</v>
      </c>
      <c r="B51" s="519" t="s">
        <v>26273</v>
      </c>
      <c r="C51" s="8" t="s">
        <v>9</v>
      </c>
      <c r="D51" s="520">
        <v>1</v>
      </c>
      <c r="E51" s="520">
        <v>8750</v>
      </c>
      <c r="F51" s="554">
        <f t="shared" si="9"/>
        <v>8750</v>
      </c>
      <c r="G51" s="520">
        <v>1</v>
      </c>
      <c r="H51" s="572">
        <f t="shared" si="21"/>
        <v>8750</v>
      </c>
      <c r="I51" s="548">
        <f t="shared" si="22"/>
        <v>1</v>
      </c>
      <c r="J51" s="520"/>
      <c r="K51" s="547"/>
      <c r="L51" s="549"/>
      <c r="M51" s="31"/>
    </row>
    <row r="52" spans="1:13" ht="30.75" customHeight="1" x14ac:dyDescent="0.25">
      <c r="A52" s="518" t="s">
        <v>26306</v>
      </c>
      <c r="B52" s="519" t="s">
        <v>26274</v>
      </c>
      <c r="C52" s="8" t="s">
        <v>9</v>
      </c>
      <c r="D52" s="520">
        <v>1</v>
      </c>
      <c r="E52" s="520">
        <v>10000</v>
      </c>
      <c r="F52" s="554">
        <f t="shared" si="9"/>
        <v>10000</v>
      </c>
      <c r="G52" s="520">
        <v>1</v>
      </c>
      <c r="H52" s="572">
        <f t="shared" ref="H52" si="23">G52*$E52</f>
        <v>10000</v>
      </c>
      <c r="I52" s="548">
        <f t="shared" ref="I52" si="24">H52/$F52</f>
        <v>1</v>
      </c>
      <c r="J52" s="520"/>
      <c r="K52" s="547"/>
      <c r="L52" s="549"/>
      <c r="M52" s="31"/>
    </row>
    <row r="53" spans="1:13" x14ac:dyDescent="0.25">
      <c r="A53" s="508"/>
      <c r="B53" s="566"/>
      <c r="C53" s="323"/>
      <c r="D53" s="504"/>
      <c r="E53" s="505"/>
      <c r="F53" s="528">
        <f>SUM(F49:F52)</f>
        <v>31850</v>
      </c>
      <c r="G53" s="564"/>
      <c r="H53" s="528">
        <f>SUM(H49:H52)</f>
        <v>31850</v>
      </c>
      <c r="I53" s="570">
        <f>H53/$F53</f>
        <v>1</v>
      </c>
      <c r="J53" s="564"/>
      <c r="K53" s="528">
        <f>SUM(K49:K52)</f>
        <v>0</v>
      </c>
      <c r="L53" s="568">
        <f>K53/$F53</f>
        <v>0</v>
      </c>
      <c r="M53" s="31"/>
    </row>
    <row r="54" spans="1:13" x14ac:dyDescent="0.25">
      <c r="A54" s="499" t="s">
        <v>26262</v>
      </c>
      <c r="B54" s="506" t="s">
        <v>26275</v>
      </c>
      <c r="C54" s="543"/>
      <c r="D54" s="500"/>
      <c r="E54" s="500"/>
      <c r="F54" s="527"/>
      <c r="G54" s="527"/>
      <c r="H54" s="527"/>
      <c r="I54" s="527"/>
      <c r="J54" s="527"/>
      <c r="K54" s="527"/>
      <c r="L54" s="550"/>
      <c r="M54" s="31"/>
    </row>
    <row r="55" spans="1:13" ht="59.25" customHeight="1" x14ac:dyDescent="0.25">
      <c r="A55" s="518" t="s">
        <v>26307</v>
      </c>
      <c r="B55" s="519" t="s">
        <v>26276</v>
      </c>
      <c r="C55" s="8" t="s">
        <v>9</v>
      </c>
      <c r="D55" s="520">
        <v>1</v>
      </c>
      <c r="E55" s="520">
        <v>15000</v>
      </c>
      <c r="F55" s="554">
        <f t="shared" si="9"/>
        <v>15000</v>
      </c>
      <c r="G55" s="520">
        <v>0.75</v>
      </c>
      <c r="H55" s="546">
        <f>G55*E55</f>
        <v>11250</v>
      </c>
      <c r="I55" s="548">
        <f>H55/F55</f>
        <v>0.75</v>
      </c>
      <c r="J55" s="517">
        <f>D55-G55</f>
        <v>0.25</v>
      </c>
      <c r="K55" s="546">
        <f t="shared" ref="K55:K56" si="25">J55*$E55</f>
        <v>3750</v>
      </c>
      <c r="L55" s="549">
        <f t="shared" ref="L55:L56" si="26">K55/$F55</f>
        <v>0.25</v>
      </c>
      <c r="M55" s="31"/>
    </row>
    <row r="56" spans="1:13" ht="39" customHeight="1" x14ac:dyDescent="0.25">
      <c r="A56" s="518" t="s">
        <v>26308</v>
      </c>
      <c r="B56" s="519" t="s">
        <v>26277</v>
      </c>
      <c r="C56" s="8" t="s">
        <v>9</v>
      </c>
      <c r="D56" s="520">
        <v>1</v>
      </c>
      <c r="E56" s="520">
        <v>4130</v>
      </c>
      <c r="F56" s="554">
        <f t="shared" si="9"/>
        <v>4130</v>
      </c>
      <c r="G56" s="520">
        <v>0</v>
      </c>
      <c r="H56" s="546">
        <f>G56*E56</f>
        <v>0</v>
      </c>
      <c r="I56" s="548">
        <f>H56/F56</f>
        <v>0</v>
      </c>
      <c r="J56" s="520">
        <f>D56-G56</f>
        <v>1</v>
      </c>
      <c r="K56" s="547">
        <f t="shared" si="25"/>
        <v>4130</v>
      </c>
      <c r="L56" s="549">
        <f t="shared" si="26"/>
        <v>1</v>
      </c>
      <c r="M56" s="31"/>
    </row>
    <row r="57" spans="1:13" ht="24.75" customHeight="1" x14ac:dyDescent="0.25">
      <c r="A57" s="518" t="s">
        <v>26309</v>
      </c>
      <c r="B57" s="519" t="s">
        <v>26278</v>
      </c>
      <c r="C57" s="8" t="s">
        <v>9</v>
      </c>
      <c r="D57" s="520">
        <v>1</v>
      </c>
      <c r="E57" s="520">
        <v>4130</v>
      </c>
      <c r="F57" s="554">
        <f t="shared" si="9"/>
        <v>4130</v>
      </c>
      <c r="G57" s="520">
        <v>1</v>
      </c>
      <c r="H57" s="546">
        <f>G57*E57</f>
        <v>4130</v>
      </c>
      <c r="I57" s="548">
        <f>H57/F57</f>
        <v>1</v>
      </c>
      <c r="J57" s="520"/>
      <c r="K57" s="547"/>
      <c r="L57" s="549"/>
      <c r="M57" s="31"/>
    </row>
    <row r="58" spans="1:13" x14ac:dyDescent="0.25">
      <c r="A58" s="544"/>
      <c r="B58" s="530"/>
      <c r="C58" s="531"/>
      <c r="D58" s="532"/>
      <c r="E58" s="532"/>
      <c r="F58" s="556">
        <f>SUM(F55:F57)</f>
        <v>23260</v>
      </c>
      <c r="G58" s="564"/>
      <c r="H58" s="528">
        <f>SUM(H55:H57)</f>
        <v>15380</v>
      </c>
      <c r="I58" s="567"/>
      <c r="J58" s="564"/>
      <c r="K58" s="528">
        <f>SUM(K55:K57)</f>
        <v>7880</v>
      </c>
      <c r="L58" s="568">
        <f>K58/$F58</f>
        <v>0.33877901977644026</v>
      </c>
      <c r="M58" s="31"/>
    </row>
    <row r="59" spans="1:13" x14ac:dyDescent="0.25">
      <c r="A59" s="499"/>
      <c r="B59" s="506"/>
      <c r="C59" s="543"/>
      <c r="D59" s="500"/>
      <c r="E59" s="500"/>
      <c r="F59" s="527"/>
      <c r="G59" s="527"/>
      <c r="H59" s="527"/>
      <c r="I59" s="527"/>
      <c r="J59" s="527"/>
      <c r="K59" s="527"/>
      <c r="L59" s="507"/>
      <c r="M59" s="31"/>
    </row>
    <row r="60" spans="1:13" x14ac:dyDescent="0.25">
      <c r="A60" s="603"/>
      <c r="B60" s="604"/>
      <c r="C60" s="607" t="s">
        <v>26310</v>
      </c>
      <c r="D60" s="607"/>
      <c r="E60" s="607"/>
      <c r="F60" s="609">
        <f>F58+F53+F47+F44+F34+F17</f>
        <v>516855.5</v>
      </c>
      <c r="G60" s="588">
        <f>H58+H53+H47+H44+H34+H17</f>
        <v>303118.58344800002</v>
      </c>
      <c r="H60" s="589"/>
      <c r="I60" s="590"/>
      <c r="J60" s="595">
        <f>SUM(K8:K58)/2</f>
        <v>213736.91655200001</v>
      </c>
      <c r="K60" s="596"/>
      <c r="L60" s="597"/>
      <c r="M60" s="31"/>
    </row>
    <row r="61" spans="1:13" ht="15.75" customHeight="1" thickBot="1" x14ac:dyDescent="0.3">
      <c r="A61" s="605"/>
      <c r="B61" s="606"/>
      <c r="C61" s="608"/>
      <c r="D61" s="608"/>
      <c r="E61" s="608"/>
      <c r="F61" s="610"/>
      <c r="G61" s="591"/>
      <c r="H61" s="592"/>
      <c r="I61" s="593"/>
      <c r="J61" s="599" t="s">
        <v>26323</v>
      </c>
      <c r="K61" s="600"/>
      <c r="L61" s="601"/>
      <c r="M61" s="31"/>
    </row>
    <row r="63" spans="1:13" x14ac:dyDescent="0.25">
      <c r="J63" s="598"/>
      <c r="K63" s="598"/>
      <c r="L63" s="598"/>
    </row>
    <row r="64" spans="1:13" x14ac:dyDescent="0.25">
      <c r="G64" s="594"/>
      <c r="H64" s="602"/>
      <c r="J64" s="598"/>
      <c r="K64" s="598"/>
      <c r="L64" s="598"/>
    </row>
    <row r="65" spans="6:12" x14ac:dyDescent="0.25">
      <c r="K65" s="594"/>
      <c r="L65" s="594"/>
    </row>
    <row r="66" spans="6:12" x14ac:dyDescent="0.25">
      <c r="F66" s="545"/>
    </row>
    <row r="67" spans="6:12" x14ac:dyDescent="0.25">
      <c r="F67" s="545"/>
    </row>
  </sheetData>
  <mergeCells count="23">
    <mergeCell ref="A1:F2"/>
    <mergeCell ref="G1:L1"/>
    <mergeCell ref="G2:I2"/>
    <mergeCell ref="J2:L2"/>
    <mergeCell ref="A3:F3"/>
    <mergeCell ref="H3:I3"/>
    <mergeCell ref="J6:L6"/>
    <mergeCell ref="K3:L3"/>
    <mergeCell ref="A4:F4"/>
    <mergeCell ref="A5:F5"/>
    <mergeCell ref="G6:I6"/>
    <mergeCell ref="G4:G5"/>
    <mergeCell ref="H4:I5"/>
    <mergeCell ref="A60:B61"/>
    <mergeCell ref="C60:E61"/>
    <mergeCell ref="F60:F61"/>
    <mergeCell ref="G60:I61"/>
    <mergeCell ref="K65:L65"/>
    <mergeCell ref="J60:L60"/>
    <mergeCell ref="J61:L61"/>
    <mergeCell ref="J63:L63"/>
    <mergeCell ref="G64:H64"/>
    <mergeCell ref="J64:L64"/>
  </mergeCells>
  <printOptions horizontalCentered="1"/>
  <pageMargins left="0.31496062992125984" right="0.31496062992125984" top="0.39370078740157483" bottom="0.35433070866141736" header="0.31496062992125984" footer="0.31496062992125984"/>
  <pageSetup paperSize="9" scale="55" pageOrder="overThenDown" orientation="landscape"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O1077"/>
  <sheetViews>
    <sheetView showZeros="0" view="pageBreakPreview" zoomScale="86" zoomScaleNormal="82" zoomScaleSheetLayoutView="86" workbookViewId="0">
      <selection activeCell="A5" sqref="A5:I5"/>
    </sheetView>
  </sheetViews>
  <sheetFormatPr defaultRowHeight="15" outlineLevelRow="2" x14ac:dyDescent="0.25"/>
  <cols>
    <col min="1" max="1" width="9.7109375" style="1" customWidth="1"/>
    <col min="2" max="2" width="15.5703125" style="20" customWidth="1"/>
    <col min="3" max="3" width="12.28515625" style="1" customWidth="1"/>
    <col min="4" max="4" width="65.140625" customWidth="1"/>
    <col min="5" max="5" width="13.28515625" style="376" customWidth="1"/>
    <col min="6" max="6" width="13.5703125" style="136" customWidth="1"/>
    <col min="7" max="7" width="13.5703125" style="137" customWidth="1"/>
    <col min="8" max="8" width="13.5703125" style="137" hidden="1" customWidth="1"/>
    <col min="9" max="9" width="15.28515625" style="137" customWidth="1"/>
    <col min="10" max="10" width="13.28515625" bestFit="1" customWidth="1"/>
    <col min="11" max="11" width="14.140625" customWidth="1"/>
    <col min="12" max="12" width="12.5703125" customWidth="1"/>
    <col min="13" max="13" width="12.28515625" customWidth="1"/>
    <col min="15" max="15" width="21.140625" customWidth="1"/>
  </cols>
  <sheetData>
    <row r="1" spans="1:15" x14ac:dyDescent="0.25">
      <c r="A1" s="647"/>
      <c r="B1" s="647"/>
      <c r="C1" s="647"/>
      <c r="D1" s="647"/>
      <c r="E1" s="647"/>
      <c r="F1" s="647"/>
      <c r="G1" s="647"/>
      <c r="H1" s="647"/>
      <c r="I1" s="647"/>
    </row>
    <row r="2" spans="1:15" ht="63.75" customHeight="1" x14ac:dyDescent="0.25">
      <c r="A2" s="648" t="s">
        <v>25869</v>
      </c>
      <c r="B2" s="649"/>
      <c r="C2" s="649"/>
      <c r="D2" s="649"/>
      <c r="E2" s="649"/>
      <c r="F2" s="649"/>
      <c r="G2" s="649"/>
      <c r="H2" s="649"/>
      <c r="I2" s="649"/>
      <c r="O2" s="31"/>
    </row>
    <row r="3" spans="1:15" ht="21" x14ac:dyDescent="0.25">
      <c r="A3" s="649" t="s">
        <v>39</v>
      </c>
      <c r="B3" s="649"/>
      <c r="C3" s="649"/>
      <c r="D3" s="649"/>
      <c r="E3" s="649"/>
      <c r="F3" s="649"/>
      <c r="G3" s="649"/>
      <c r="H3" s="649"/>
      <c r="I3" s="649"/>
    </row>
    <row r="4" spans="1:15" ht="21" x14ac:dyDescent="0.25">
      <c r="A4" s="649" t="s">
        <v>25874</v>
      </c>
      <c r="B4" s="649"/>
      <c r="C4" s="649"/>
      <c r="D4" s="649"/>
      <c r="E4" s="649"/>
      <c r="F4" s="649"/>
      <c r="G4" s="649"/>
      <c r="H4" s="649"/>
      <c r="I4" s="649"/>
    </row>
    <row r="5" spans="1:15" ht="45" customHeight="1" x14ac:dyDescent="0.25">
      <c r="A5" s="652" t="s">
        <v>25875</v>
      </c>
      <c r="B5" s="653"/>
      <c r="C5" s="653"/>
      <c r="D5" s="653"/>
      <c r="E5" s="653"/>
      <c r="F5" s="653"/>
      <c r="G5" s="653"/>
      <c r="H5" s="653"/>
      <c r="I5" s="654"/>
    </row>
    <row r="6" spans="1:15" x14ac:dyDescent="0.25">
      <c r="A6" s="356"/>
      <c r="B6" s="357"/>
      <c r="C6" s="357"/>
      <c r="D6" s="357"/>
      <c r="E6" s="358"/>
      <c r="F6" s="422"/>
      <c r="G6" s="650" t="s">
        <v>16214</v>
      </c>
      <c r="H6" s="650"/>
      <c r="I6" s="651"/>
    </row>
    <row r="7" spans="1:15" ht="32.1" customHeight="1" x14ac:dyDescent="0.25">
      <c r="A7" s="156" t="s">
        <v>10</v>
      </c>
      <c r="B7" s="156" t="s">
        <v>2</v>
      </c>
      <c r="C7" s="156" t="s">
        <v>13</v>
      </c>
      <c r="D7" s="157" t="s">
        <v>6</v>
      </c>
      <c r="E7" s="359" t="s">
        <v>12</v>
      </c>
      <c r="F7" s="423" t="s">
        <v>11</v>
      </c>
      <c r="G7" s="158" t="s">
        <v>42</v>
      </c>
      <c r="H7" s="158" t="s">
        <v>25789</v>
      </c>
      <c r="I7" s="158" t="s">
        <v>38</v>
      </c>
    </row>
    <row r="8" spans="1:15" ht="45" x14ac:dyDescent="0.25">
      <c r="A8" s="385" t="s">
        <v>0</v>
      </c>
      <c r="B8" s="386"/>
      <c r="C8" s="385"/>
      <c r="D8" s="397" t="s">
        <v>26212</v>
      </c>
      <c r="E8" s="392"/>
      <c r="F8" s="457"/>
      <c r="G8" s="392"/>
      <c r="H8" s="387"/>
      <c r="I8" s="388">
        <f ca="1">I9+I200</f>
        <v>89009.71</v>
      </c>
      <c r="K8" s="421">
        <f>I22+I41+I60+I81+I100+I119+I138+I159+I178</f>
        <v>0</v>
      </c>
      <c r="L8" s="436">
        <f ca="1">I8-K8</f>
        <v>89009.71</v>
      </c>
    </row>
    <row r="9" spans="1:15" ht="30" x14ac:dyDescent="0.25">
      <c r="A9" s="106" t="s">
        <v>36</v>
      </c>
      <c r="B9" s="104"/>
      <c r="C9" s="105"/>
      <c r="D9" s="480" t="s">
        <v>26210</v>
      </c>
      <c r="E9" s="361"/>
      <c r="F9" s="243">
        <v>400</v>
      </c>
      <c r="G9" s="483" t="s">
        <v>25853</v>
      </c>
      <c r="H9" s="135"/>
      <c r="I9" s="197">
        <f ca="1">I21</f>
        <v>84825.49</v>
      </c>
      <c r="K9" s="421">
        <f ca="1">I23+I42+I61+I82+I101+I120+I139+I160+I179</f>
        <v>84825.44</v>
      </c>
      <c r="L9" s="436">
        <f ca="1">I9-K9</f>
        <v>5.0000000002910383E-2</v>
      </c>
    </row>
    <row r="10" spans="1:15" ht="21.95" customHeight="1" outlineLevel="1" x14ac:dyDescent="0.25">
      <c r="A10" s="106" t="s">
        <v>25880</v>
      </c>
      <c r="B10" s="104"/>
      <c r="C10" s="105"/>
      <c r="D10" s="106" t="s">
        <v>25788</v>
      </c>
      <c r="E10" s="361"/>
      <c r="F10" s="135"/>
      <c r="G10" s="135"/>
      <c r="H10" s="135"/>
      <c r="I10" s="197"/>
      <c r="L10" s="1"/>
    </row>
    <row r="11" spans="1:15" ht="20.100000000000001" customHeight="1" outlineLevel="1" x14ac:dyDescent="0.25">
      <c r="A11" s="159" t="s">
        <v>25881</v>
      </c>
      <c r="B11" s="396" t="s">
        <v>8200</v>
      </c>
      <c r="C11" s="144" t="s">
        <v>5</v>
      </c>
      <c r="D11" s="145" t="str">
        <f>VLOOKUP(B11,MAO_OBRA_PROJETO!D:G,2,FALSE)</f>
        <v>Arquiteto Sênior</v>
      </c>
      <c r="E11" s="363" t="str">
        <f>VLOOKUP(B11,MAO_OBRA_PROJETO!D:G,3,FALSE)</f>
        <v>h</v>
      </c>
      <c r="F11" s="146">
        <f ca="1">SUMIF(B24:H199,B11:B17,H24:H199)</f>
        <v>90</v>
      </c>
      <c r="G11" s="146">
        <f>VLOOKUP(B11,MAO_OBRA_PROJETO!D:M,4,FALSE)</f>
        <v>91.51</v>
      </c>
      <c r="H11" s="146"/>
      <c r="I11" s="146">
        <f ca="1">TRUNC(F11*G11,2)</f>
        <v>8235.9</v>
      </c>
      <c r="L11" s="1"/>
    </row>
    <row r="12" spans="1:15" ht="20.100000000000001" customHeight="1" outlineLevel="1" x14ac:dyDescent="0.25">
      <c r="A12" s="196" t="s">
        <v>25882</v>
      </c>
      <c r="B12" s="190" t="s">
        <v>8197</v>
      </c>
      <c r="C12" s="131" t="s">
        <v>5</v>
      </c>
      <c r="D12" s="132" t="str">
        <f>VLOOKUP(B12,MAO_OBRA_PROJETO!D:G,2,FALSE)</f>
        <v>Engenheiro Civil Sênior</v>
      </c>
      <c r="E12" s="362" t="str">
        <f>VLOOKUP(B12,MAO_OBRA_PROJETO!D:G,3,FALSE)</f>
        <v>h</v>
      </c>
      <c r="F12" s="443">
        <f ca="1">SUMIF(B24:H199,B11:B17,H24:H199)</f>
        <v>312</v>
      </c>
      <c r="G12" s="443">
        <f>VLOOKUP(B12,MAO_OBRA_PROJETO!D:M,4,FALSE)</f>
        <v>91.51</v>
      </c>
      <c r="H12" s="443"/>
      <c r="I12" s="102">
        <f t="shared" ref="I12:I17" ca="1" si="0">TRUNC(F12*G12,2)</f>
        <v>28551.119999999999</v>
      </c>
      <c r="L12" s="1"/>
    </row>
    <row r="13" spans="1:15" ht="20.100000000000001" customHeight="1" outlineLevel="1" x14ac:dyDescent="0.25">
      <c r="A13" s="159" t="s">
        <v>25883</v>
      </c>
      <c r="B13" s="345" t="s">
        <v>8183</v>
      </c>
      <c r="C13" s="144" t="s">
        <v>25792</v>
      </c>
      <c r="D13" s="148" t="str">
        <f>VLOOKUP(B13,MAO_OBRA_PROJETO!D:G,2,FALSE)</f>
        <v>Engenheiro Eletricista (Sênior)</v>
      </c>
      <c r="E13" s="363" t="str">
        <f>VLOOKUP(B13,MAO_OBRA_PROJETO!D:G,3,FALSE)</f>
        <v>h</v>
      </c>
      <c r="F13" s="146">
        <f ca="1">SUMIF(B24:H199,B11:B17,H24:H199)</f>
        <v>184</v>
      </c>
      <c r="G13" s="146">
        <f>VLOOKUP(B13,MAO_OBRA_PROJETO!D:M,4,FALSE)</f>
        <v>91.51</v>
      </c>
      <c r="H13" s="146"/>
      <c r="I13" s="146">
        <f t="shared" ca="1" si="0"/>
        <v>16837.84</v>
      </c>
      <c r="L13" s="1"/>
    </row>
    <row r="14" spans="1:15" ht="20.100000000000001" customHeight="1" outlineLevel="1" x14ac:dyDescent="0.25">
      <c r="A14" s="196" t="s">
        <v>25884</v>
      </c>
      <c r="B14" s="190" t="s">
        <v>25822</v>
      </c>
      <c r="C14" s="131" t="s">
        <v>5</v>
      </c>
      <c r="D14" s="134" t="str">
        <f>VLOOKUP(B14,MAO_OBRA_PROJETO!D:G,2,FALSE)</f>
        <v>Engenheiro Mecânico (Sênior)</v>
      </c>
      <c r="E14" s="362" t="str">
        <f>VLOOKUP(B14,MAO_OBRA_PROJETO!D:G,3,FALSE)</f>
        <v>h</v>
      </c>
      <c r="F14" s="443">
        <f ca="1">SUMIF(B24:H199,B11:B17,H24:H199)</f>
        <v>96</v>
      </c>
      <c r="G14" s="443">
        <f>VLOOKUP(B14,MAO_OBRA_PROJETO!D:M,4,FALSE)</f>
        <v>91.51</v>
      </c>
      <c r="H14" s="443"/>
      <c r="I14" s="102">
        <f t="shared" ca="1" si="0"/>
        <v>8784.9599999999991</v>
      </c>
      <c r="L14" s="1"/>
    </row>
    <row r="15" spans="1:15" ht="20.100000000000001" customHeight="1" outlineLevel="1" x14ac:dyDescent="0.25">
      <c r="A15" s="159" t="s">
        <v>25885</v>
      </c>
      <c r="B15" s="345" t="s">
        <v>8189</v>
      </c>
      <c r="C15" s="144" t="s">
        <v>5</v>
      </c>
      <c r="D15" s="148" t="str">
        <f>VLOOKUP(B15,MAO_OBRA_PROJETO!D:G,2,FALSE)</f>
        <v>Desenhista copista</v>
      </c>
      <c r="E15" s="363" t="str">
        <f>VLOOKUP(B15,MAO_OBRA_PROJETO!D:G,3,FALSE)</f>
        <v>h</v>
      </c>
      <c r="F15" s="146">
        <f ca="1">SUMIF(B24:H199,B11:B17,H24:H199)</f>
        <v>543</v>
      </c>
      <c r="G15" s="146">
        <f>VLOOKUP(B15,MAO_OBRA_PROJETO!D:M,4,FALSE)</f>
        <v>13.77</v>
      </c>
      <c r="H15" s="146"/>
      <c r="I15" s="146">
        <f t="shared" ca="1" si="0"/>
        <v>7477.11</v>
      </c>
      <c r="L15" s="1"/>
    </row>
    <row r="16" spans="1:15" ht="20.100000000000001" customHeight="1" outlineLevel="1" x14ac:dyDescent="0.25">
      <c r="A16" s="196" t="s">
        <v>25887</v>
      </c>
      <c r="B16" s="190" t="s">
        <v>25850</v>
      </c>
      <c r="C16" s="34" t="s">
        <v>25792</v>
      </c>
      <c r="D16" s="38" t="str">
        <f>VLOOKUP(B16,MAO_OBRA_PROJETO!D:G,2,FALSE)</f>
        <v>Técnico em Meio Ambiente</v>
      </c>
      <c r="E16" s="367" t="str">
        <f>VLOOKUP(B16,MAO_OBRA_PROJETO!D:G,3,FALSE)</f>
        <v>h</v>
      </c>
      <c r="F16" s="102">
        <f ca="1">SUMIF(B24:H199,B11:B17,H24:H199)</f>
        <v>0</v>
      </c>
      <c r="G16" s="102">
        <f>VLOOKUP(B16,MAO_OBRA_PROJETO!D:M,4,FALSE)</f>
        <v>29.82</v>
      </c>
      <c r="H16" s="102"/>
      <c r="I16" s="102">
        <f t="shared" ca="1" si="0"/>
        <v>0</v>
      </c>
      <c r="L16" s="1"/>
    </row>
    <row r="17" spans="1:12" ht="20.100000000000001" customHeight="1" outlineLevel="1" x14ac:dyDescent="0.25">
      <c r="A17" s="159" t="s">
        <v>25886</v>
      </c>
      <c r="B17" s="345" t="s">
        <v>25849</v>
      </c>
      <c r="C17" s="144" t="s">
        <v>25792</v>
      </c>
      <c r="D17" s="148" t="str">
        <f>VLOOKUP(B17,MAO_OBRA_PROJETO!D:G,2,FALSE)</f>
        <v>Técnico de Nível Médio</v>
      </c>
      <c r="E17" s="363" t="str">
        <f>VLOOKUP(B17,MAO_OBRA_PROJETO!D:G,3,FALSE)</f>
        <v>h</v>
      </c>
      <c r="F17" s="146">
        <f ca="1">SUMIF(B24:H199,B11:B17,H24:H199)</f>
        <v>16</v>
      </c>
      <c r="G17" s="146">
        <f>VLOOKUP(B17,MAO_OBRA_PROJETO!D:M,4,FALSE)</f>
        <v>23.93</v>
      </c>
      <c r="H17" s="146"/>
      <c r="I17" s="146">
        <f t="shared" ca="1" si="0"/>
        <v>382.88</v>
      </c>
      <c r="L17" s="1"/>
    </row>
    <row r="18" spans="1:12" ht="20.100000000000001" customHeight="1" outlineLevel="1" x14ac:dyDescent="0.25">
      <c r="A18" s="639" t="s">
        <v>25785</v>
      </c>
      <c r="B18" s="639"/>
      <c r="C18" s="639"/>
      <c r="D18" s="639"/>
      <c r="E18" s="639"/>
      <c r="F18" s="639"/>
      <c r="G18" s="639"/>
      <c r="H18" s="440"/>
      <c r="I18" s="444">
        <f ca="1">SUM(I11:I17)</f>
        <v>70269.81</v>
      </c>
      <c r="L18" s="1"/>
    </row>
    <row r="19" spans="1:12" ht="20.100000000000001" customHeight="1" outlineLevel="1" x14ac:dyDescent="0.25">
      <c r="A19" s="640" t="s">
        <v>25790</v>
      </c>
      <c r="B19" s="640"/>
      <c r="C19" s="640"/>
      <c r="D19" s="640"/>
      <c r="E19" s="640"/>
      <c r="F19" s="640"/>
      <c r="G19" s="640"/>
      <c r="H19" s="442"/>
      <c r="I19" s="224">
        <f>1+0.1</f>
        <v>1.1000000000000001</v>
      </c>
      <c r="L19" s="1"/>
    </row>
    <row r="20" spans="1:12" ht="20.100000000000001" customHeight="1" outlineLevel="1" x14ac:dyDescent="0.25">
      <c r="A20" s="641" t="s">
        <v>16213</v>
      </c>
      <c r="B20" s="641"/>
      <c r="C20" s="641"/>
      <c r="D20" s="641"/>
      <c r="E20" s="641"/>
      <c r="F20" s="641"/>
      <c r="G20" s="641"/>
      <c r="H20" s="443"/>
      <c r="I20" s="224">
        <f>1+0.0974</f>
        <v>1.0973999999999999</v>
      </c>
      <c r="L20" s="1"/>
    </row>
    <row r="21" spans="1:12" ht="20.100000000000001" customHeight="1" outlineLevel="1" x14ac:dyDescent="0.25">
      <c r="A21" s="642" t="s">
        <v>25787</v>
      </c>
      <c r="B21" s="642"/>
      <c r="C21" s="642"/>
      <c r="D21" s="642"/>
      <c r="E21" s="642"/>
      <c r="F21" s="642"/>
      <c r="G21" s="642"/>
      <c r="H21" s="446"/>
      <c r="I21" s="446">
        <f ca="1">TRUNC(I18*I19*I20,2)</f>
        <v>84825.49</v>
      </c>
      <c r="L21" s="1"/>
    </row>
    <row r="22" spans="1:12" ht="20.100000000000001" customHeight="1" outlineLevel="1" x14ac:dyDescent="0.25">
      <c r="A22" s="201"/>
      <c r="B22" s="201"/>
      <c r="C22" s="201"/>
      <c r="D22" s="201"/>
      <c r="E22" s="364"/>
      <c r="F22" s="201"/>
      <c r="G22" s="201"/>
      <c r="H22" s="201"/>
      <c r="I22" s="201"/>
      <c r="L22" s="1"/>
    </row>
    <row r="23" spans="1:12" ht="21.95" customHeight="1" outlineLevel="1" x14ac:dyDescent="0.25">
      <c r="A23" s="150" t="s">
        <v>25892</v>
      </c>
      <c r="B23" s="151"/>
      <c r="C23" s="152"/>
      <c r="D23" s="150" t="s">
        <v>25834</v>
      </c>
      <c r="E23" s="393"/>
      <c r="F23" s="424">
        <f>F9</f>
        <v>400</v>
      </c>
      <c r="G23" s="393" t="s">
        <v>25854</v>
      </c>
      <c r="H23" s="153"/>
      <c r="I23" s="154">
        <f ca="1">I32</f>
        <v>11123.11</v>
      </c>
      <c r="L23" s="1"/>
    </row>
    <row r="24" spans="1:12" ht="20.100000000000001" customHeight="1" outlineLevel="2" x14ac:dyDescent="0.25">
      <c r="A24" s="149" t="s">
        <v>25893</v>
      </c>
      <c r="B24" s="143" t="str">
        <f>$B$11</f>
        <v>93571</v>
      </c>
      <c r="C24" s="144" t="str">
        <f>$C$11</f>
        <v>SINAPI</v>
      </c>
      <c r="D24" s="145" t="str">
        <f>$D$11</f>
        <v>Arquiteto Sênior</v>
      </c>
      <c r="E24" s="363" t="str">
        <f>$E$11</f>
        <v>h</v>
      </c>
      <c r="F24" s="146">
        <f ca="1">SUMIF(B36:H40,B24:B28,H36:H40)</f>
        <v>87</v>
      </c>
      <c r="G24" s="146">
        <f>VLOOKUP(B24,MAO_OBRA_PROJETO!D:M,4,FALSE)</f>
        <v>91.51</v>
      </c>
      <c r="H24" s="146"/>
      <c r="I24" s="146">
        <f ca="1">TRUNC(F24*G24,2)</f>
        <v>7961.37</v>
      </c>
      <c r="L24" s="1"/>
    </row>
    <row r="25" spans="1:12" ht="20.100000000000001" customHeight="1" outlineLevel="2" x14ac:dyDescent="0.25">
      <c r="A25" s="139" t="s">
        <v>25894</v>
      </c>
      <c r="B25" s="130" t="str">
        <f>$B$12</f>
        <v>93568</v>
      </c>
      <c r="C25" s="131" t="str">
        <f>$C$12</f>
        <v>SINAPI</v>
      </c>
      <c r="D25" s="132" t="str">
        <f>$D$12</f>
        <v>Engenheiro Civil Sênior</v>
      </c>
      <c r="E25" s="362" t="str">
        <f>$E$12</f>
        <v>h</v>
      </c>
      <c r="F25" s="443">
        <f ca="1">SUMIF(B36:H40,B24:B28,H36:H40)</f>
        <v>0</v>
      </c>
      <c r="G25" s="443">
        <f>VLOOKUP(B25,MAO_OBRA_PROJETO!D:M,4,FALSE)</f>
        <v>91.51</v>
      </c>
      <c r="H25" s="443"/>
      <c r="I25" s="443">
        <f t="shared" ref="I25:I28" ca="1" si="1">TRUNC(F25*G25,2)</f>
        <v>0</v>
      </c>
      <c r="L25" s="1"/>
    </row>
    <row r="26" spans="1:12" ht="20.100000000000001" customHeight="1" outlineLevel="2" x14ac:dyDescent="0.25">
      <c r="A26" s="149" t="s">
        <v>25932</v>
      </c>
      <c r="B26" s="147" t="str">
        <f>$B$13</f>
        <v>91677</v>
      </c>
      <c r="C26" s="144" t="str">
        <f>$C$13</f>
        <v>DER</v>
      </c>
      <c r="D26" s="148" t="str">
        <f>$D$13</f>
        <v>Engenheiro Eletricista (Sênior)</v>
      </c>
      <c r="E26" s="363" t="str">
        <f>$E$13</f>
        <v>h</v>
      </c>
      <c r="F26" s="146">
        <f ca="1">SUMIF(B36:H40,B24:B28,H36:H40)</f>
        <v>0</v>
      </c>
      <c r="G26" s="146">
        <f>VLOOKUP(B26,MAO_OBRA_PROJETO!D:M,4,FALSE)</f>
        <v>91.51</v>
      </c>
      <c r="H26" s="146"/>
      <c r="I26" s="146">
        <f t="shared" ca="1" si="1"/>
        <v>0</v>
      </c>
      <c r="L26" s="1"/>
    </row>
    <row r="27" spans="1:12" ht="20.100000000000001" customHeight="1" outlineLevel="2" x14ac:dyDescent="0.25">
      <c r="A27" s="139" t="s">
        <v>25931</v>
      </c>
      <c r="B27" s="133" t="str">
        <f>$B$14</f>
        <v>93568M</v>
      </c>
      <c r="C27" s="131" t="str">
        <f>$C$14</f>
        <v>SINAPI</v>
      </c>
      <c r="D27" s="134" t="str">
        <f>$D$14</f>
        <v>Engenheiro Mecânico (Sênior)</v>
      </c>
      <c r="E27" s="362" t="str">
        <f>$E$14</f>
        <v>h</v>
      </c>
      <c r="F27" s="443">
        <f ca="1">SUMIF(B36:H40,B24:B28,H36:H40)</f>
        <v>0</v>
      </c>
      <c r="G27" s="443">
        <f>VLOOKUP(B27,MAO_OBRA_PROJETO!D:M,4,FALSE)</f>
        <v>91.51</v>
      </c>
      <c r="H27" s="443"/>
      <c r="I27" s="443">
        <f t="shared" ca="1" si="1"/>
        <v>0</v>
      </c>
      <c r="L27" s="1"/>
    </row>
    <row r="28" spans="1:12" ht="20.100000000000001" customHeight="1" outlineLevel="2" x14ac:dyDescent="0.25">
      <c r="A28" s="149" t="s">
        <v>25930</v>
      </c>
      <c r="B28" s="147" t="str">
        <f>$B$15</f>
        <v>93560</v>
      </c>
      <c r="C28" s="144" t="str">
        <f>$C$15</f>
        <v>SINAPI</v>
      </c>
      <c r="D28" s="148" t="str">
        <f>$D$15</f>
        <v>Desenhista copista</v>
      </c>
      <c r="E28" s="363" t="str">
        <f>$E$15</f>
        <v>h</v>
      </c>
      <c r="F28" s="146">
        <f ca="1">SUMIF(B36:H40,B24:B28,H36:H40)</f>
        <v>91</v>
      </c>
      <c r="G28" s="146">
        <f>VLOOKUP(B28,MAO_OBRA_PROJETO!D:M,4,FALSE)</f>
        <v>13.77</v>
      </c>
      <c r="H28" s="146"/>
      <c r="I28" s="146">
        <f t="shared" ca="1" si="1"/>
        <v>1253.07</v>
      </c>
      <c r="L28" s="1"/>
    </row>
    <row r="29" spans="1:12" ht="20.100000000000001" customHeight="1" outlineLevel="2" x14ac:dyDescent="0.25">
      <c r="A29" s="639" t="s">
        <v>25785</v>
      </c>
      <c r="B29" s="639"/>
      <c r="C29" s="639"/>
      <c r="D29" s="639"/>
      <c r="E29" s="639"/>
      <c r="F29" s="639"/>
      <c r="G29" s="639"/>
      <c r="H29" s="440"/>
      <c r="I29" s="444">
        <f ca="1">SUM(I24:I28)</f>
        <v>9214.44</v>
      </c>
      <c r="L29" s="1"/>
    </row>
    <row r="30" spans="1:12" ht="20.100000000000001" customHeight="1" outlineLevel="2" x14ac:dyDescent="0.25">
      <c r="A30" s="640" t="s">
        <v>25790</v>
      </c>
      <c r="B30" s="640"/>
      <c r="C30" s="640"/>
      <c r="D30" s="640"/>
      <c r="E30" s="640"/>
      <c r="F30" s="640"/>
      <c r="G30" s="640"/>
      <c r="H30" s="442"/>
      <c r="I30" s="224">
        <f>1+0.1</f>
        <v>1.1000000000000001</v>
      </c>
      <c r="L30" s="1"/>
    </row>
    <row r="31" spans="1:12" ht="20.100000000000001" customHeight="1" outlineLevel="2" x14ac:dyDescent="0.25">
      <c r="A31" s="641" t="s">
        <v>16213</v>
      </c>
      <c r="B31" s="641"/>
      <c r="C31" s="641"/>
      <c r="D31" s="641"/>
      <c r="E31" s="641"/>
      <c r="F31" s="641"/>
      <c r="G31" s="641"/>
      <c r="H31" s="443"/>
      <c r="I31" s="224">
        <f>1+0.0974</f>
        <v>1.0973999999999999</v>
      </c>
      <c r="L31" s="1"/>
    </row>
    <row r="32" spans="1:12" ht="20.100000000000001" customHeight="1" outlineLevel="2" x14ac:dyDescent="0.25">
      <c r="A32" s="636" t="s">
        <v>25787</v>
      </c>
      <c r="B32" s="636"/>
      <c r="C32" s="636"/>
      <c r="D32" s="636"/>
      <c r="E32" s="636"/>
      <c r="F32" s="636"/>
      <c r="G32" s="636"/>
      <c r="H32" s="444"/>
      <c r="I32" s="444">
        <f ca="1">TRUNC(I29*I30*I31,2)</f>
        <v>11123.11</v>
      </c>
      <c r="L32" s="1"/>
    </row>
    <row r="33" spans="1:12" ht="20.100000000000001" customHeight="1" outlineLevel="2" x14ac:dyDescent="0.25">
      <c r="A33" s="346"/>
      <c r="B33" s="346"/>
      <c r="C33" s="346"/>
      <c r="D33" s="346"/>
      <c r="E33" s="365"/>
      <c r="F33" s="346"/>
      <c r="G33" s="346"/>
      <c r="H33" s="346"/>
      <c r="I33" s="347"/>
      <c r="L33" s="1"/>
    </row>
    <row r="34" spans="1:12" ht="20.100000000000001" customHeight="1" outlineLevel="2" x14ac:dyDescent="0.25">
      <c r="A34" s="643" t="s">
        <v>13238</v>
      </c>
      <c r="B34" s="643"/>
      <c r="C34" s="643"/>
      <c r="D34" s="643"/>
      <c r="E34" s="643"/>
      <c r="F34" s="643"/>
      <c r="G34" s="643"/>
      <c r="H34" s="348"/>
      <c r="I34" s="349"/>
      <c r="L34" s="1"/>
    </row>
    <row r="35" spans="1:12" ht="20.100000000000001" customHeight="1" outlineLevel="2" x14ac:dyDescent="0.25">
      <c r="A35" s="140" t="s">
        <v>10</v>
      </c>
      <c r="B35" s="227" t="s">
        <v>2</v>
      </c>
      <c r="C35" s="141" t="s">
        <v>13</v>
      </c>
      <c r="D35" s="227" t="s">
        <v>3</v>
      </c>
      <c r="E35" s="366" t="s">
        <v>25833</v>
      </c>
      <c r="F35" s="142" t="s">
        <v>25831</v>
      </c>
      <c r="G35" s="142" t="s">
        <v>25786</v>
      </c>
      <c r="H35" s="142"/>
      <c r="I35" s="155"/>
      <c r="L35" s="1"/>
    </row>
    <row r="36" spans="1:12" ht="20.100000000000001" customHeight="1" outlineLevel="2" x14ac:dyDescent="0.25">
      <c r="A36" s="149" t="str">
        <f>A24</f>
        <v>2.1.1.2.1</v>
      </c>
      <c r="B36" s="143" t="str">
        <f>$B$11</f>
        <v>93571</v>
      </c>
      <c r="C36" s="144" t="str">
        <f>$C$11</f>
        <v>SINAPI</v>
      </c>
      <c r="D36" s="145" t="str">
        <f>$D$11</f>
        <v>Arquiteto Sênior</v>
      </c>
      <c r="E36" s="363">
        <v>0.2162</v>
      </c>
      <c r="F36" s="146">
        <f>IF(E36&gt;0,$F$23,0)</f>
        <v>400</v>
      </c>
      <c r="G36" s="146">
        <f t="shared" ref="G36:G40" si="2">ROUNDUP(E36*F36,0)</f>
        <v>87</v>
      </c>
      <c r="H36" s="146">
        <f t="shared" ref="H36:H40" si="3">G36</f>
        <v>87</v>
      </c>
      <c r="I36" s="443"/>
      <c r="L36" s="1"/>
    </row>
    <row r="37" spans="1:12" ht="20.100000000000001" customHeight="1" outlineLevel="2" x14ac:dyDescent="0.25">
      <c r="A37" s="30" t="str">
        <f>A25</f>
        <v>2.1.1.2.2</v>
      </c>
      <c r="B37" s="130" t="str">
        <f>$B$12</f>
        <v>93568</v>
      </c>
      <c r="C37" s="131" t="str">
        <f>$C$12</f>
        <v>SINAPI</v>
      </c>
      <c r="D37" s="132" t="str">
        <f>$D$12</f>
        <v>Engenheiro Civil Sênior</v>
      </c>
      <c r="E37" s="367"/>
      <c r="F37" s="102">
        <f t="shared" ref="F37:F40" si="4">IF(E37&gt;0,$F$23,0)</f>
        <v>0</v>
      </c>
      <c r="G37" s="102">
        <f t="shared" si="2"/>
        <v>0</v>
      </c>
      <c r="H37" s="102">
        <f t="shared" si="3"/>
        <v>0</v>
      </c>
      <c r="I37" s="443"/>
      <c r="L37" s="1"/>
    </row>
    <row r="38" spans="1:12" ht="20.100000000000001" customHeight="1" outlineLevel="2" x14ac:dyDescent="0.25">
      <c r="A38" s="149" t="str">
        <f>A26</f>
        <v>2.1.1.2.3</v>
      </c>
      <c r="B38" s="147" t="str">
        <f>$B$13</f>
        <v>91677</v>
      </c>
      <c r="C38" s="144" t="str">
        <f>$C$13</f>
        <v>DER</v>
      </c>
      <c r="D38" s="148" t="str">
        <f>$D$13</f>
        <v>Engenheiro Eletricista (Sênior)</v>
      </c>
      <c r="E38" s="363"/>
      <c r="F38" s="146">
        <f t="shared" si="4"/>
        <v>0</v>
      </c>
      <c r="G38" s="146">
        <f t="shared" si="2"/>
        <v>0</v>
      </c>
      <c r="H38" s="146">
        <f t="shared" si="3"/>
        <v>0</v>
      </c>
      <c r="I38" s="443"/>
      <c r="L38" s="1"/>
    </row>
    <row r="39" spans="1:12" ht="20.100000000000001" customHeight="1" outlineLevel="2" x14ac:dyDescent="0.25">
      <c r="A39" s="30" t="str">
        <f>A27</f>
        <v>2.1.1.2.4</v>
      </c>
      <c r="B39" s="133" t="str">
        <f>$B$14</f>
        <v>93568M</v>
      </c>
      <c r="C39" s="131" t="str">
        <f>$C$14</f>
        <v>SINAPI</v>
      </c>
      <c r="D39" s="134" t="str">
        <f>$D$14</f>
        <v>Engenheiro Mecânico (Sênior)</v>
      </c>
      <c r="E39" s="367"/>
      <c r="F39" s="102">
        <f t="shared" si="4"/>
        <v>0</v>
      </c>
      <c r="G39" s="102">
        <f t="shared" si="2"/>
        <v>0</v>
      </c>
      <c r="H39" s="102">
        <f t="shared" si="3"/>
        <v>0</v>
      </c>
      <c r="I39" s="443"/>
      <c r="L39" s="1"/>
    </row>
    <row r="40" spans="1:12" ht="20.100000000000001" customHeight="1" outlineLevel="2" x14ac:dyDescent="0.25">
      <c r="A40" s="198" t="str">
        <f>A28</f>
        <v>2.1.1.2.5</v>
      </c>
      <c r="B40" s="233" t="str">
        <f>$B$15</f>
        <v>93560</v>
      </c>
      <c r="C40" s="234" t="str">
        <f>$C$15</f>
        <v>SINAPI</v>
      </c>
      <c r="D40" s="235" t="str">
        <f>$D$15</f>
        <v>Desenhista copista</v>
      </c>
      <c r="E40" s="368">
        <v>0.22739999999999999</v>
      </c>
      <c r="F40" s="199">
        <f t="shared" si="4"/>
        <v>400</v>
      </c>
      <c r="G40" s="199">
        <f t="shared" si="2"/>
        <v>91</v>
      </c>
      <c r="H40" s="199">
        <f t="shared" si="3"/>
        <v>91</v>
      </c>
      <c r="I40" s="138"/>
      <c r="L40" s="1"/>
    </row>
    <row r="41" spans="1:12" ht="20.100000000000001" customHeight="1" outlineLevel="1" x14ac:dyDescent="0.25">
      <c r="A41" s="204"/>
      <c r="B41" s="205"/>
      <c r="C41" s="206"/>
      <c r="D41" s="207"/>
      <c r="E41" s="369"/>
      <c r="F41" s="208"/>
      <c r="G41" s="208"/>
      <c r="H41" s="208"/>
      <c r="I41" s="208"/>
      <c r="L41" s="1"/>
    </row>
    <row r="42" spans="1:12" ht="20.100000000000001" customHeight="1" outlineLevel="1" x14ac:dyDescent="0.25">
      <c r="A42" s="150" t="s">
        <v>25929</v>
      </c>
      <c r="B42" s="151"/>
      <c r="C42" s="152"/>
      <c r="D42" s="150" t="s">
        <v>25835</v>
      </c>
      <c r="E42" s="393"/>
      <c r="F42" s="424">
        <f>10%*F9</f>
        <v>40</v>
      </c>
      <c r="G42" s="393" t="s">
        <v>25854</v>
      </c>
      <c r="H42" s="153"/>
      <c r="I42" s="154">
        <f ca="1">I51</f>
        <v>381.26</v>
      </c>
      <c r="L42" s="1"/>
    </row>
    <row r="43" spans="1:12" ht="20.100000000000001" customHeight="1" outlineLevel="2" x14ac:dyDescent="0.25">
      <c r="A43" s="149" t="s">
        <v>25928</v>
      </c>
      <c r="B43" s="143" t="str">
        <f>$B$11</f>
        <v>93571</v>
      </c>
      <c r="C43" s="144" t="str">
        <f>$C$11</f>
        <v>SINAPI</v>
      </c>
      <c r="D43" s="145" t="str">
        <f>$D$11</f>
        <v>Arquiteto Sênior</v>
      </c>
      <c r="E43" s="363" t="str">
        <f>$E$11</f>
        <v>h</v>
      </c>
      <c r="F43" s="146">
        <f ca="1">SUMIF(B55:H59,B43:B47,H55:H59)</f>
        <v>3</v>
      </c>
      <c r="G43" s="146">
        <f>VLOOKUP(B43,MAO_OBRA_PROJETO!D:M,4,FALSE)</f>
        <v>91.51</v>
      </c>
      <c r="H43" s="146"/>
      <c r="I43" s="146">
        <f ca="1">TRUNC(F43*G43,2)</f>
        <v>274.52999999999997</v>
      </c>
      <c r="L43" s="1"/>
    </row>
    <row r="44" spans="1:12" ht="20.100000000000001" customHeight="1" outlineLevel="2" x14ac:dyDescent="0.25">
      <c r="A44" s="139" t="s">
        <v>25927</v>
      </c>
      <c r="B44" s="130" t="str">
        <f>$B$12</f>
        <v>93568</v>
      </c>
      <c r="C44" s="131" t="str">
        <f>$C$12</f>
        <v>SINAPI</v>
      </c>
      <c r="D44" s="132" t="str">
        <f>$D$12</f>
        <v>Engenheiro Civil Sênior</v>
      </c>
      <c r="E44" s="362" t="str">
        <f>$E$12</f>
        <v>h</v>
      </c>
      <c r="F44" s="443">
        <f ca="1">SUMIF(B55:H59,B43:B47,H55:H59)</f>
        <v>0</v>
      </c>
      <c r="G44" s="443">
        <f>VLOOKUP(B44,MAO_OBRA_PROJETO!D:M,4,FALSE)</f>
        <v>91.51</v>
      </c>
      <c r="H44" s="443"/>
      <c r="I44" s="443">
        <f t="shared" ref="I44:I47" ca="1" si="5">TRUNC(F44*G44,2)</f>
        <v>0</v>
      </c>
      <c r="L44" s="1"/>
    </row>
    <row r="45" spans="1:12" ht="20.100000000000001" customHeight="1" outlineLevel="2" x14ac:dyDescent="0.25">
      <c r="A45" s="149" t="s">
        <v>25926</v>
      </c>
      <c r="B45" s="147" t="str">
        <f>$B$13</f>
        <v>91677</v>
      </c>
      <c r="C45" s="144" t="str">
        <f>$C$13</f>
        <v>DER</v>
      </c>
      <c r="D45" s="148" t="str">
        <f>$D$13</f>
        <v>Engenheiro Eletricista (Sênior)</v>
      </c>
      <c r="E45" s="363" t="str">
        <f>$E$13</f>
        <v>h</v>
      </c>
      <c r="F45" s="146">
        <f ca="1">SUMIF(B55:H59,B43:B47,H55:H59)</f>
        <v>0</v>
      </c>
      <c r="G45" s="146">
        <f>VLOOKUP(B45,MAO_OBRA_PROJETO!D:M,4,FALSE)</f>
        <v>91.51</v>
      </c>
      <c r="H45" s="146"/>
      <c r="I45" s="146">
        <f t="shared" ca="1" si="5"/>
        <v>0</v>
      </c>
      <c r="L45" s="1"/>
    </row>
    <row r="46" spans="1:12" ht="20.100000000000001" customHeight="1" outlineLevel="2" x14ac:dyDescent="0.25">
      <c r="A46" s="139" t="s">
        <v>25925</v>
      </c>
      <c r="B46" s="133" t="str">
        <f>$B$14</f>
        <v>93568M</v>
      </c>
      <c r="C46" s="131" t="str">
        <f>$C$14</f>
        <v>SINAPI</v>
      </c>
      <c r="D46" s="134" t="str">
        <f>$D$14</f>
        <v>Engenheiro Mecânico (Sênior)</v>
      </c>
      <c r="E46" s="362" t="str">
        <f>$E$14</f>
        <v>h</v>
      </c>
      <c r="F46" s="443">
        <f ca="1">SUMIF(B55:H59,B43:B47,H55:H59)</f>
        <v>0</v>
      </c>
      <c r="G46" s="443">
        <f>VLOOKUP(B46,MAO_OBRA_PROJETO!D:M,4,FALSE)</f>
        <v>91.51</v>
      </c>
      <c r="H46" s="443"/>
      <c r="I46" s="443">
        <f t="shared" ca="1" si="5"/>
        <v>0</v>
      </c>
      <c r="L46" s="1"/>
    </row>
    <row r="47" spans="1:12" ht="20.100000000000001" customHeight="1" outlineLevel="2" x14ac:dyDescent="0.25">
      <c r="A47" s="149" t="s">
        <v>25924</v>
      </c>
      <c r="B47" s="147" t="str">
        <f>$B$15</f>
        <v>93560</v>
      </c>
      <c r="C47" s="144" t="str">
        <f>$C$15</f>
        <v>SINAPI</v>
      </c>
      <c r="D47" s="148" t="str">
        <f>$D$15</f>
        <v>Desenhista copista</v>
      </c>
      <c r="E47" s="363" t="str">
        <f>$E$15</f>
        <v>h</v>
      </c>
      <c r="F47" s="146">
        <f ca="1">SUMIF(B55:H59,B43:B47,H55:H59)</f>
        <v>3</v>
      </c>
      <c r="G47" s="146">
        <f>VLOOKUP(B47,MAO_OBRA_PROJETO!D:M,4,FALSE)</f>
        <v>13.77</v>
      </c>
      <c r="H47" s="146"/>
      <c r="I47" s="146">
        <f t="shared" ca="1" si="5"/>
        <v>41.31</v>
      </c>
      <c r="J47" s="31"/>
      <c r="L47" s="1"/>
    </row>
    <row r="48" spans="1:12" ht="20.100000000000001" customHeight="1" outlineLevel="2" x14ac:dyDescent="0.25">
      <c r="A48" s="639" t="s">
        <v>25785</v>
      </c>
      <c r="B48" s="639"/>
      <c r="C48" s="639"/>
      <c r="D48" s="639"/>
      <c r="E48" s="639"/>
      <c r="F48" s="639"/>
      <c r="G48" s="639"/>
      <c r="H48" s="440"/>
      <c r="I48" s="444">
        <f ca="1">SUM(I43:I47)</f>
        <v>315.83999999999997</v>
      </c>
      <c r="L48" s="1"/>
    </row>
    <row r="49" spans="1:12" ht="20.100000000000001" customHeight="1" outlineLevel="2" x14ac:dyDescent="0.25">
      <c r="A49" s="640" t="s">
        <v>25790</v>
      </c>
      <c r="B49" s="640"/>
      <c r="C49" s="640"/>
      <c r="D49" s="640"/>
      <c r="E49" s="640"/>
      <c r="F49" s="640"/>
      <c r="G49" s="640"/>
      <c r="H49" s="442"/>
      <c r="I49" s="224">
        <f>1+0.1</f>
        <v>1.1000000000000001</v>
      </c>
      <c r="L49" s="1"/>
    </row>
    <row r="50" spans="1:12" ht="20.100000000000001" customHeight="1" outlineLevel="2" x14ac:dyDescent="0.25">
      <c r="A50" s="641" t="s">
        <v>16213</v>
      </c>
      <c r="B50" s="641"/>
      <c r="C50" s="641"/>
      <c r="D50" s="641"/>
      <c r="E50" s="641"/>
      <c r="F50" s="641"/>
      <c r="G50" s="641"/>
      <c r="H50" s="443"/>
      <c r="I50" s="224">
        <f>1+0.0974</f>
        <v>1.0973999999999999</v>
      </c>
      <c r="L50" s="1"/>
    </row>
    <row r="51" spans="1:12" ht="20.100000000000001" customHeight="1" outlineLevel="2" x14ac:dyDescent="0.25">
      <c r="A51" s="636" t="s">
        <v>25787</v>
      </c>
      <c r="B51" s="636"/>
      <c r="C51" s="636"/>
      <c r="D51" s="636"/>
      <c r="E51" s="636"/>
      <c r="F51" s="636"/>
      <c r="G51" s="636"/>
      <c r="H51" s="444"/>
      <c r="I51" s="444">
        <f ca="1">TRUNC(I48*I49*I50,2)</f>
        <v>381.26</v>
      </c>
      <c r="L51" s="1"/>
    </row>
    <row r="52" spans="1:12" ht="20.100000000000001" customHeight="1" outlineLevel="2" x14ac:dyDescent="0.25">
      <c r="A52" s="346"/>
      <c r="B52" s="346"/>
      <c r="C52" s="346"/>
      <c r="D52" s="346"/>
      <c r="E52" s="365"/>
      <c r="F52" s="346"/>
      <c r="G52" s="346"/>
      <c r="H52" s="346"/>
      <c r="I52" s="347"/>
      <c r="L52" s="1"/>
    </row>
    <row r="53" spans="1:12" ht="20.100000000000001" customHeight="1" outlineLevel="2" x14ac:dyDescent="0.25">
      <c r="A53" s="643" t="s">
        <v>13238</v>
      </c>
      <c r="B53" s="643"/>
      <c r="C53" s="643"/>
      <c r="D53" s="643"/>
      <c r="E53" s="643"/>
      <c r="F53" s="643"/>
      <c r="G53" s="643"/>
      <c r="H53" s="348"/>
      <c r="I53" s="349"/>
      <c r="L53" s="1"/>
    </row>
    <row r="54" spans="1:12" ht="20.100000000000001" customHeight="1" outlineLevel="2" x14ac:dyDescent="0.25">
      <c r="A54" s="140" t="s">
        <v>10</v>
      </c>
      <c r="B54" s="227" t="s">
        <v>2</v>
      </c>
      <c r="C54" s="141" t="s">
        <v>13</v>
      </c>
      <c r="D54" s="227" t="s">
        <v>3</v>
      </c>
      <c r="E54" s="366" t="s">
        <v>25833</v>
      </c>
      <c r="F54" s="142" t="s">
        <v>25831</v>
      </c>
      <c r="G54" s="142" t="s">
        <v>25786</v>
      </c>
      <c r="H54" s="142"/>
      <c r="I54" s="155"/>
      <c r="L54" s="1"/>
    </row>
    <row r="55" spans="1:12" ht="20.100000000000001" customHeight="1" outlineLevel="2" x14ac:dyDescent="0.25">
      <c r="A55" s="149" t="str">
        <f>A43</f>
        <v>2.1.1.3.1</v>
      </c>
      <c r="B55" s="143" t="str">
        <f>$B$11</f>
        <v>93571</v>
      </c>
      <c r="C55" s="144" t="str">
        <f>$C$11</f>
        <v>SINAPI</v>
      </c>
      <c r="D55" s="145" t="str">
        <f>$D$11</f>
        <v>Arquiteto Sênior</v>
      </c>
      <c r="E55" s="363">
        <v>5.74E-2</v>
      </c>
      <c r="F55" s="146">
        <f>IF(E55&gt;0,$F$42,0)</f>
        <v>40</v>
      </c>
      <c r="G55" s="146">
        <f t="shared" ref="G55:G59" si="6">ROUNDUP(E55*F55,0)</f>
        <v>3</v>
      </c>
      <c r="H55" s="146">
        <f t="shared" ref="H55:H59" si="7">G55</f>
        <v>3</v>
      </c>
      <c r="I55" s="443"/>
      <c r="L55" s="1"/>
    </row>
    <row r="56" spans="1:12" ht="20.100000000000001" customHeight="1" outlineLevel="2" x14ac:dyDescent="0.25">
      <c r="A56" s="30" t="str">
        <f>A44</f>
        <v>2.1.1.3.2</v>
      </c>
      <c r="B56" s="130" t="str">
        <f>$B$12</f>
        <v>93568</v>
      </c>
      <c r="C56" s="131" t="str">
        <f>$C$12</f>
        <v>SINAPI</v>
      </c>
      <c r="D56" s="132" t="str">
        <f>$D$12</f>
        <v>Engenheiro Civil Sênior</v>
      </c>
      <c r="E56" s="367"/>
      <c r="F56" s="102">
        <f t="shared" ref="F56:F59" si="8">IF(E56&gt;0,$F$42,0)</f>
        <v>0</v>
      </c>
      <c r="G56" s="102">
        <f t="shared" si="6"/>
        <v>0</v>
      </c>
      <c r="H56" s="102">
        <f t="shared" si="7"/>
        <v>0</v>
      </c>
      <c r="I56" s="443"/>
      <c r="L56" s="1"/>
    </row>
    <row r="57" spans="1:12" ht="20.100000000000001" customHeight="1" outlineLevel="2" x14ac:dyDescent="0.25">
      <c r="A57" s="149" t="str">
        <f>A45</f>
        <v>2.1.1.3.3</v>
      </c>
      <c r="B57" s="147" t="str">
        <f>$B$13</f>
        <v>91677</v>
      </c>
      <c r="C57" s="144" t="str">
        <f>$C$13</f>
        <v>DER</v>
      </c>
      <c r="D57" s="148" t="str">
        <f>$D$13</f>
        <v>Engenheiro Eletricista (Sênior)</v>
      </c>
      <c r="E57" s="363"/>
      <c r="F57" s="146">
        <f t="shared" si="8"/>
        <v>0</v>
      </c>
      <c r="G57" s="146">
        <f t="shared" si="6"/>
        <v>0</v>
      </c>
      <c r="H57" s="146">
        <f t="shared" si="7"/>
        <v>0</v>
      </c>
      <c r="I57" s="443"/>
      <c r="L57" s="1"/>
    </row>
    <row r="58" spans="1:12" ht="20.100000000000001" customHeight="1" outlineLevel="2" x14ac:dyDescent="0.25">
      <c r="A58" s="30" t="str">
        <f>A46</f>
        <v>2.1.1.3.4</v>
      </c>
      <c r="B58" s="133" t="str">
        <f>$B$14</f>
        <v>93568M</v>
      </c>
      <c r="C58" s="131" t="str">
        <f>$C$14</f>
        <v>SINAPI</v>
      </c>
      <c r="D58" s="134" t="str">
        <f>$D$14</f>
        <v>Engenheiro Mecânico (Sênior)</v>
      </c>
      <c r="E58" s="367"/>
      <c r="F58" s="102">
        <f t="shared" si="8"/>
        <v>0</v>
      </c>
      <c r="G58" s="102">
        <f t="shared" si="6"/>
        <v>0</v>
      </c>
      <c r="H58" s="102">
        <f t="shared" si="7"/>
        <v>0</v>
      </c>
      <c r="I58" s="443"/>
      <c r="L58" s="1"/>
    </row>
    <row r="59" spans="1:12" ht="20.100000000000001" customHeight="1" outlineLevel="2" x14ac:dyDescent="0.25">
      <c r="A59" s="198" t="str">
        <f>A47</f>
        <v>2.1.1.3.5</v>
      </c>
      <c r="B59" s="233" t="str">
        <f>$B$15</f>
        <v>93560</v>
      </c>
      <c r="C59" s="234" t="str">
        <f>$C$15</f>
        <v>SINAPI</v>
      </c>
      <c r="D59" s="235" t="str">
        <f>$D$15</f>
        <v>Desenhista copista</v>
      </c>
      <c r="E59" s="368">
        <v>5.9200000000000003E-2</v>
      </c>
      <c r="F59" s="199">
        <f t="shared" si="8"/>
        <v>40</v>
      </c>
      <c r="G59" s="199">
        <f t="shared" si="6"/>
        <v>3</v>
      </c>
      <c r="H59" s="199">
        <f t="shared" si="7"/>
        <v>3</v>
      </c>
      <c r="I59" s="138"/>
      <c r="L59" s="1"/>
    </row>
    <row r="60" spans="1:12" ht="20.100000000000001" customHeight="1" outlineLevel="1" x14ac:dyDescent="0.25">
      <c r="A60" s="204"/>
      <c r="B60" s="205"/>
      <c r="C60" s="206"/>
      <c r="D60" s="207"/>
      <c r="E60" s="369"/>
      <c r="F60" s="208"/>
      <c r="G60" s="208"/>
      <c r="H60" s="208"/>
      <c r="I60" s="208"/>
      <c r="L60" s="1"/>
    </row>
    <row r="61" spans="1:12" ht="21.95" customHeight="1" outlineLevel="1" x14ac:dyDescent="0.25">
      <c r="A61" s="150" t="s">
        <v>25923</v>
      </c>
      <c r="B61" s="151"/>
      <c r="C61" s="152"/>
      <c r="D61" s="150" t="s">
        <v>25817</v>
      </c>
      <c r="E61" s="393"/>
      <c r="F61" s="424">
        <f>F9</f>
        <v>400</v>
      </c>
      <c r="G61" s="393" t="s">
        <v>25854</v>
      </c>
      <c r="H61" s="153"/>
      <c r="I61" s="154">
        <f ca="1">I70</f>
        <v>32088.38</v>
      </c>
      <c r="L61" s="1"/>
    </row>
    <row r="62" spans="1:12" ht="20.100000000000001" customHeight="1" outlineLevel="2" x14ac:dyDescent="0.25">
      <c r="A62" s="149" t="s">
        <v>26177</v>
      </c>
      <c r="B62" s="143" t="str">
        <f>$B$11</f>
        <v>93571</v>
      </c>
      <c r="C62" s="144" t="str">
        <f>$C$11</f>
        <v>SINAPI</v>
      </c>
      <c r="D62" s="145" t="str">
        <f>$D$11</f>
        <v>Arquiteto Sênior</v>
      </c>
      <c r="E62" s="363" t="str">
        <f>$E$11</f>
        <v>h</v>
      </c>
      <c r="F62" s="146">
        <f ca="1">SUMIF(B74:H78,B62:B66,H74:H78)</f>
        <v>0</v>
      </c>
      <c r="G62" s="146">
        <f>VLOOKUP(B62,MAO_OBRA_PROJETO!D:M,4,FALSE)</f>
        <v>91.51</v>
      </c>
      <c r="H62" s="146"/>
      <c r="I62" s="146">
        <f ca="1">TRUNC(F62*G62,2)</f>
        <v>0</v>
      </c>
      <c r="L62" s="1"/>
    </row>
    <row r="63" spans="1:12" ht="20.100000000000001" customHeight="1" outlineLevel="2" x14ac:dyDescent="0.25">
      <c r="A63" s="139" t="s">
        <v>26178</v>
      </c>
      <c r="B63" s="130" t="str">
        <f>$B$12</f>
        <v>93568</v>
      </c>
      <c r="C63" s="131" t="str">
        <f>$C$12</f>
        <v>SINAPI</v>
      </c>
      <c r="D63" s="132" t="str">
        <f>$D$12</f>
        <v>Engenheiro Civil Sênior</v>
      </c>
      <c r="E63" s="362" t="str">
        <f>$E$12</f>
        <v>h</v>
      </c>
      <c r="F63" s="443">
        <f ca="1">SUMIF(B74:H78,B62:B66,H74:H78)</f>
        <v>176</v>
      </c>
      <c r="G63" s="443">
        <f>VLOOKUP(B63,MAO_OBRA_PROJETO!D:M,4,FALSE)</f>
        <v>91.51</v>
      </c>
      <c r="H63" s="443"/>
      <c r="I63" s="443">
        <f t="shared" ref="I63:I66" ca="1" si="9">TRUNC(F63*G63,2)</f>
        <v>16105.76</v>
      </c>
      <c r="L63" s="1"/>
    </row>
    <row r="64" spans="1:12" ht="20.100000000000001" customHeight="1" outlineLevel="2" x14ac:dyDescent="0.25">
      <c r="A64" s="149" t="s">
        <v>26179</v>
      </c>
      <c r="B64" s="147" t="str">
        <f>$B$13</f>
        <v>91677</v>
      </c>
      <c r="C64" s="144" t="str">
        <f>$C$13</f>
        <v>DER</v>
      </c>
      <c r="D64" s="148" t="str">
        <f>$D$13</f>
        <v>Engenheiro Eletricista (Sênior)</v>
      </c>
      <c r="E64" s="363" t="str">
        <f>$E$13</f>
        <v>h</v>
      </c>
      <c r="F64" s="146">
        <f ca="1">SUMIF(B74:H78,B62:B66,H74:H78)</f>
        <v>0</v>
      </c>
      <c r="G64" s="146">
        <f>VLOOKUP(B64,MAO_OBRA_PROJETO!D:M,4,FALSE)</f>
        <v>91.51</v>
      </c>
      <c r="H64" s="146"/>
      <c r="I64" s="146">
        <f t="shared" ca="1" si="9"/>
        <v>0</v>
      </c>
      <c r="L64" s="1"/>
    </row>
    <row r="65" spans="1:12" ht="20.100000000000001" customHeight="1" outlineLevel="2" x14ac:dyDescent="0.25">
      <c r="A65" s="139" t="s">
        <v>26180</v>
      </c>
      <c r="B65" s="133" t="str">
        <f>$B$14</f>
        <v>93568M</v>
      </c>
      <c r="C65" s="131" t="str">
        <f>$C$14</f>
        <v>SINAPI</v>
      </c>
      <c r="D65" s="134" t="str">
        <f>$D$14</f>
        <v>Engenheiro Mecânico (Sênior)</v>
      </c>
      <c r="E65" s="362" t="str">
        <f>$E$14</f>
        <v>h</v>
      </c>
      <c r="F65" s="443">
        <f ca="1">SUMIF(B74:H78,B62:B66,H74:H78)</f>
        <v>88</v>
      </c>
      <c r="G65" s="443">
        <f>VLOOKUP(B65,MAO_OBRA_PROJETO!D:M,4,FALSE)</f>
        <v>91.51</v>
      </c>
      <c r="H65" s="443"/>
      <c r="I65" s="443">
        <f t="shared" ca="1" si="9"/>
        <v>8052.88</v>
      </c>
      <c r="L65" s="1"/>
    </row>
    <row r="66" spans="1:12" ht="20.100000000000001" customHeight="1" outlineLevel="2" x14ac:dyDescent="0.25">
      <c r="A66" s="149" t="s">
        <v>26181</v>
      </c>
      <c r="B66" s="147" t="str">
        <f>$B$15</f>
        <v>93560</v>
      </c>
      <c r="C66" s="144" t="str">
        <f>$C$15</f>
        <v>SINAPI</v>
      </c>
      <c r="D66" s="148" t="str">
        <f>$D$15</f>
        <v>Desenhista copista</v>
      </c>
      <c r="E66" s="363" t="str">
        <f>$E$15</f>
        <v>h</v>
      </c>
      <c r="F66" s="146">
        <f ca="1">SUMIF(B74:H78,B62:B66,H74:H78)</f>
        <v>176</v>
      </c>
      <c r="G66" s="146">
        <f>VLOOKUP(B66,MAO_OBRA_PROJETO!D:M,4,FALSE)</f>
        <v>13.77</v>
      </c>
      <c r="H66" s="146"/>
      <c r="I66" s="146">
        <f t="shared" ca="1" si="9"/>
        <v>2423.52</v>
      </c>
      <c r="L66" s="1"/>
    </row>
    <row r="67" spans="1:12" ht="20.100000000000001" customHeight="1" outlineLevel="2" x14ac:dyDescent="0.25">
      <c r="A67" s="639" t="s">
        <v>25785</v>
      </c>
      <c r="B67" s="639"/>
      <c r="C67" s="639"/>
      <c r="D67" s="639"/>
      <c r="E67" s="639"/>
      <c r="F67" s="639"/>
      <c r="G67" s="639"/>
      <c r="H67" s="440"/>
      <c r="I67" s="444">
        <f ca="1">SUM(I62:I66)</f>
        <v>26582.16</v>
      </c>
      <c r="L67" s="1"/>
    </row>
    <row r="68" spans="1:12" ht="20.100000000000001" customHeight="1" outlineLevel="2" x14ac:dyDescent="0.25">
      <c r="A68" s="640" t="s">
        <v>25790</v>
      </c>
      <c r="B68" s="640"/>
      <c r="C68" s="640"/>
      <c r="D68" s="640"/>
      <c r="E68" s="640"/>
      <c r="F68" s="640"/>
      <c r="G68" s="640"/>
      <c r="H68" s="442"/>
      <c r="I68" s="224">
        <f>1+0.1</f>
        <v>1.1000000000000001</v>
      </c>
      <c r="L68" s="1"/>
    </row>
    <row r="69" spans="1:12" ht="20.100000000000001" customHeight="1" outlineLevel="2" x14ac:dyDescent="0.25">
      <c r="A69" s="641" t="s">
        <v>16213</v>
      </c>
      <c r="B69" s="641"/>
      <c r="C69" s="641"/>
      <c r="D69" s="641"/>
      <c r="E69" s="641"/>
      <c r="F69" s="641"/>
      <c r="G69" s="641"/>
      <c r="H69" s="443"/>
      <c r="I69" s="224">
        <f>1+0.0974</f>
        <v>1.0973999999999999</v>
      </c>
      <c r="L69" s="1"/>
    </row>
    <row r="70" spans="1:12" ht="20.100000000000001" customHeight="1" outlineLevel="2" x14ac:dyDescent="0.25">
      <c r="A70" s="636" t="s">
        <v>25787</v>
      </c>
      <c r="B70" s="636"/>
      <c r="C70" s="636"/>
      <c r="D70" s="636"/>
      <c r="E70" s="636"/>
      <c r="F70" s="636"/>
      <c r="G70" s="636"/>
      <c r="H70" s="444"/>
      <c r="I70" s="444">
        <f ca="1">TRUNC(I67*I68*I69,2)</f>
        <v>32088.38</v>
      </c>
      <c r="L70" s="1"/>
    </row>
    <row r="71" spans="1:12" ht="20.100000000000001" customHeight="1" outlineLevel="2" x14ac:dyDescent="0.25">
      <c r="A71" s="202"/>
      <c r="B71" s="202"/>
      <c r="C71" s="202"/>
      <c r="D71" s="202"/>
      <c r="E71" s="370"/>
      <c r="F71" s="202"/>
      <c r="G71" s="202"/>
      <c r="H71" s="202"/>
      <c r="I71" s="200"/>
      <c r="L71" s="1"/>
    </row>
    <row r="72" spans="1:12" ht="20.100000000000001" customHeight="1" outlineLevel="2" x14ac:dyDescent="0.25">
      <c r="A72" s="637" t="s">
        <v>13238</v>
      </c>
      <c r="B72" s="637"/>
      <c r="C72" s="637"/>
      <c r="D72" s="637"/>
      <c r="E72" s="637"/>
      <c r="F72" s="637"/>
      <c r="G72" s="637"/>
      <c r="H72" s="441"/>
      <c r="I72" s="203"/>
      <c r="L72" s="1"/>
    </row>
    <row r="73" spans="1:12" ht="20.100000000000001" customHeight="1" outlineLevel="2" x14ac:dyDescent="0.25">
      <c r="A73" s="39" t="s">
        <v>10</v>
      </c>
      <c r="B73" s="225" t="s">
        <v>2</v>
      </c>
      <c r="C73" s="228" t="s">
        <v>13</v>
      </c>
      <c r="D73" s="225" t="s">
        <v>3</v>
      </c>
      <c r="E73" s="371" t="s">
        <v>25839</v>
      </c>
      <c r="F73" s="229" t="s">
        <v>25840</v>
      </c>
      <c r="G73" s="229" t="s">
        <v>25786</v>
      </c>
      <c r="H73" s="229"/>
      <c r="I73" s="230"/>
      <c r="L73" s="1"/>
    </row>
    <row r="74" spans="1:12" ht="20.100000000000001" customHeight="1" outlineLevel="2" x14ac:dyDescent="0.25">
      <c r="A74" s="149" t="str">
        <f>A62</f>
        <v>2.1.1.4.1</v>
      </c>
      <c r="B74" s="143" t="str">
        <f>$B$11</f>
        <v>93571</v>
      </c>
      <c r="C74" s="144" t="str">
        <f>$C$11</f>
        <v>SINAPI</v>
      </c>
      <c r="D74" s="145" t="str">
        <f>$D$11</f>
        <v>Arquiteto Sênior</v>
      </c>
      <c r="E74" s="363"/>
      <c r="F74" s="146"/>
      <c r="G74" s="146">
        <f t="shared" ref="G74:G78" si="10">ROUNDUP(E74*F74,0)</f>
        <v>0</v>
      </c>
      <c r="H74" s="146">
        <f t="shared" ref="H74:H78" si="11">G74</f>
        <v>0</v>
      </c>
      <c r="I74" s="103"/>
      <c r="L74" s="1"/>
    </row>
    <row r="75" spans="1:12" ht="20.100000000000001" customHeight="1" outlineLevel="2" x14ac:dyDescent="0.25">
      <c r="A75" s="30" t="str">
        <f>A63</f>
        <v>2.1.1.4.2</v>
      </c>
      <c r="B75" s="101" t="str">
        <f>$B$12</f>
        <v>93568</v>
      </c>
      <c r="C75" s="34" t="str">
        <f>$C$12</f>
        <v>SINAPI</v>
      </c>
      <c r="D75" s="40" t="str">
        <f>$D$12</f>
        <v>Engenheiro Civil Sênior</v>
      </c>
      <c r="E75" s="367">
        <v>8</v>
      </c>
      <c r="F75" s="102">
        <v>22</v>
      </c>
      <c r="G75" s="102">
        <f t="shared" si="10"/>
        <v>176</v>
      </c>
      <c r="H75" s="102">
        <f t="shared" si="11"/>
        <v>176</v>
      </c>
      <c r="I75" s="103"/>
      <c r="J75">
        <v>44</v>
      </c>
      <c r="L75" s="1"/>
    </row>
    <row r="76" spans="1:12" ht="20.100000000000001" customHeight="1" outlineLevel="2" x14ac:dyDescent="0.25">
      <c r="A76" s="149" t="str">
        <f>A64</f>
        <v>2.1.1.4.3</v>
      </c>
      <c r="B76" s="147" t="str">
        <f>$B$13</f>
        <v>91677</v>
      </c>
      <c r="C76" s="144" t="str">
        <f>$C$13</f>
        <v>DER</v>
      </c>
      <c r="D76" s="148" t="str">
        <f>$D$13</f>
        <v>Engenheiro Eletricista (Sênior)</v>
      </c>
      <c r="E76" s="363"/>
      <c r="F76" s="146"/>
      <c r="G76" s="146">
        <f t="shared" si="10"/>
        <v>0</v>
      </c>
      <c r="H76" s="146">
        <f t="shared" si="11"/>
        <v>0</v>
      </c>
      <c r="I76" s="103"/>
      <c r="L76" s="1"/>
    </row>
    <row r="77" spans="1:12" ht="20.100000000000001" customHeight="1" outlineLevel="2" x14ac:dyDescent="0.25">
      <c r="A77" s="30" t="str">
        <f>A65</f>
        <v>2.1.1.4.4</v>
      </c>
      <c r="B77" s="37" t="str">
        <f>$B$14</f>
        <v>93568M</v>
      </c>
      <c r="C77" s="34" t="str">
        <f>$C$14</f>
        <v>SINAPI</v>
      </c>
      <c r="D77" s="38" t="str">
        <f>$D$14</f>
        <v>Engenheiro Mecânico (Sênior)</v>
      </c>
      <c r="E77" s="367">
        <v>8</v>
      </c>
      <c r="F77" s="102">
        <v>11</v>
      </c>
      <c r="G77" s="102">
        <f t="shared" si="10"/>
        <v>88</v>
      </c>
      <c r="H77" s="102">
        <f t="shared" si="11"/>
        <v>88</v>
      </c>
      <c r="I77" s="103"/>
      <c r="J77">
        <v>22</v>
      </c>
      <c r="L77" s="1"/>
    </row>
    <row r="78" spans="1:12" ht="20.100000000000001" customHeight="1" outlineLevel="2" x14ac:dyDescent="0.25">
      <c r="A78" s="149" t="str">
        <f>A66</f>
        <v>2.1.1.4.5</v>
      </c>
      <c r="B78" s="147" t="str">
        <f>$B$15</f>
        <v>93560</v>
      </c>
      <c r="C78" s="144" t="str">
        <f>$C$15</f>
        <v>SINAPI</v>
      </c>
      <c r="D78" s="148" t="str">
        <f>$D$15</f>
        <v>Desenhista copista</v>
      </c>
      <c r="E78" s="363">
        <v>8</v>
      </c>
      <c r="F78" s="146">
        <v>22</v>
      </c>
      <c r="G78" s="146">
        <f t="shared" si="10"/>
        <v>176</v>
      </c>
      <c r="H78" s="146">
        <f t="shared" si="11"/>
        <v>176</v>
      </c>
      <c r="I78" s="103"/>
      <c r="J78">
        <v>22</v>
      </c>
      <c r="L78" s="1"/>
    </row>
    <row r="79" spans="1:12" ht="20.100000000000001" customHeight="1" outlineLevel="2" x14ac:dyDescent="0.25">
      <c r="A79" s="209"/>
      <c r="B79" s="210"/>
      <c r="C79" s="211"/>
      <c r="D79" s="209"/>
      <c r="E79" s="372"/>
      <c r="F79" s="212"/>
      <c r="G79" s="212"/>
      <c r="H79" s="212"/>
      <c r="I79" s="213"/>
      <c r="L79" s="1"/>
    </row>
    <row r="80" spans="1:12" ht="79.5" customHeight="1" outlineLevel="2" x14ac:dyDescent="0.25">
      <c r="A80" s="646" t="s">
        <v>25876</v>
      </c>
      <c r="B80" s="646"/>
      <c r="C80" s="646"/>
      <c r="D80" s="646"/>
      <c r="E80" s="646"/>
      <c r="F80" s="646"/>
      <c r="G80" s="646"/>
      <c r="H80" s="646"/>
      <c r="I80" s="646"/>
      <c r="L80" s="1"/>
    </row>
    <row r="81" spans="1:12" ht="20.100000000000001" customHeight="1" outlineLevel="1" x14ac:dyDescent="0.25">
      <c r="A81" s="219"/>
      <c r="B81" s="220"/>
      <c r="C81" s="221"/>
      <c r="D81" s="219"/>
      <c r="E81" s="374"/>
      <c r="F81" s="222"/>
      <c r="G81" s="222"/>
      <c r="H81" s="222"/>
      <c r="I81" s="223"/>
      <c r="L81" s="1"/>
    </row>
    <row r="82" spans="1:12" ht="21.95" customHeight="1" outlineLevel="1" x14ac:dyDescent="0.25">
      <c r="A82" s="150" t="s">
        <v>25922</v>
      </c>
      <c r="B82" s="151"/>
      <c r="C82" s="152"/>
      <c r="D82" s="150" t="s">
        <v>25832</v>
      </c>
      <c r="E82" s="393"/>
      <c r="F82" s="424">
        <f>F9</f>
        <v>400</v>
      </c>
      <c r="G82" s="393" t="s">
        <v>25854</v>
      </c>
      <c r="H82" s="153"/>
      <c r="I82" s="154">
        <f ca="1">I91</f>
        <v>6724.91</v>
      </c>
      <c r="L82" s="1"/>
    </row>
    <row r="83" spans="1:12" ht="20.100000000000001" customHeight="1" outlineLevel="2" x14ac:dyDescent="0.25">
      <c r="A83" s="149" t="s">
        <v>25921</v>
      </c>
      <c r="B83" s="143" t="str">
        <f>$B$11</f>
        <v>93571</v>
      </c>
      <c r="C83" s="144" t="str">
        <f>$C$11</f>
        <v>SINAPI</v>
      </c>
      <c r="D83" s="145" t="str">
        <f>$D$11</f>
        <v>Arquiteto Sênior</v>
      </c>
      <c r="E83" s="363" t="str">
        <f>$E$11</f>
        <v>h</v>
      </c>
      <c r="F83" s="146">
        <f ca="1">SUMIF(B95:H99,B83:B87,H95:H99)</f>
        <v>0</v>
      </c>
      <c r="G83" s="146">
        <f>VLOOKUP(B83,MAO_OBRA_PROJETO!D:M,4,FALSE)</f>
        <v>91.51</v>
      </c>
      <c r="H83" s="146"/>
      <c r="I83" s="146">
        <f ca="1">TRUNC(F83*G83,2)</f>
        <v>0</v>
      </c>
      <c r="L83" s="1"/>
    </row>
    <row r="84" spans="1:12" ht="20.100000000000001" customHeight="1" outlineLevel="2" x14ac:dyDescent="0.25">
      <c r="A84" s="139" t="s">
        <v>26182</v>
      </c>
      <c r="B84" s="101" t="str">
        <f>$B$12</f>
        <v>93568</v>
      </c>
      <c r="C84" s="131" t="str">
        <f>$C$12</f>
        <v>SINAPI</v>
      </c>
      <c r="D84" s="40" t="str">
        <f>$D$12</f>
        <v>Engenheiro Civil Sênior</v>
      </c>
      <c r="E84" s="362" t="str">
        <f>$E$12</f>
        <v>h</v>
      </c>
      <c r="F84" s="443">
        <f ca="1">SUMIF(B95:H99,B83:B87,H95:H99)</f>
        <v>52</v>
      </c>
      <c r="G84" s="443">
        <f>VLOOKUP(B84,MAO_OBRA_PROJETO!D:M,4,FALSE)</f>
        <v>91.51</v>
      </c>
      <c r="H84" s="443"/>
      <c r="I84" s="443">
        <f t="shared" ref="I84:I87" ca="1" si="12">TRUNC(F84*G84,2)</f>
        <v>4758.5200000000004</v>
      </c>
      <c r="L84" s="1"/>
    </row>
    <row r="85" spans="1:12" ht="20.100000000000001" customHeight="1" outlineLevel="2" x14ac:dyDescent="0.25">
      <c r="A85" s="149" t="s">
        <v>25920</v>
      </c>
      <c r="B85" s="147" t="str">
        <f>$B$13</f>
        <v>91677</v>
      </c>
      <c r="C85" s="144" t="str">
        <f>$C$13</f>
        <v>DER</v>
      </c>
      <c r="D85" s="148" t="str">
        <f>$D$13</f>
        <v>Engenheiro Eletricista (Sênior)</v>
      </c>
      <c r="E85" s="363" t="str">
        <f>$E$13</f>
        <v>h</v>
      </c>
      <c r="F85" s="146">
        <f ca="1">SUMIF(B95:H99,B83:B87,H95:H99)</f>
        <v>0</v>
      </c>
      <c r="G85" s="146">
        <f>VLOOKUP(B85,MAO_OBRA_PROJETO!D:M,4,FALSE)</f>
        <v>91.51</v>
      </c>
      <c r="H85" s="146"/>
      <c r="I85" s="146">
        <f t="shared" ca="1" si="12"/>
        <v>0</v>
      </c>
      <c r="L85" s="1"/>
    </row>
    <row r="86" spans="1:12" ht="20.100000000000001" customHeight="1" outlineLevel="2" x14ac:dyDescent="0.25">
      <c r="A86" s="139" t="s">
        <v>25919</v>
      </c>
      <c r="B86" s="37" t="str">
        <f>$B$14</f>
        <v>93568M</v>
      </c>
      <c r="C86" s="131" t="str">
        <f>$C$14</f>
        <v>SINAPI</v>
      </c>
      <c r="D86" s="38" t="str">
        <f>$D$14</f>
        <v>Engenheiro Mecânico (Sênior)</v>
      </c>
      <c r="E86" s="362" t="str">
        <f>$E$14</f>
        <v>h</v>
      </c>
      <c r="F86" s="443">
        <f ca="1">SUMIF(B95:H99,B83:B87,H95:H99)</f>
        <v>0</v>
      </c>
      <c r="G86" s="443">
        <f>VLOOKUP(B86,MAO_OBRA_PROJETO!D:M,4,FALSE)</f>
        <v>91.51</v>
      </c>
      <c r="H86" s="443"/>
      <c r="I86" s="443">
        <f t="shared" ca="1" si="12"/>
        <v>0</v>
      </c>
      <c r="L86" s="1"/>
    </row>
    <row r="87" spans="1:12" ht="20.100000000000001" customHeight="1" outlineLevel="2" x14ac:dyDescent="0.25">
      <c r="A87" s="149" t="s">
        <v>25918</v>
      </c>
      <c r="B87" s="147" t="str">
        <f>$B$15</f>
        <v>93560</v>
      </c>
      <c r="C87" s="144" t="str">
        <f>$C$15</f>
        <v>SINAPI</v>
      </c>
      <c r="D87" s="148" t="str">
        <f>$D$15</f>
        <v>Desenhista copista</v>
      </c>
      <c r="E87" s="363" t="str">
        <f>$E$15</f>
        <v>h</v>
      </c>
      <c r="F87" s="146">
        <f ca="1">SUMIF(B95:H99,B83:B87,H95:H99)</f>
        <v>59</v>
      </c>
      <c r="G87" s="146">
        <f>VLOOKUP(B87,MAO_OBRA_PROJETO!D:M,4,FALSE)</f>
        <v>13.77</v>
      </c>
      <c r="H87" s="146"/>
      <c r="I87" s="146">
        <f t="shared" ca="1" si="12"/>
        <v>812.43</v>
      </c>
      <c r="L87" s="1"/>
    </row>
    <row r="88" spans="1:12" ht="20.100000000000001" customHeight="1" outlineLevel="2" x14ac:dyDescent="0.25">
      <c r="A88" s="639" t="s">
        <v>25785</v>
      </c>
      <c r="B88" s="639"/>
      <c r="C88" s="639"/>
      <c r="D88" s="639"/>
      <c r="E88" s="639"/>
      <c r="F88" s="639"/>
      <c r="G88" s="639"/>
      <c r="H88" s="440"/>
      <c r="I88" s="444">
        <f ca="1">SUM(I83:I87)</f>
        <v>5570.9500000000007</v>
      </c>
      <c r="L88" s="1"/>
    </row>
    <row r="89" spans="1:12" ht="20.100000000000001" customHeight="1" outlineLevel="2" x14ac:dyDescent="0.25">
      <c r="A89" s="640" t="s">
        <v>25790</v>
      </c>
      <c r="B89" s="640"/>
      <c r="C89" s="640"/>
      <c r="D89" s="640"/>
      <c r="E89" s="640"/>
      <c r="F89" s="640"/>
      <c r="G89" s="640"/>
      <c r="H89" s="442"/>
      <c r="I89" s="224">
        <f>1+0.1</f>
        <v>1.1000000000000001</v>
      </c>
      <c r="L89" s="1"/>
    </row>
    <row r="90" spans="1:12" ht="20.100000000000001" customHeight="1" outlineLevel="2" x14ac:dyDescent="0.25">
      <c r="A90" s="641" t="s">
        <v>16213</v>
      </c>
      <c r="B90" s="641"/>
      <c r="C90" s="641"/>
      <c r="D90" s="641"/>
      <c r="E90" s="641"/>
      <c r="F90" s="641"/>
      <c r="G90" s="641"/>
      <c r="H90" s="443"/>
      <c r="I90" s="224">
        <f>1+0.0974</f>
        <v>1.0973999999999999</v>
      </c>
      <c r="L90" s="1"/>
    </row>
    <row r="91" spans="1:12" ht="20.100000000000001" customHeight="1" outlineLevel="2" x14ac:dyDescent="0.25">
      <c r="A91" s="636" t="s">
        <v>25787</v>
      </c>
      <c r="B91" s="636"/>
      <c r="C91" s="636"/>
      <c r="D91" s="636"/>
      <c r="E91" s="636"/>
      <c r="F91" s="636"/>
      <c r="G91" s="636"/>
      <c r="H91" s="444"/>
      <c r="I91" s="444">
        <f ca="1">TRUNC(I88*I89*I90,2)</f>
        <v>6724.91</v>
      </c>
      <c r="L91" s="1"/>
    </row>
    <row r="92" spans="1:12" ht="20.100000000000001" customHeight="1" outlineLevel="2" x14ac:dyDescent="0.25">
      <c r="A92" s="202"/>
      <c r="B92" s="202"/>
      <c r="C92" s="202"/>
      <c r="D92" s="202"/>
      <c r="E92" s="370"/>
      <c r="F92" s="202"/>
      <c r="G92" s="202"/>
      <c r="H92" s="202"/>
      <c r="I92" s="200"/>
      <c r="L92" s="1"/>
    </row>
    <row r="93" spans="1:12" ht="20.100000000000001" customHeight="1" outlineLevel="2" x14ac:dyDescent="0.25">
      <c r="A93" s="637" t="s">
        <v>13238</v>
      </c>
      <c r="B93" s="637"/>
      <c r="C93" s="637"/>
      <c r="D93" s="637"/>
      <c r="E93" s="637"/>
      <c r="F93" s="637"/>
      <c r="G93" s="637"/>
      <c r="H93" s="441"/>
      <c r="I93" s="203"/>
      <c r="L93" s="1"/>
    </row>
    <row r="94" spans="1:12" ht="20.100000000000001" customHeight="1" outlineLevel="2" x14ac:dyDescent="0.25">
      <c r="A94" s="140" t="s">
        <v>10</v>
      </c>
      <c r="B94" s="227" t="s">
        <v>2</v>
      </c>
      <c r="C94" s="141" t="s">
        <v>13</v>
      </c>
      <c r="D94" s="227" t="s">
        <v>3</v>
      </c>
      <c r="E94" s="366" t="s">
        <v>25833</v>
      </c>
      <c r="F94" s="142" t="s">
        <v>25841</v>
      </c>
      <c r="G94" s="142" t="s">
        <v>25786</v>
      </c>
      <c r="H94" s="142"/>
      <c r="I94" s="202"/>
      <c r="L94" s="1"/>
    </row>
    <row r="95" spans="1:12" ht="20.100000000000001" customHeight="1" outlineLevel="2" x14ac:dyDescent="0.25">
      <c r="A95" s="149" t="str">
        <f>A83</f>
        <v>2.1.1.5.1</v>
      </c>
      <c r="B95" s="143" t="str">
        <f>$B$11</f>
        <v>93571</v>
      </c>
      <c r="C95" s="144" t="str">
        <f>$C$11</f>
        <v>SINAPI</v>
      </c>
      <c r="D95" s="145" t="str">
        <f>$D$11</f>
        <v>Arquiteto Sênior</v>
      </c>
      <c r="E95" s="363"/>
      <c r="F95" s="146">
        <f>IF(E95&gt;0,$F$82,0)</f>
        <v>0</v>
      </c>
      <c r="G95" s="146">
        <f t="shared" ref="G95:G99" si="13">ROUNDUP(E95*F95,0)</f>
        <v>0</v>
      </c>
      <c r="H95" s="146">
        <f t="shared" ref="H95:H99" si="14">G95</f>
        <v>0</v>
      </c>
      <c r="I95" s="200"/>
      <c r="L95" s="1"/>
    </row>
    <row r="96" spans="1:12" ht="20.100000000000001" customHeight="1" outlineLevel="2" x14ac:dyDescent="0.25">
      <c r="A96" s="30" t="str">
        <f>A84</f>
        <v>2..1.1.5.2</v>
      </c>
      <c r="B96" s="101" t="str">
        <f>$B$12</f>
        <v>93568</v>
      </c>
      <c r="C96" s="34" t="str">
        <f>$C$12</f>
        <v>SINAPI</v>
      </c>
      <c r="D96" s="40" t="str">
        <f>$D$12</f>
        <v>Engenheiro Civil Sênior</v>
      </c>
      <c r="E96" s="367">
        <v>0.1288</v>
      </c>
      <c r="F96" s="102">
        <f t="shared" ref="F96:F99" si="15">IF(E96&gt;0,$F$82,0)</f>
        <v>400</v>
      </c>
      <c r="G96" s="102">
        <f t="shared" si="13"/>
        <v>52</v>
      </c>
      <c r="H96" s="102">
        <f t="shared" si="14"/>
        <v>52</v>
      </c>
      <c r="I96" s="200"/>
      <c r="L96" s="1"/>
    </row>
    <row r="97" spans="1:12" ht="20.100000000000001" customHeight="1" outlineLevel="2" x14ac:dyDescent="0.25">
      <c r="A97" s="149" t="str">
        <f>A85</f>
        <v>2.1.1.5.3</v>
      </c>
      <c r="B97" s="147" t="str">
        <f>$B$13</f>
        <v>91677</v>
      </c>
      <c r="C97" s="144" t="str">
        <f>$C$13</f>
        <v>DER</v>
      </c>
      <c r="D97" s="148" t="str">
        <f>$D$13</f>
        <v>Engenheiro Eletricista (Sênior)</v>
      </c>
      <c r="E97" s="363"/>
      <c r="F97" s="146">
        <f t="shared" si="15"/>
        <v>0</v>
      </c>
      <c r="G97" s="146">
        <f t="shared" si="13"/>
        <v>0</v>
      </c>
      <c r="H97" s="146">
        <f t="shared" si="14"/>
        <v>0</v>
      </c>
      <c r="I97" s="200"/>
      <c r="L97" s="1"/>
    </row>
    <row r="98" spans="1:12" ht="20.100000000000001" customHeight="1" outlineLevel="2" x14ac:dyDescent="0.25">
      <c r="A98" s="30" t="str">
        <f>A86</f>
        <v>2.1.1.5.4</v>
      </c>
      <c r="B98" s="37" t="str">
        <f>$B$14</f>
        <v>93568M</v>
      </c>
      <c r="C98" s="34" t="str">
        <f>$C$14</f>
        <v>SINAPI</v>
      </c>
      <c r="D98" s="38" t="str">
        <f>$D$14</f>
        <v>Engenheiro Mecânico (Sênior)</v>
      </c>
      <c r="E98" s="367"/>
      <c r="F98" s="102">
        <f t="shared" si="15"/>
        <v>0</v>
      </c>
      <c r="G98" s="102">
        <f t="shared" si="13"/>
        <v>0</v>
      </c>
      <c r="H98" s="102">
        <f t="shared" si="14"/>
        <v>0</v>
      </c>
      <c r="I98" s="200"/>
      <c r="L98" s="1"/>
    </row>
    <row r="99" spans="1:12" ht="20.100000000000001" customHeight="1" outlineLevel="2" x14ac:dyDescent="0.25">
      <c r="A99" s="149" t="str">
        <f>A87</f>
        <v>2.1.1.5.5</v>
      </c>
      <c r="B99" s="147" t="str">
        <f>$B$15</f>
        <v>93560</v>
      </c>
      <c r="C99" s="144" t="str">
        <f>$C$15</f>
        <v>SINAPI</v>
      </c>
      <c r="D99" s="148" t="str">
        <f>$D$15</f>
        <v>Desenhista copista</v>
      </c>
      <c r="E99" s="363">
        <v>0.14749999999999999</v>
      </c>
      <c r="F99" s="146">
        <f t="shared" si="15"/>
        <v>400</v>
      </c>
      <c r="G99" s="146">
        <f t="shared" si="13"/>
        <v>59</v>
      </c>
      <c r="H99" s="146">
        <f t="shared" si="14"/>
        <v>59</v>
      </c>
      <c r="I99" s="200"/>
      <c r="L99" s="1"/>
    </row>
    <row r="100" spans="1:12" ht="20.100000000000001" customHeight="1" outlineLevel="1" x14ac:dyDescent="0.25">
      <c r="A100" s="236"/>
      <c r="B100" s="237"/>
      <c r="C100" s="238"/>
      <c r="D100" s="236"/>
      <c r="E100" s="373"/>
      <c r="F100" s="231"/>
      <c r="G100" s="231"/>
      <c r="H100" s="231"/>
      <c r="I100" s="232"/>
      <c r="L100" s="1"/>
    </row>
    <row r="101" spans="1:12" ht="21.95" customHeight="1" outlineLevel="1" x14ac:dyDescent="0.25">
      <c r="A101" s="150" t="s">
        <v>25917</v>
      </c>
      <c r="B101" s="151"/>
      <c r="C101" s="152"/>
      <c r="D101" s="150" t="s">
        <v>25844</v>
      </c>
      <c r="E101" s="393"/>
      <c r="F101" s="424">
        <f>100*5</f>
        <v>500</v>
      </c>
      <c r="G101" s="393" t="s">
        <v>25854</v>
      </c>
      <c r="H101" s="153"/>
      <c r="I101" s="154">
        <f ca="1">I110</f>
        <v>414.5</v>
      </c>
      <c r="J101" s="2" t="s">
        <v>25860</v>
      </c>
      <c r="L101" s="1"/>
    </row>
    <row r="102" spans="1:12" ht="20.100000000000001" customHeight="1" outlineLevel="2" x14ac:dyDescent="0.25">
      <c r="A102" s="149" t="s">
        <v>25916</v>
      </c>
      <c r="B102" s="143" t="str">
        <f>$B$11</f>
        <v>93571</v>
      </c>
      <c r="C102" s="144" t="str">
        <f>$C$11</f>
        <v>SINAPI</v>
      </c>
      <c r="D102" s="145" t="str">
        <f>$D$11</f>
        <v>Arquiteto Sênior</v>
      </c>
      <c r="E102" s="363" t="str">
        <f>$E$11</f>
        <v>h</v>
      </c>
      <c r="F102" s="146">
        <f ca="1">SUMIF(B114:H118,B102:B106,H114:H118)</f>
        <v>0</v>
      </c>
      <c r="G102" s="146">
        <f>VLOOKUP(B102,MAO_OBRA_PROJETO!D:M,4,FALSE)</f>
        <v>91.51</v>
      </c>
      <c r="H102" s="146"/>
      <c r="I102" s="146">
        <f ca="1">TRUNC(F102*G102,2)</f>
        <v>0</v>
      </c>
      <c r="L102" s="1"/>
    </row>
    <row r="103" spans="1:12" ht="20.100000000000001" customHeight="1" outlineLevel="2" x14ac:dyDescent="0.25">
      <c r="A103" s="139" t="s">
        <v>25915</v>
      </c>
      <c r="B103" s="101" t="str">
        <f>$B$12</f>
        <v>93568</v>
      </c>
      <c r="C103" s="131" t="str">
        <f>$C$12</f>
        <v>SINAPI</v>
      </c>
      <c r="D103" s="40" t="str">
        <f>$D$12</f>
        <v>Engenheiro Civil Sênior</v>
      </c>
      <c r="E103" s="362" t="str">
        <f>$E$12</f>
        <v>h</v>
      </c>
      <c r="F103" s="443">
        <f ca="1">SUMIF(B114:H118,B102:B106,H114:H118)</f>
        <v>3</v>
      </c>
      <c r="G103" s="443">
        <f>VLOOKUP(B103,MAO_OBRA_PROJETO!D:M,4,FALSE)</f>
        <v>91.51</v>
      </c>
      <c r="H103" s="443"/>
      <c r="I103" s="443">
        <f t="shared" ref="I103:I106" ca="1" si="16">TRUNC(F103*G103,2)</f>
        <v>274.52999999999997</v>
      </c>
      <c r="L103" s="1"/>
    </row>
    <row r="104" spans="1:12" ht="20.100000000000001" customHeight="1" outlineLevel="2" x14ac:dyDescent="0.25">
      <c r="A104" s="149" t="s">
        <v>25914</v>
      </c>
      <c r="B104" s="147" t="str">
        <f>$B$13</f>
        <v>91677</v>
      </c>
      <c r="C104" s="144" t="str">
        <f>$C$13</f>
        <v>DER</v>
      </c>
      <c r="D104" s="148" t="str">
        <f>$D$13</f>
        <v>Engenheiro Eletricista (Sênior)</v>
      </c>
      <c r="E104" s="363" t="str">
        <f>$E$13</f>
        <v>h</v>
      </c>
      <c r="F104" s="146">
        <f ca="1">SUMIF(B114:H118,B102:B106,H114:H118)</f>
        <v>0</v>
      </c>
      <c r="G104" s="146">
        <f>VLOOKUP(B104,MAO_OBRA_PROJETO!D:M,4,FALSE)</f>
        <v>91.51</v>
      </c>
      <c r="H104" s="146"/>
      <c r="I104" s="146">
        <f t="shared" ca="1" si="16"/>
        <v>0</v>
      </c>
      <c r="L104" s="1"/>
    </row>
    <row r="105" spans="1:12" ht="20.100000000000001" customHeight="1" outlineLevel="2" x14ac:dyDescent="0.25">
      <c r="A105" s="139" t="s">
        <v>25913</v>
      </c>
      <c r="B105" s="37" t="str">
        <f>$B$14</f>
        <v>93568M</v>
      </c>
      <c r="C105" s="131" t="str">
        <f>$C$14</f>
        <v>SINAPI</v>
      </c>
      <c r="D105" s="38" t="str">
        <f>$D$14</f>
        <v>Engenheiro Mecânico (Sênior)</v>
      </c>
      <c r="E105" s="362" t="str">
        <f>$E$14</f>
        <v>h</v>
      </c>
      <c r="F105" s="443">
        <f ca="1">SUMIF(B114:H118,B102:B106,H114:H118)</f>
        <v>0</v>
      </c>
      <c r="G105" s="443">
        <f>VLOOKUP(B105,MAO_OBRA_PROJETO!D:M,4,FALSE)</f>
        <v>91.51</v>
      </c>
      <c r="H105" s="443"/>
      <c r="I105" s="443">
        <f t="shared" ca="1" si="16"/>
        <v>0</v>
      </c>
      <c r="L105" s="1"/>
    </row>
    <row r="106" spans="1:12" ht="20.100000000000001" customHeight="1" outlineLevel="2" x14ac:dyDescent="0.25">
      <c r="A106" s="149" t="s">
        <v>25912</v>
      </c>
      <c r="B106" s="147" t="str">
        <f>$B$15</f>
        <v>93560</v>
      </c>
      <c r="C106" s="144" t="str">
        <f>$C$15</f>
        <v>SINAPI</v>
      </c>
      <c r="D106" s="148" t="str">
        <f>$D$15</f>
        <v>Desenhista copista</v>
      </c>
      <c r="E106" s="363" t="str">
        <f>$E$15</f>
        <v>h</v>
      </c>
      <c r="F106" s="146">
        <f ca="1">SUMIF(B114:H118,B102:B106,H114:H118)</f>
        <v>5</v>
      </c>
      <c r="G106" s="146">
        <f>VLOOKUP(B106,MAO_OBRA_PROJETO!D:M,4,FALSE)</f>
        <v>13.77</v>
      </c>
      <c r="H106" s="146"/>
      <c r="I106" s="146">
        <f t="shared" ca="1" si="16"/>
        <v>68.849999999999994</v>
      </c>
      <c r="L106" s="1"/>
    </row>
    <row r="107" spans="1:12" ht="20.100000000000001" customHeight="1" outlineLevel="2" x14ac:dyDescent="0.25">
      <c r="A107" s="639" t="s">
        <v>25785</v>
      </c>
      <c r="B107" s="639"/>
      <c r="C107" s="639"/>
      <c r="D107" s="639"/>
      <c r="E107" s="639"/>
      <c r="F107" s="639"/>
      <c r="G107" s="639"/>
      <c r="H107" s="440"/>
      <c r="I107" s="444">
        <f ca="1">SUM(I102:I106)</f>
        <v>343.38</v>
      </c>
      <c r="L107" s="1"/>
    </row>
    <row r="108" spans="1:12" ht="20.100000000000001" customHeight="1" outlineLevel="2" x14ac:dyDescent="0.25">
      <c r="A108" s="640" t="s">
        <v>25790</v>
      </c>
      <c r="B108" s="640"/>
      <c r="C108" s="640"/>
      <c r="D108" s="640"/>
      <c r="E108" s="640"/>
      <c r="F108" s="640"/>
      <c r="G108" s="640"/>
      <c r="H108" s="442"/>
      <c r="I108" s="224">
        <f>1+0.1</f>
        <v>1.1000000000000001</v>
      </c>
      <c r="L108" s="1"/>
    </row>
    <row r="109" spans="1:12" ht="20.100000000000001" customHeight="1" outlineLevel="2" x14ac:dyDescent="0.25">
      <c r="A109" s="641" t="s">
        <v>16213</v>
      </c>
      <c r="B109" s="641"/>
      <c r="C109" s="641"/>
      <c r="D109" s="641"/>
      <c r="E109" s="641"/>
      <c r="F109" s="641"/>
      <c r="G109" s="641"/>
      <c r="H109" s="443"/>
      <c r="I109" s="224">
        <f>1+0.0974</f>
        <v>1.0973999999999999</v>
      </c>
      <c r="L109" s="1"/>
    </row>
    <row r="110" spans="1:12" ht="20.100000000000001" customHeight="1" outlineLevel="2" x14ac:dyDescent="0.25">
      <c r="A110" s="636" t="s">
        <v>25787</v>
      </c>
      <c r="B110" s="636"/>
      <c r="C110" s="636"/>
      <c r="D110" s="636"/>
      <c r="E110" s="636"/>
      <c r="F110" s="636"/>
      <c r="G110" s="636"/>
      <c r="H110" s="444"/>
      <c r="I110" s="444">
        <f ca="1">TRUNC(I107*I108*I109,2)</f>
        <v>414.5</v>
      </c>
      <c r="L110" s="1"/>
    </row>
    <row r="111" spans="1:12" ht="20.100000000000001" customHeight="1" outlineLevel="2" x14ac:dyDescent="0.25">
      <c r="A111" s="202"/>
      <c r="B111" s="202"/>
      <c r="C111" s="202"/>
      <c r="D111" s="202"/>
      <c r="E111" s="370"/>
      <c r="F111" s="202"/>
      <c r="G111" s="202"/>
      <c r="H111" s="202"/>
      <c r="I111" s="200"/>
      <c r="L111" s="1"/>
    </row>
    <row r="112" spans="1:12" ht="20.100000000000001" customHeight="1" outlineLevel="2" x14ac:dyDescent="0.25">
      <c r="A112" s="637" t="s">
        <v>13238</v>
      </c>
      <c r="B112" s="637"/>
      <c r="C112" s="637"/>
      <c r="D112" s="637"/>
      <c r="E112" s="637"/>
      <c r="F112" s="637"/>
      <c r="G112" s="637"/>
      <c r="H112" s="441"/>
      <c r="I112" s="226"/>
      <c r="L112" s="1"/>
    </row>
    <row r="113" spans="1:12" ht="20.100000000000001" customHeight="1" outlineLevel="2" x14ac:dyDescent="0.25">
      <c r="A113" s="140" t="s">
        <v>10</v>
      </c>
      <c r="B113" s="227" t="s">
        <v>2</v>
      </c>
      <c r="C113" s="141" t="s">
        <v>13</v>
      </c>
      <c r="D113" s="227" t="s">
        <v>3</v>
      </c>
      <c r="E113" s="366" t="s">
        <v>25833</v>
      </c>
      <c r="F113" s="142" t="s">
        <v>25830</v>
      </c>
      <c r="G113" s="142" t="s">
        <v>25786</v>
      </c>
      <c r="H113" s="142"/>
      <c r="I113" s="155"/>
      <c r="L113" s="1"/>
    </row>
    <row r="114" spans="1:12" ht="20.100000000000001" customHeight="1" outlineLevel="2" x14ac:dyDescent="0.25">
      <c r="A114" s="149" t="str">
        <f>A102</f>
        <v>2.1.1.6.1</v>
      </c>
      <c r="B114" s="143" t="str">
        <f>$B$11</f>
        <v>93571</v>
      </c>
      <c r="C114" s="144" t="str">
        <f>$C$11</f>
        <v>SINAPI</v>
      </c>
      <c r="D114" s="145" t="str">
        <f>$D$11</f>
        <v>Arquiteto Sênior</v>
      </c>
      <c r="E114" s="363"/>
      <c r="F114" s="146">
        <f>IF(E114&gt;0,$F$101,0)</f>
        <v>0</v>
      </c>
      <c r="G114" s="146">
        <f t="shared" ref="G114:G118" si="17">ROUNDUP(E114*F114,0)</f>
        <v>0</v>
      </c>
      <c r="H114" s="146">
        <f t="shared" ref="H114:H118" si="18">G114</f>
        <v>0</v>
      </c>
      <c r="I114" s="102"/>
      <c r="L114" s="1"/>
    </row>
    <row r="115" spans="1:12" ht="20.100000000000001" customHeight="1" outlineLevel="2" x14ac:dyDescent="0.25">
      <c r="A115" s="30" t="str">
        <f>A103</f>
        <v>2.1.1.6.2</v>
      </c>
      <c r="B115" s="101" t="str">
        <f>$B$12</f>
        <v>93568</v>
      </c>
      <c r="C115" s="34" t="str">
        <f>$C$12</f>
        <v>SINAPI</v>
      </c>
      <c r="D115" s="40" t="str">
        <f>$D$12</f>
        <v>Engenheiro Civil Sênior</v>
      </c>
      <c r="E115" s="367">
        <v>4.2859999999999999E-3</v>
      </c>
      <c r="F115" s="102">
        <f t="shared" ref="F115:F118" si="19">IF(E115&gt;0,$F$101,0)</f>
        <v>500</v>
      </c>
      <c r="G115" s="102">
        <f t="shared" si="17"/>
        <v>3</v>
      </c>
      <c r="H115" s="102">
        <f t="shared" si="18"/>
        <v>3</v>
      </c>
      <c r="I115" s="102"/>
      <c r="L115" s="1"/>
    </row>
    <row r="116" spans="1:12" ht="20.100000000000001" customHeight="1" outlineLevel="2" x14ac:dyDescent="0.25">
      <c r="A116" s="149" t="str">
        <f>A104</f>
        <v>2.1.1.6.3</v>
      </c>
      <c r="B116" s="147" t="str">
        <f>$B$13</f>
        <v>91677</v>
      </c>
      <c r="C116" s="144" t="str">
        <f>$C$13</f>
        <v>DER</v>
      </c>
      <c r="D116" s="148" t="str">
        <f>$D$13</f>
        <v>Engenheiro Eletricista (Sênior)</v>
      </c>
      <c r="E116" s="363"/>
      <c r="F116" s="146">
        <f t="shared" si="19"/>
        <v>0</v>
      </c>
      <c r="G116" s="146">
        <f t="shared" si="17"/>
        <v>0</v>
      </c>
      <c r="H116" s="146">
        <f t="shared" si="18"/>
        <v>0</v>
      </c>
      <c r="I116" s="102"/>
      <c r="L116" s="1"/>
    </row>
    <row r="117" spans="1:12" ht="20.100000000000001" customHeight="1" outlineLevel="2" x14ac:dyDescent="0.25">
      <c r="A117" s="30" t="str">
        <f>A105</f>
        <v>2.1.1.6.4</v>
      </c>
      <c r="B117" s="37" t="str">
        <f>$B$14</f>
        <v>93568M</v>
      </c>
      <c r="C117" s="34" t="str">
        <f>$C$14</f>
        <v>SINAPI</v>
      </c>
      <c r="D117" s="38" t="str">
        <f>$D$14</f>
        <v>Engenheiro Mecânico (Sênior)</v>
      </c>
      <c r="E117" s="367"/>
      <c r="F117" s="102">
        <f t="shared" si="19"/>
        <v>0</v>
      </c>
      <c r="G117" s="102">
        <f t="shared" si="17"/>
        <v>0</v>
      </c>
      <c r="H117" s="102">
        <f t="shared" si="18"/>
        <v>0</v>
      </c>
      <c r="I117" s="102"/>
      <c r="L117" s="1"/>
    </row>
    <row r="118" spans="1:12" ht="20.100000000000001" customHeight="1" outlineLevel="2" x14ac:dyDescent="0.25">
      <c r="A118" s="149" t="str">
        <f>A106</f>
        <v>2.1.1.6.5</v>
      </c>
      <c r="B118" s="147" t="str">
        <f>$B$15</f>
        <v>93560</v>
      </c>
      <c r="C118" s="144" t="str">
        <f>$C$15</f>
        <v>SINAPI</v>
      </c>
      <c r="D118" s="148" t="str">
        <f>$D$15</f>
        <v>Desenhista copista</v>
      </c>
      <c r="E118" s="363">
        <v>8.5710000000000005E-3</v>
      </c>
      <c r="F118" s="146">
        <f t="shared" si="19"/>
        <v>500</v>
      </c>
      <c r="G118" s="146">
        <f t="shared" si="17"/>
        <v>5</v>
      </c>
      <c r="H118" s="146">
        <f t="shared" si="18"/>
        <v>5</v>
      </c>
      <c r="I118" s="102"/>
      <c r="L118" s="1"/>
    </row>
    <row r="119" spans="1:12" ht="20.100000000000001" customHeight="1" outlineLevel="1" x14ac:dyDescent="0.25">
      <c r="A119" s="214"/>
      <c r="B119" s="215"/>
      <c r="C119" s="216"/>
      <c r="D119" s="214"/>
      <c r="E119" s="375"/>
      <c r="F119" s="217"/>
      <c r="G119" s="217"/>
      <c r="H119" s="217"/>
      <c r="I119" s="218"/>
      <c r="L119" s="1"/>
    </row>
    <row r="120" spans="1:12" ht="21.95" customHeight="1" outlineLevel="1" x14ac:dyDescent="0.25">
      <c r="A120" s="150" t="s">
        <v>25911</v>
      </c>
      <c r="B120" s="151"/>
      <c r="C120" s="152"/>
      <c r="D120" s="150" t="s">
        <v>25843</v>
      </c>
      <c r="E120" s="393"/>
      <c r="F120" s="424">
        <f>F9</f>
        <v>400</v>
      </c>
      <c r="G120" s="393" t="s">
        <v>25854</v>
      </c>
      <c r="H120" s="153"/>
      <c r="I120" s="154">
        <f ca="1">I129</f>
        <v>3696.27</v>
      </c>
      <c r="L120" s="1"/>
    </row>
    <row r="121" spans="1:12" ht="20.100000000000001" customHeight="1" outlineLevel="2" x14ac:dyDescent="0.25">
      <c r="A121" s="149" t="s">
        <v>25910</v>
      </c>
      <c r="B121" s="143" t="str">
        <f>$B$11</f>
        <v>93571</v>
      </c>
      <c r="C121" s="144" t="str">
        <f>$C$11</f>
        <v>SINAPI</v>
      </c>
      <c r="D121" s="145" t="str">
        <f>$D$11</f>
        <v>Arquiteto Sênior</v>
      </c>
      <c r="E121" s="363" t="str">
        <f>$E$11</f>
        <v>h</v>
      </c>
      <c r="F121" s="146">
        <f ca="1">SUMIF(B133:H137,B121:B125,H133:H137)</f>
        <v>0</v>
      </c>
      <c r="G121" s="146">
        <f>VLOOKUP(B121,MAO_OBRA_PROJETO!D:M,4,FALSE)</f>
        <v>91.51</v>
      </c>
      <c r="H121" s="146"/>
      <c r="I121" s="146">
        <f ca="1">TRUNC(F121*G121,2)</f>
        <v>0</v>
      </c>
      <c r="L121" s="1"/>
    </row>
    <row r="122" spans="1:12" ht="20.100000000000001" customHeight="1" outlineLevel="2" x14ac:dyDescent="0.25">
      <c r="A122" s="139" t="s">
        <v>25909</v>
      </c>
      <c r="B122" s="101" t="str">
        <f>$B$12</f>
        <v>93568</v>
      </c>
      <c r="C122" s="131" t="str">
        <f>$C$12</f>
        <v>SINAPI</v>
      </c>
      <c r="D122" s="40" t="str">
        <f>$D$12</f>
        <v>Engenheiro Civil Sênior</v>
      </c>
      <c r="E122" s="362" t="str">
        <f>$E$12</f>
        <v>h</v>
      </c>
      <c r="F122" s="443">
        <f ca="1">SUMIF(B133:H137,B121:B125,H133:H137)</f>
        <v>30</v>
      </c>
      <c r="G122" s="443">
        <f>VLOOKUP(B122,MAO_OBRA_PROJETO!D:M,4,FALSE)</f>
        <v>91.51</v>
      </c>
      <c r="H122" s="443"/>
      <c r="I122" s="443">
        <f t="shared" ref="I122:I125" ca="1" si="20">TRUNC(F122*G122,2)</f>
        <v>2745.3</v>
      </c>
      <c r="L122" s="1"/>
    </row>
    <row r="123" spans="1:12" ht="20.100000000000001" customHeight="1" outlineLevel="2" x14ac:dyDescent="0.25">
      <c r="A123" s="149" t="s">
        <v>25908</v>
      </c>
      <c r="B123" s="147" t="str">
        <f>$B$13</f>
        <v>91677</v>
      </c>
      <c r="C123" s="144" t="str">
        <f>$C$13</f>
        <v>DER</v>
      </c>
      <c r="D123" s="148" t="str">
        <f>$D$13</f>
        <v>Engenheiro Eletricista (Sênior)</v>
      </c>
      <c r="E123" s="363" t="str">
        <f>$E$13</f>
        <v>h</v>
      </c>
      <c r="F123" s="146">
        <f ca="1">SUMIF(B133:H137,B121:B125,H133:H137)</f>
        <v>0</v>
      </c>
      <c r="G123" s="146">
        <f>VLOOKUP(B123,MAO_OBRA_PROJETO!D:M,4,FALSE)</f>
        <v>91.51</v>
      </c>
      <c r="H123" s="146"/>
      <c r="I123" s="146">
        <f t="shared" ca="1" si="20"/>
        <v>0</v>
      </c>
      <c r="L123" s="1"/>
    </row>
    <row r="124" spans="1:12" ht="20.100000000000001" customHeight="1" outlineLevel="2" x14ac:dyDescent="0.25">
      <c r="A124" s="139" t="s">
        <v>25907</v>
      </c>
      <c r="B124" s="37" t="str">
        <f>$B$14</f>
        <v>93568M</v>
      </c>
      <c r="C124" s="131" t="str">
        <f>$C$14</f>
        <v>SINAPI</v>
      </c>
      <c r="D124" s="38" t="str">
        <f>$D$14</f>
        <v>Engenheiro Mecânico (Sênior)</v>
      </c>
      <c r="E124" s="362" t="str">
        <f>$E$14</f>
        <v>h</v>
      </c>
      <c r="F124" s="443">
        <f ca="1">SUMIF(B133:H137,B121:B125,H133:H137)</f>
        <v>0</v>
      </c>
      <c r="G124" s="443">
        <f>VLOOKUP(B124,MAO_OBRA_PROJETO!D:M,4,FALSE)</f>
        <v>91.51</v>
      </c>
      <c r="H124" s="443"/>
      <c r="I124" s="443">
        <f t="shared" ca="1" si="20"/>
        <v>0</v>
      </c>
      <c r="L124" s="1"/>
    </row>
    <row r="125" spans="1:12" ht="20.100000000000001" customHeight="1" outlineLevel="2" x14ac:dyDescent="0.25">
      <c r="A125" s="149" t="s">
        <v>25906</v>
      </c>
      <c r="B125" s="147" t="str">
        <f>$B$15</f>
        <v>93560</v>
      </c>
      <c r="C125" s="144" t="str">
        <f>$C$15</f>
        <v>SINAPI</v>
      </c>
      <c r="D125" s="148" t="str">
        <f>$D$15</f>
        <v>Desenhista copista</v>
      </c>
      <c r="E125" s="363" t="str">
        <f>$E$15</f>
        <v>h</v>
      </c>
      <c r="F125" s="146">
        <f ca="1">SUMIF(B133:H137,B121:B125,H133:H137)</f>
        <v>23</v>
      </c>
      <c r="G125" s="146">
        <f>VLOOKUP(B125,MAO_OBRA_PROJETO!D:M,4,FALSE)</f>
        <v>13.77</v>
      </c>
      <c r="H125" s="146"/>
      <c r="I125" s="146">
        <f t="shared" ca="1" si="20"/>
        <v>316.70999999999998</v>
      </c>
      <c r="L125" s="1"/>
    </row>
    <row r="126" spans="1:12" ht="20.100000000000001" customHeight="1" outlineLevel="2" x14ac:dyDescent="0.25">
      <c r="A126" s="639" t="s">
        <v>25785</v>
      </c>
      <c r="B126" s="639"/>
      <c r="C126" s="639"/>
      <c r="D126" s="639"/>
      <c r="E126" s="639"/>
      <c r="F126" s="639"/>
      <c r="G126" s="639"/>
      <c r="H126" s="440"/>
      <c r="I126" s="444">
        <f ca="1">SUM(I121:I125)</f>
        <v>3062.01</v>
      </c>
      <c r="L126" s="1"/>
    </row>
    <row r="127" spans="1:12" ht="20.100000000000001" customHeight="1" outlineLevel="2" x14ac:dyDescent="0.25">
      <c r="A127" s="640" t="s">
        <v>25790</v>
      </c>
      <c r="B127" s="640"/>
      <c r="C127" s="640"/>
      <c r="D127" s="640"/>
      <c r="E127" s="640"/>
      <c r="F127" s="640"/>
      <c r="G127" s="640"/>
      <c r="H127" s="442"/>
      <c r="I127" s="224">
        <f>1+0.1</f>
        <v>1.1000000000000001</v>
      </c>
      <c r="L127" s="1"/>
    </row>
    <row r="128" spans="1:12" ht="20.100000000000001" customHeight="1" outlineLevel="2" x14ac:dyDescent="0.25">
      <c r="A128" s="641" t="s">
        <v>16213</v>
      </c>
      <c r="B128" s="641"/>
      <c r="C128" s="641"/>
      <c r="D128" s="641"/>
      <c r="E128" s="641"/>
      <c r="F128" s="641"/>
      <c r="G128" s="641"/>
      <c r="H128" s="443"/>
      <c r="I128" s="224">
        <f>1+0.0974</f>
        <v>1.0973999999999999</v>
      </c>
      <c r="L128" s="1"/>
    </row>
    <row r="129" spans="1:13" ht="20.100000000000001" customHeight="1" outlineLevel="2" x14ac:dyDescent="0.25">
      <c r="A129" s="636" t="s">
        <v>25787</v>
      </c>
      <c r="B129" s="636"/>
      <c r="C129" s="636"/>
      <c r="D129" s="636"/>
      <c r="E129" s="636"/>
      <c r="F129" s="636"/>
      <c r="G129" s="636"/>
      <c r="H129" s="444"/>
      <c r="I129" s="444">
        <f ca="1">TRUNC(I126*I127*I128,2)</f>
        <v>3696.27</v>
      </c>
      <c r="L129" s="1"/>
    </row>
    <row r="130" spans="1:13" ht="20.100000000000001" customHeight="1" outlineLevel="2" x14ac:dyDescent="0.25">
      <c r="A130" s="202"/>
      <c r="B130" s="202"/>
      <c r="C130" s="202"/>
      <c r="D130" s="202"/>
      <c r="E130" s="370"/>
      <c r="F130" s="202"/>
      <c r="G130" s="202"/>
      <c r="H130" s="202"/>
      <c r="I130" s="200"/>
      <c r="L130" s="1"/>
    </row>
    <row r="131" spans="1:13" ht="20.100000000000001" customHeight="1" outlineLevel="2" x14ac:dyDescent="0.25">
      <c r="A131" s="637" t="s">
        <v>13238</v>
      </c>
      <c r="B131" s="637"/>
      <c r="C131" s="637"/>
      <c r="D131" s="637"/>
      <c r="E131" s="637"/>
      <c r="F131" s="637"/>
      <c r="G131" s="637"/>
      <c r="H131" s="441"/>
      <c r="I131" s="226"/>
      <c r="L131" s="1"/>
    </row>
    <row r="132" spans="1:13" ht="20.100000000000001" customHeight="1" outlineLevel="2" x14ac:dyDescent="0.25">
      <c r="A132" s="39" t="s">
        <v>10</v>
      </c>
      <c r="B132" s="225" t="s">
        <v>2</v>
      </c>
      <c r="C132" s="228" t="s">
        <v>13</v>
      </c>
      <c r="D132" s="225" t="s">
        <v>3</v>
      </c>
      <c r="E132" s="371" t="s">
        <v>25833</v>
      </c>
      <c r="F132" s="229" t="s">
        <v>25830</v>
      </c>
      <c r="G132" s="229" t="s">
        <v>25786</v>
      </c>
      <c r="H132" s="229"/>
      <c r="I132" s="239"/>
      <c r="L132" s="1"/>
    </row>
    <row r="133" spans="1:13" ht="20.100000000000001" customHeight="1" outlineLevel="2" x14ac:dyDescent="0.25">
      <c r="A133" s="149" t="str">
        <f>A121</f>
        <v>2.1.1.7.1</v>
      </c>
      <c r="B133" s="143" t="str">
        <f>$B$11</f>
        <v>93571</v>
      </c>
      <c r="C133" s="144" t="str">
        <f>$C$11</f>
        <v>SINAPI</v>
      </c>
      <c r="D133" s="145" t="str">
        <f>$D$11</f>
        <v>Arquiteto Sênior</v>
      </c>
      <c r="E133" s="363"/>
      <c r="F133" s="146">
        <f>IF(E133&gt;0,$F$120,0)</f>
        <v>0</v>
      </c>
      <c r="G133" s="146">
        <f t="shared" ref="G133:G137" si="21">ROUNDUP(E133*F133,0)</f>
        <v>0</v>
      </c>
      <c r="H133" s="146">
        <f t="shared" ref="H133:H137" si="22">G133</f>
        <v>0</v>
      </c>
      <c r="I133" s="102"/>
      <c r="L133" s="1"/>
    </row>
    <row r="134" spans="1:13" ht="20.100000000000001" customHeight="1" outlineLevel="2" x14ac:dyDescent="0.25">
      <c r="A134" s="30" t="str">
        <f>A122</f>
        <v>2.1.1.7.2</v>
      </c>
      <c r="B134" s="101" t="str">
        <f>$B$12</f>
        <v>93568</v>
      </c>
      <c r="C134" s="34" t="str">
        <f>$C$12</f>
        <v>SINAPI</v>
      </c>
      <c r="D134" s="40" t="str">
        <f>$D$12</f>
        <v>Engenheiro Civil Sênior</v>
      </c>
      <c r="E134" s="367">
        <v>7.3899999999999993E-2</v>
      </c>
      <c r="F134" s="102">
        <f t="shared" ref="F134:F137" si="23">IF(E134&gt;0,$F$120,0)</f>
        <v>400</v>
      </c>
      <c r="G134" s="102">
        <f t="shared" si="21"/>
        <v>30</v>
      </c>
      <c r="H134" s="102">
        <f t="shared" si="22"/>
        <v>30</v>
      </c>
      <c r="I134" s="102"/>
      <c r="K134" s="378"/>
      <c r="L134" s="1"/>
    </row>
    <row r="135" spans="1:13" ht="20.100000000000001" customHeight="1" outlineLevel="2" x14ac:dyDescent="0.25">
      <c r="A135" s="149" t="str">
        <f>A123</f>
        <v>2.1.1.7.3</v>
      </c>
      <c r="B135" s="147" t="str">
        <f>$B$13</f>
        <v>91677</v>
      </c>
      <c r="C135" s="144" t="str">
        <f>$C$13</f>
        <v>DER</v>
      </c>
      <c r="D135" s="148" t="str">
        <f>$D$13</f>
        <v>Engenheiro Eletricista (Sênior)</v>
      </c>
      <c r="E135" s="363"/>
      <c r="F135" s="146">
        <f t="shared" si="23"/>
        <v>0</v>
      </c>
      <c r="G135" s="146">
        <f t="shared" si="21"/>
        <v>0</v>
      </c>
      <c r="H135" s="146">
        <f t="shared" si="22"/>
        <v>0</v>
      </c>
      <c r="I135" s="102"/>
      <c r="L135" s="1"/>
    </row>
    <row r="136" spans="1:13" ht="20.100000000000001" customHeight="1" outlineLevel="2" x14ac:dyDescent="0.25">
      <c r="A136" s="30" t="str">
        <f>A124</f>
        <v>2.1.1.7.4</v>
      </c>
      <c r="B136" s="37" t="str">
        <f>$B$14</f>
        <v>93568M</v>
      </c>
      <c r="C136" s="34" t="str">
        <f>$C$14</f>
        <v>SINAPI</v>
      </c>
      <c r="D136" s="38" t="str">
        <f>$D$14</f>
        <v>Engenheiro Mecânico (Sênior)</v>
      </c>
      <c r="E136" s="367"/>
      <c r="F136" s="102">
        <f t="shared" si="23"/>
        <v>0</v>
      </c>
      <c r="G136" s="102">
        <f t="shared" si="21"/>
        <v>0</v>
      </c>
      <c r="H136" s="102">
        <f t="shared" si="22"/>
        <v>0</v>
      </c>
      <c r="I136" s="102"/>
      <c r="L136" s="1"/>
    </row>
    <row r="137" spans="1:13" ht="20.100000000000001" customHeight="1" outlineLevel="2" x14ac:dyDescent="0.25">
      <c r="A137" s="149" t="str">
        <f>A125</f>
        <v>2.1.1.7.5</v>
      </c>
      <c r="B137" s="147" t="str">
        <f>$B$15</f>
        <v>93560</v>
      </c>
      <c r="C137" s="144" t="str">
        <f>$C$15</f>
        <v>SINAPI</v>
      </c>
      <c r="D137" s="148" t="str">
        <f>$D$15</f>
        <v>Desenhista copista</v>
      </c>
      <c r="E137" s="363">
        <v>5.6500000000000002E-2</v>
      </c>
      <c r="F137" s="146">
        <f t="shared" si="23"/>
        <v>400</v>
      </c>
      <c r="G137" s="146">
        <f t="shared" si="21"/>
        <v>23</v>
      </c>
      <c r="H137" s="146">
        <f t="shared" si="22"/>
        <v>23</v>
      </c>
      <c r="I137" s="102"/>
      <c r="L137" s="1"/>
    </row>
    <row r="138" spans="1:13" ht="20.100000000000001" customHeight="1" outlineLevel="1" x14ac:dyDescent="0.25">
      <c r="L138" s="1"/>
    </row>
    <row r="139" spans="1:13" ht="53.25" customHeight="1" outlineLevel="1" x14ac:dyDescent="0.25">
      <c r="A139" s="150" t="s">
        <v>25905</v>
      </c>
      <c r="B139" s="151"/>
      <c r="C139" s="152"/>
      <c r="D139" s="160" t="s">
        <v>25845</v>
      </c>
      <c r="E139" s="393"/>
      <c r="F139" s="424">
        <f>F9</f>
        <v>400</v>
      </c>
      <c r="G139" s="393" t="s">
        <v>25854</v>
      </c>
      <c r="H139" s="153"/>
      <c r="I139" s="154">
        <f ca="1">I148</f>
        <v>25902.32</v>
      </c>
      <c r="L139" s="1"/>
      <c r="M139" s="320"/>
    </row>
    <row r="140" spans="1:13" ht="20.100000000000001" customHeight="1" outlineLevel="2" x14ac:dyDescent="0.25">
      <c r="A140" s="149" t="s">
        <v>25904</v>
      </c>
      <c r="B140" s="143" t="str">
        <f>$B$11</f>
        <v>93571</v>
      </c>
      <c r="C140" s="144" t="str">
        <f>$C$11</f>
        <v>SINAPI</v>
      </c>
      <c r="D140" s="145" t="str">
        <f>$D$11</f>
        <v>Arquiteto Sênior</v>
      </c>
      <c r="E140" s="363" t="str">
        <f>$E$11</f>
        <v>h</v>
      </c>
      <c r="F140" s="146">
        <f ca="1">SUMIF(B152:H156,B140:B144,H152:H156)</f>
        <v>0</v>
      </c>
      <c r="G140" s="146">
        <f>VLOOKUP(B140,MAO_OBRA_PROJETO!D:M,4,FALSE)</f>
        <v>91.51</v>
      </c>
      <c r="H140" s="146"/>
      <c r="I140" s="146">
        <f ca="1">TRUNC(F140*G140,2)</f>
        <v>0</v>
      </c>
      <c r="L140" s="1"/>
    </row>
    <row r="141" spans="1:13" ht="20.100000000000001" customHeight="1" outlineLevel="2" x14ac:dyDescent="0.25">
      <c r="A141" s="139" t="s">
        <v>25903</v>
      </c>
      <c r="B141" s="101" t="str">
        <f>$B$12</f>
        <v>93568</v>
      </c>
      <c r="C141" s="131" t="str">
        <f>$C$12</f>
        <v>SINAPI</v>
      </c>
      <c r="D141" s="40" t="str">
        <f>$D$12</f>
        <v>Engenheiro Civil Sênior</v>
      </c>
      <c r="E141" s="362" t="str">
        <f>$E$12</f>
        <v>h</v>
      </c>
      <c r="F141" s="443">
        <f ca="1">SUMIF(B152:H156,B140:B144,H152:H156)</f>
        <v>32</v>
      </c>
      <c r="G141" s="443">
        <f>VLOOKUP(B141,MAO_OBRA_PROJETO!D:M,4,FALSE)</f>
        <v>91.51</v>
      </c>
      <c r="H141" s="443"/>
      <c r="I141" s="443">
        <f t="shared" ref="I141:I144" ca="1" si="24">TRUNC(F141*G141,2)</f>
        <v>2928.32</v>
      </c>
      <c r="L141" s="1"/>
    </row>
    <row r="142" spans="1:13" ht="20.100000000000001" customHeight="1" outlineLevel="2" x14ac:dyDescent="0.25">
      <c r="A142" s="149" t="s">
        <v>25902</v>
      </c>
      <c r="B142" s="147" t="str">
        <f>$B$13</f>
        <v>91677</v>
      </c>
      <c r="C142" s="144" t="str">
        <f>$C$13</f>
        <v>DER</v>
      </c>
      <c r="D142" s="148" t="str">
        <f>$D$13</f>
        <v>Engenheiro Eletricista (Sênior)</v>
      </c>
      <c r="E142" s="363" t="str">
        <f>$E$13</f>
        <v>h</v>
      </c>
      <c r="F142" s="146">
        <f ca="1">SUMIF(B152:H156,B140:B144,H152:H156)</f>
        <v>176</v>
      </c>
      <c r="G142" s="146">
        <f>VLOOKUP(B142,MAO_OBRA_PROJETO!D:M,4,FALSE)</f>
        <v>91.51</v>
      </c>
      <c r="H142" s="146"/>
      <c r="I142" s="146">
        <f t="shared" ca="1" si="24"/>
        <v>16105.76</v>
      </c>
      <c r="L142" s="1"/>
    </row>
    <row r="143" spans="1:13" ht="20.100000000000001" customHeight="1" outlineLevel="2" x14ac:dyDescent="0.25">
      <c r="A143" s="139" t="s">
        <v>25901</v>
      </c>
      <c r="B143" s="37" t="str">
        <f>$B$14</f>
        <v>93568M</v>
      </c>
      <c r="C143" s="131" t="str">
        <f>$C$14</f>
        <v>SINAPI</v>
      </c>
      <c r="D143" s="38" t="str">
        <f>$D$14</f>
        <v>Engenheiro Mecânico (Sênior)</v>
      </c>
      <c r="E143" s="362" t="str">
        <f>$E$14</f>
        <v>h</v>
      </c>
      <c r="F143" s="443">
        <f ca="1">SUMIF(B152:H156,B140:B144,H152:H156)</f>
        <v>0</v>
      </c>
      <c r="G143" s="443">
        <f>VLOOKUP(B143,MAO_OBRA_PROJETO!D:M,4,FALSE)</f>
        <v>91.51</v>
      </c>
      <c r="H143" s="443"/>
      <c r="I143" s="443">
        <f t="shared" ca="1" si="24"/>
        <v>0</v>
      </c>
      <c r="L143" s="1"/>
    </row>
    <row r="144" spans="1:13" ht="20.100000000000001" customHeight="1" outlineLevel="2" x14ac:dyDescent="0.25">
      <c r="A144" s="149" t="s">
        <v>25900</v>
      </c>
      <c r="B144" s="147" t="str">
        <f>$B$15</f>
        <v>93560</v>
      </c>
      <c r="C144" s="144" t="str">
        <f>$C$15</f>
        <v>SINAPI</v>
      </c>
      <c r="D144" s="148" t="str">
        <f>$D$15</f>
        <v>Desenhista copista</v>
      </c>
      <c r="E144" s="363" t="str">
        <f>$E$15</f>
        <v>h</v>
      </c>
      <c r="F144" s="146">
        <f ca="1">SUMIF(B152:H156,B140:B144,H152:H156)</f>
        <v>176</v>
      </c>
      <c r="G144" s="146">
        <f>VLOOKUP(B144,MAO_OBRA_PROJETO!D:M,4,FALSE)</f>
        <v>13.77</v>
      </c>
      <c r="H144" s="146"/>
      <c r="I144" s="146">
        <f t="shared" ca="1" si="24"/>
        <v>2423.52</v>
      </c>
      <c r="L144" s="1"/>
    </row>
    <row r="145" spans="1:13" ht="20.100000000000001" customHeight="1" outlineLevel="2" x14ac:dyDescent="0.25">
      <c r="A145" s="639" t="s">
        <v>25785</v>
      </c>
      <c r="B145" s="639"/>
      <c r="C145" s="639"/>
      <c r="D145" s="639"/>
      <c r="E145" s="639"/>
      <c r="F145" s="639"/>
      <c r="G145" s="639"/>
      <c r="H145" s="440"/>
      <c r="I145" s="444">
        <f ca="1">SUM(I140:I144)</f>
        <v>21457.600000000002</v>
      </c>
      <c r="L145" s="1"/>
    </row>
    <row r="146" spans="1:13" ht="20.100000000000001" customHeight="1" outlineLevel="2" x14ac:dyDescent="0.25">
      <c r="A146" s="640" t="s">
        <v>25790</v>
      </c>
      <c r="B146" s="640"/>
      <c r="C146" s="640"/>
      <c r="D146" s="640"/>
      <c r="E146" s="640"/>
      <c r="F146" s="640"/>
      <c r="G146" s="640"/>
      <c r="H146" s="442"/>
      <c r="I146" s="224">
        <f>1+0.1</f>
        <v>1.1000000000000001</v>
      </c>
      <c r="L146" s="1"/>
    </row>
    <row r="147" spans="1:13" ht="20.100000000000001" customHeight="1" outlineLevel="2" x14ac:dyDescent="0.25">
      <c r="A147" s="641" t="s">
        <v>16213</v>
      </c>
      <c r="B147" s="641"/>
      <c r="C147" s="641"/>
      <c r="D147" s="641"/>
      <c r="E147" s="641"/>
      <c r="F147" s="641"/>
      <c r="G147" s="641"/>
      <c r="H147" s="443"/>
      <c r="I147" s="224">
        <f>1+0.0974</f>
        <v>1.0973999999999999</v>
      </c>
      <c r="L147" s="1"/>
    </row>
    <row r="148" spans="1:13" ht="20.100000000000001" customHeight="1" outlineLevel="2" x14ac:dyDescent="0.25">
      <c r="A148" s="636" t="s">
        <v>25787</v>
      </c>
      <c r="B148" s="636"/>
      <c r="C148" s="636"/>
      <c r="D148" s="636"/>
      <c r="E148" s="636"/>
      <c r="F148" s="636"/>
      <c r="G148" s="636"/>
      <c r="H148" s="444"/>
      <c r="I148" s="444">
        <f ca="1">TRUNC(I145*I146*I147,2)</f>
        <v>25902.32</v>
      </c>
      <c r="L148" s="1"/>
    </row>
    <row r="149" spans="1:13" ht="20.100000000000001" customHeight="1" outlineLevel="2" x14ac:dyDescent="0.25">
      <c r="A149" s="389"/>
      <c r="B149" s="389"/>
      <c r="C149" s="389"/>
      <c r="D149" s="389"/>
      <c r="E149" s="390"/>
      <c r="F149" s="389"/>
      <c r="G149" s="389"/>
      <c r="H149" s="389"/>
      <c r="I149" s="200"/>
      <c r="L149" s="1"/>
    </row>
    <row r="150" spans="1:13" ht="20.100000000000001" customHeight="1" outlineLevel="2" x14ac:dyDescent="0.25">
      <c r="A150" s="643" t="s">
        <v>13238</v>
      </c>
      <c r="B150" s="643"/>
      <c r="C150" s="643"/>
      <c r="D150" s="643"/>
      <c r="E150" s="643"/>
      <c r="F150" s="643"/>
      <c r="G150" s="643"/>
      <c r="H150" s="445"/>
      <c r="I150" s="226"/>
      <c r="L150" s="1"/>
    </row>
    <row r="151" spans="1:13" ht="20.100000000000001" customHeight="1" outlineLevel="2" x14ac:dyDescent="0.25">
      <c r="A151" s="39" t="s">
        <v>10</v>
      </c>
      <c r="B151" s="225" t="s">
        <v>2</v>
      </c>
      <c r="C151" s="228" t="s">
        <v>13</v>
      </c>
      <c r="D151" s="225" t="s">
        <v>3</v>
      </c>
      <c r="E151" s="371" t="s">
        <v>25839</v>
      </c>
      <c r="F151" s="229" t="s">
        <v>25840</v>
      </c>
      <c r="G151" s="229" t="s">
        <v>25786</v>
      </c>
      <c r="H151" s="229"/>
      <c r="I151" s="239"/>
      <c r="L151" s="1"/>
    </row>
    <row r="152" spans="1:13" ht="20.100000000000001" customHeight="1" outlineLevel="2" x14ac:dyDescent="0.25">
      <c r="A152" s="149" t="str">
        <f>A140</f>
        <v>2.1.1.8.1</v>
      </c>
      <c r="B152" s="143" t="str">
        <f>$B$11</f>
        <v>93571</v>
      </c>
      <c r="C152" s="144" t="str">
        <f>$C$11</f>
        <v>SINAPI</v>
      </c>
      <c r="D152" s="145" t="str">
        <f>$D$11</f>
        <v>Arquiteto Sênior</v>
      </c>
      <c r="E152" s="363"/>
      <c r="F152" s="146"/>
      <c r="G152" s="146">
        <f t="shared" ref="G152:G156" si="25">ROUNDUP(E152*F152,0)</f>
        <v>0</v>
      </c>
      <c r="H152" s="146">
        <f t="shared" ref="H152:H156" si="26">G152</f>
        <v>0</v>
      </c>
      <c r="I152" s="102"/>
      <c r="L152" s="1"/>
    </row>
    <row r="153" spans="1:13" ht="20.100000000000001" customHeight="1" outlineLevel="2" x14ac:dyDescent="0.25">
      <c r="A153" s="30" t="str">
        <f>A141</f>
        <v>2.1.1.8.2</v>
      </c>
      <c r="B153" s="101" t="str">
        <f>$B$12</f>
        <v>93568</v>
      </c>
      <c r="C153" s="34" t="str">
        <f>$C$12</f>
        <v>SINAPI</v>
      </c>
      <c r="D153" s="40" t="str">
        <f>$D$12</f>
        <v>Engenheiro Civil Sênior</v>
      </c>
      <c r="E153" s="367">
        <v>8</v>
      </c>
      <c r="F153" s="102">
        <v>4</v>
      </c>
      <c r="G153" s="102">
        <f t="shared" si="25"/>
        <v>32</v>
      </c>
      <c r="H153" s="102">
        <f t="shared" si="26"/>
        <v>32</v>
      </c>
      <c r="I153" s="102"/>
      <c r="K153" s="438"/>
      <c r="L153" s="1"/>
    </row>
    <row r="154" spans="1:13" ht="20.100000000000001" customHeight="1" outlineLevel="2" x14ac:dyDescent="0.25">
      <c r="A154" s="149" t="str">
        <f>A142</f>
        <v>2.1.1.8.3</v>
      </c>
      <c r="B154" s="147" t="str">
        <f>$B$13</f>
        <v>91677</v>
      </c>
      <c r="C154" s="144" t="str">
        <f>$C$13</f>
        <v>DER</v>
      </c>
      <c r="D154" s="148" t="str">
        <f>$D$13</f>
        <v>Engenheiro Eletricista (Sênior)</v>
      </c>
      <c r="E154" s="363">
        <v>8</v>
      </c>
      <c r="F154" s="146">
        <v>22</v>
      </c>
      <c r="G154" s="146">
        <f t="shared" si="25"/>
        <v>176</v>
      </c>
      <c r="H154" s="146">
        <f t="shared" si="26"/>
        <v>176</v>
      </c>
      <c r="I154" s="102"/>
      <c r="K154" s="481"/>
      <c r="L154" s="1"/>
    </row>
    <row r="155" spans="1:13" ht="20.100000000000001" customHeight="1" outlineLevel="2" x14ac:dyDescent="0.25">
      <c r="A155" s="30" t="str">
        <f>A143</f>
        <v>2.1.1.8.4</v>
      </c>
      <c r="B155" s="37" t="str">
        <f>$B$14</f>
        <v>93568M</v>
      </c>
      <c r="C155" s="34" t="str">
        <f>$C$14</f>
        <v>SINAPI</v>
      </c>
      <c r="D155" s="38" t="str">
        <f>$D$14</f>
        <v>Engenheiro Mecânico (Sênior)</v>
      </c>
      <c r="E155" s="367"/>
      <c r="F155" s="102"/>
      <c r="G155" s="102">
        <f t="shared" si="25"/>
        <v>0</v>
      </c>
      <c r="H155" s="102">
        <f t="shared" si="26"/>
        <v>0</v>
      </c>
      <c r="I155" s="102"/>
      <c r="K155" s="438"/>
      <c r="L155" s="1"/>
    </row>
    <row r="156" spans="1:13" ht="20.100000000000001" customHeight="1" outlineLevel="2" x14ac:dyDescent="0.25">
      <c r="A156" s="198" t="str">
        <f>A144</f>
        <v>2.1.1.8.5</v>
      </c>
      <c r="B156" s="233" t="str">
        <f>$B$15</f>
        <v>93560</v>
      </c>
      <c r="C156" s="234" t="str">
        <f>$C$15</f>
        <v>SINAPI</v>
      </c>
      <c r="D156" s="235" t="str">
        <f>$D$15</f>
        <v>Desenhista copista</v>
      </c>
      <c r="E156" s="368">
        <v>8</v>
      </c>
      <c r="F156" s="199">
        <v>22</v>
      </c>
      <c r="G156" s="199">
        <f t="shared" si="25"/>
        <v>176</v>
      </c>
      <c r="H156" s="199">
        <f t="shared" si="26"/>
        <v>176</v>
      </c>
      <c r="I156" s="102"/>
      <c r="K156" s="481"/>
      <c r="L156" s="1"/>
    </row>
    <row r="157" spans="1:13" ht="20.100000000000001" customHeight="1" outlineLevel="2" x14ac:dyDescent="0.25">
      <c r="A157" s="112"/>
      <c r="B157" s="113"/>
      <c r="C157" s="112"/>
      <c r="D157" s="5"/>
      <c r="E157" s="391"/>
      <c r="F157" s="332"/>
      <c r="G157" s="333"/>
      <c r="H157" s="333"/>
      <c r="I157" s="333"/>
      <c r="L157" s="1"/>
      <c r="M157" s="320"/>
    </row>
    <row r="158" spans="1:13" ht="78.75" customHeight="1" outlineLevel="2" x14ac:dyDescent="0.25">
      <c r="A158" s="646" t="s">
        <v>25868</v>
      </c>
      <c r="B158" s="646"/>
      <c r="C158" s="646"/>
      <c r="D158" s="646"/>
      <c r="E158" s="646"/>
      <c r="F158" s="646"/>
      <c r="G158" s="646"/>
      <c r="H158" s="646"/>
      <c r="I158" s="646"/>
      <c r="L158" s="1"/>
      <c r="M158" s="320"/>
    </row>
    <row r="159" spans="1:13" ht="20.100000000000001" customHeight="1" outlineLevel="1" x14ac:dyDescent="0.25">
      <c r="A159" s="112"/>
      <c r="B159" s="113"/>
      <c r="C159" s="112"/>
      <c r="D159" s="5"/>
      <c r="E159" s="391"/>
      <c r="F159" s="332"/>
      <c r="G159" s="333"/>
      <c r="H159" s="333"/>
      <c r="I159" s="333"/>
      <c r="L159" s="1"/>
      <c r="M159" s="320"/>
    </row>
    <row r="160" spans="1:13" ht="21.95" customHeight="1" outlineLevel="1" x14ac:dyDescent="0.25">
      <c r="A160" s="150" t="s">
        <v>25899</v>
      </c>
      <c r="B160" s="151"/>
      <c r="C160" s="152"/>
      <c r="D160" s="150" t="s">
        <v>25815</v>
      </c>
      <c r="E160" s="393"/>
      <c r="F160" s="424">
        <f>F9</f>
        <v>400</v>
      </c>
      <c r="G160" s="393" t="s">
        <v>25854</v>
      </c>
      <c r="H160" s="153"/>
      <c r="I160" s="154">
        <f ca="1">I169</f>
        <v>1381.34</v>
      </c>
      <c r="L160" s="1"/>
    </row>
    <row r="161" spans="1:12" ht="20.100000000000001" customHeight="1" outlineLevel="2" x14ac:dyDescent="0.25">
      <c r="A161" s="149" t="s">
        <v>26183</v>
      </c>
      <c r="B161" s="143" t="str">
        <f>$B$11</f>
        <v>93571</v>
      </c>
      <c r="C161" s="144" t="str">
        <f>$C$11</f>
        <v>SINAPI</v>
      </c>
      <c r="D161" s="145" t="str">
        <f>$D$11</f>
        <v>Arquiteto Sênior</v>
      </c>
      <c r="E161" s="363" t="str">
        <f>$E$11</f>
        <v>h</v>
      </c>
      <c r="F161" s="146">
        <f ca="1">SUMIF(B173:H177,B161:B165,H173:H177)</f>
        <v>0</v>
      </c>
      <c r="G161" s="146">
        <f>VLOOKUP(B161,MAO_OBRA_PROJETO!D:M,4,FALSE)</f>
        <v>91.51</v>
      </c>
      <c r="H161" s="146"/>
      <c r="I161" s="146">
        <f ca="1">TRUNC(F161*G161,2)</f>
        <v>0</v>
      </c>
      <c r="L161" s="1"/>
    </row>
    <row r="162" spans="1:12" ht="20.100000000000001" customHeight="1" outlineLevel="2" x14ac:dyDescent="0.25">
      <c r="A162" s="139" t="s">
        <v>25898</v>
      </c>
      <c r="B162" s="101" t="str">
        <f>$B$12</f>
        <v>93568</v>
      </c>
      <c r="C162" s="131" t="str">
        <f>$C$12</f>
        <v>SINAPI</v>
      </c>
      <c r="D162" s="40" t="str">
        <f>$D$12</f>
        <v>Engenheiro Civil Sênior</v>
      </c>
      <c r="E162" s="362" t="str">
        <f>$E$12</f>
        <v>h</v>
      </c>
      <c r="F162" s="443">
        <f ca="1">SUMIF(B173:H177,B161:B165,H173:H177)</f>
        <v>11</v>
      </c>
      <c r="G162" s="443">
        <f>VLOOKUP(B162,MAO_OBRA_PROJETO!D:M,4,FALSE)</f>
        <v>91.51</v>
      </c>
      <c r="H162" s="443"/>
      <c r="I162" s="443">
        <f t="shared" ref="I162:I165" ca="1" si="27">TRUNC(F162*G162,2)</f>
        <v>1006.61</v>
      </c>
      <c r="L162" s="1"/>
    </row>
    <row r="163" spans="1:12" ht="20.100000000000001" customHeight="1" outlineLevel="2" x14ac:dyDescent="0.25">
      <c r="A163" s="149" t="s">
        <v>25897</v>
      </c>
      <c r="B163" s="147" t="str">
        <f>$B$13</f>
        <v>91677</v>
      </c>
      <c r="C163" s="144" t="str">
        <f>$C$13</f>
        <v>DER</v>
      </c>
      <c r="D163" s="148" t="str">
        <f>$D$13</f>
        <v>Engenheiro Eletricista (Sênior)</v>
      </c>
      <c r="E163" s="363" t="str">
        <f>$E$13</f>
        <v>h</v>
      </c>
      <c r="F163" s="146">
        <f ca="1">SUMIF(B173:H177,B161:B165,H173:H177)</f>
        <v>0</v>
      </c>
      <c r="G163" s="146">
        <f>VLOOKUP(B163,MAO_OBRA_PROJETO!D:M,4,FALSE)</f>
        <v>91.51</v>
      </c>
      <c r="H163" s="146"/>
      <c r="I163" s="146">
        <f t="shared" ca="1" si="27"/>
        <v>0</v>
      </c>
      <c r="L163" s="1"/>
    </row>
    <row r="164" spans="1:12" ht="20.100000000000001" customHeight="1" outlineLevel="2" x14ac:dyDescent="0.25">
      <c r="A164" s="139" t="s">
        <v>25896</v>
      </c>
      <c r="B164" s="37" t="str">
        <f>$B$14</f>
        <v>93568M</v>
      </c>
      <c r="C164" s="131" t="str">
        <f>$C$14</f>
        <v>SINAPI</v>
      </c>
      <c r="D164" s="38" t="str">
        <f>$D$14</f>
        <v>Engenheiro Mecânico (Sênior)</v>
      </c>
      <c r="E164" s="362" t="str">
        <f>$E$14</f>
        <v>h</v>
      </c>
      <c r="F164" s="443">
        <f ca="1">SUMIF(B173:H177,B161:B165,H173:H177)</f>
        <v>0</v>
      </c>
      <c r="G164" s="443">
        <f>VLOOKUP(B164,MAO_OBRA_PROJETO!D:M,4,FALSE)</f>
        <v>91.51</v>
      </c>
      <c r="H164" s="443"/>
      <c r="I164" s="443">
        <f t="shared" ca="1" si="27"/>
        <v>0</v>
      </c>
      <c r="L164" s="1"/>
    </row>
    <row r="165" spans="1:12" ht="20.100000000000001" customHeight="1" outlineLevel="2" x14ac:dyDescent="0.25">
      <c r="A165" s="149" t="s">
        <v>25895</v>
      </c>
      <c r="B165" s="147" t="str">
        <f>$B$15</f>
        <v>93560</v>
      </c>
      <c r="C165" s="144" t="str">
        <f>$C$15</f>
        <v>SINAPI</v>
      </c>
      <c r="D165" s="148" t="str">
        <f>$D$15</f>
        <v>Desenhista copista</v>
      </c>
      <c r="E165" s="363" t="str">
        <f>$E$15</f>
        <v>h</v>
      </c>
      <c r="F165" s="146">
        <f ca="1">SUMIF(B173:H177,B161:B165,H173:H177)</f>
        <v>10</v>
      </c>
      <c r="G165" s="146">
        <f>VLOOKUP(B165,MAO_OBRA_PROJETO!D:M,4,FALSE)</f>
        <v>13.77</v>
      </c>
      <c r="H165" s="146"/>
      <c r="I165" s="146">
        <f t="shared" ca="1" si="27"/>
        <v>137.69999999999999</v>
      </c>
      <c r="L165" s="1"/>
    </row>
    <row r="166" spans="1:12" ht="20.100000000000001" customHeight="1" outlineLevel="2" x14ac:dyDescent="0.25">
      <c r="A166" s="639" t="s">
        <v>25785</v>
      </c>
      <c r="B166" s="639"/>
      <c r="C166" s="639"/>
      <c r="D166" s="639"/>
      <c r="E166" s="639"/>
      <c r="F166" s="639"/>
      <c r="G166" s="639"/>
      <c r="H166" s="440"/>
      <c r="I166" s="444">
        <f ca="1">SUM(I161:I165)</f>
        <v>1144.31</v>
      </c>
      <c r="L166" s="1"/>
    </row>
    <row r="167" spans="1:12" ht="20.100000000000001" customHeight="1" outlineLevel="2" x14ac:dyDescent="0.25">
      <c r="A167" s="640" t="s">
        <v>25790</v>
      </c>
      <c r="B167" s="640"/>
      <c r="C167" s="640"/>
      <c r="D167" s="640"/>
      <c r="E167" s="640"/>
      <c r="F167" s="640"/>
      <c r="G167" s="640"/>
      <c r="H167" s="442"/>
      <c r="I167" s="224">
        <f>1+0.1</f>
        <v>1.1000000000000001</v>
      </c>
      <c r="L167" s="1"/>
    </row>
    <row r="168" spans="1:12" ht="20.100000000000001" customHeight="1" outlineLevel="2" x14ac:dyDescent="0.25">
      <c r="A168" s="641" t="s">
        <v>16213</v>
      </c>
      <c r="B168" s="641"/>
      <c r="C168" s="641"/>
      <c r="D168" s="641"/>
      <c r="E168" s="641"/>
      <c r="F168" s="641"/>
      <c r="G168" s="641"/>
      <c r="H168" s="443"/>
      <c r="I168" s="224">
        <f>1+0.0974</f>
        <v>1.0973999999999999</v>
      </c>
      <c r="L168" s="1"/>
    </row>
    <row r="169" spans="1:12" ht="20.100000000000001" customHeight="1" outlineLevel="2" x14ac:dyDescent="0.25">
      <c r="A169" s="636" t="s">
        <v>25787</v>
      </c>
      <c r="B169" s="636"/>
      <c r="C169" s="636"/>
      <c r="D169" s="636"/>
      <c r="E169" s="636"/>
      <c r="F169" s="636"/>
      <c r="G169" s="636"/>
      <c r="H169" s="444"/>
      <c r="I169" s="444">
        <f ca="1">TRUNC(I166*I167*I168,2)</f>
        <v>1381.34</v>
      </c>
      <c r="L169" s="1"/>
    </row>
    <row r="170" spans="1:12" ht="20.100000000000001" customHeight="1" outlineLevel="2" x14ac:dyDescent="0.25">
      <c r="A170" s="389"/>
      <c r="B170" s="389"/>
      <c r="C170" s="389"/>
      <c r="D170" s="389"/>
      <c r="E170" s="390"/>
      <c r="F170" s="389"/>
      <c r="G170" s="389"/>
      <c r="H170" s="389"/>
      <c r="I170" s="200"/>
      <c r="L170" s="1"/>
    </row>
    <row r="171" spans="1:12" ht="20.100000000000001" customHeight="1" outlineLevel="2" x14ac:dyDescent="0.25">
      <c r="A171" s="643" t="s">
        <v>13238</v>
      </c>
      <c r="B171" s="643"/>
      <c r="C171" s="643"/>
      <c r="D171" s="643"/>
      <c r="E171" s="643"/>
      <c r="F171" s="643"/>
      <c r="G171" s="643"/>
      <c r="H171" s="445"/>
      <c r="I171" s="226"/>
      <c r="L171" s="1"/>
    </row>
    <row r="172" spans="1:12" ht="20.100000000000001" customHeight="1" outlineLevel="2" x14ac:dyDescent="0.25">
      <c r="A172" s="39" t="s">
        <v>10</v>
      </c>
      <c r="B172" s="225" t="s">
        <v>2</v>
      </c>
      <c r="C172" s="228" t="s">
        <v>13</v>
      </c>
      <c r="D172" s="225" t="s">
        <v>3</v>
      </c>
      <c r="E172" s="371" t="s">
        <v>25833</v>
      </c>
      <c r="F172" s="229" t="s">
        <v>25830</v>
      </c>
      <c r="G172" s="229" t="s">
        <v>25786</v>
      </c>
      <c r="H172" s="229"/>
      <c r="I172" s="239"/>
      <c r="L172" s="1"/>
    </row>
    <row r="173" spans="1:12" ht="20.100000000000001" customHeight="1" outlineLevel="2" x14ac:dyDescent="0.25">
      <c r="A173" s="149" t="str">
        <f>A161</f>
        <v>2.1.1.9.1</v>
      </c>
      <c r="B173" s="143" t="str">
        <f>$B$11</f>
        <v>93571</v>
      </c>
      <c r="C173" s="144" t="str">
        <f>$C$11</f>
        <v>SINAPI</v>
      </c>
      <c r="D173" s="145" t="str">
        <f>$D$11</f>
        <v>Arquiteto Sênior</v>
      </c>
      <c r="E173" s="363"/>
      <c r="F173" s="146">
        <f>IF(E173&gt;0,$F$160,0)</f>
        <v>0</v>
      </c>
      <c r="G173" s="146">
        <f t="shared" ref="G173:G177" si="28">ROUNDUP(E173*F173,0)</f>
        <v>0</v>
      </c>
      <c r="H173" s="146">
        <f t="shared" ref="H173:H177" si="29">G173</f>
        <v>0</v>
      </c>
      <c r="I173" s="102"/>
      <c r="L173" s="1"/>
    </row>
    <row r="174" spans="1:12" ht="20.100000000000001" customHeight="1" outlineLevel="2" x14ac:dyDescent="0.25">
      <c r="A174" s="30" t="str">
        <f>A162</f>
        <v>2.1.1.9.2</v>
      </c>
      <c r="B174" s="101" t="str">
        <f>$B$12</f>
        <v>93568</v>
      </c>
      <c r="C174" s="34" t="str">
        <f>$C$12</f>
        <v>SINAPI</v>
      </c>
      <c r="D174" s="40" t="str">
        <f>$D$12</f>
        <v>Engenheiro Civil Sênior</v>
      </c>
      <c r="E174" s="367">
        <v>2.5999999999999999E-2</v>
      </c>
      <c r="F174" s="102">
        <f t="shared" ref="F174:F177" si="30">IF(E174&gt;0,$F$160,0)</f>
        <v>400</v>
      </c>
      <c r="G174" s="102">
        <f t="shared" si="28"/>
        <v>11</v>
      </c>
      <c r="H174" s="102">
        <f t="shared" si="29"/>
        <v>11</v>
      </c>
      <c r="I174" s="102"/>
      <c r="L174" s="1"/>
    </row>
    <row r="175" spans="1:12" ht="20.100000000000001" customHeight="1" outlineLevel="2" x14ac:dyDescent="0.25">
      <c r="A175" s="149" t="str">
        <f>A163</f>
        <v>2.1.1.9.3</v>
      </c>
      <c r="B175" s="147" t="str">
        <f>$B$13</f>
        <v>91677</v>
      </c>
      <c r="C175" s="144" t="str">
        <f>$C$13</f>
        <v>DER</v>
      </c>
      <c r="D175" s="148" t="str">
        <f>$D$13</f>
        <v>Engenheiro Eletricista (Sênior)</v>
      </c>
      <c r="E175" s="363"/>
      <c r="F175" s="146">
        <f t="shared" si="30"/>
        <v>0</v>
      </c>
      <c r="G175" s="146">
        <f t="shared" si="28"/>
        <v>0</v>
      </c>
      <c r="H175" s="146">
        <f t="shared" si="29"/>
        <v>0</v>
      </c>
      <c r="I175" s="102"/>
      <c r="L175" s="1"/>
    </row>
    <row r="176" spans="1:12" ht="20.100000000000001" customHeight="1" outlineLevel="2" x14ac:dyDescent="0.25">
      <c r="A176" s="30" t="str">
        <f>A164</f>
        <v>2.1.1.9.4</v>
      </c>
      <c r="B176" s="37" t="str">
        <f>$B$14</f>
        <v>93568M</v>
      </c>
      <c r="C176" s="34" t="str">
        <f>$C$14</f>
        <v>SINAPI</v>
      </c>
      <c r="D176" s="38" t="str">
        <f>$D$14</f>
        <v>Engenheiro Mecânico (Sênior)</v>
      </c>
      <c r="E176" s="367"/>
      <c r="F176" s="102">
        <f t="shared" si="30"/>
        <v>0</v>
      </c>
      <c r="G176" s="102">
        <f t="shared" si="28"/>
        <v>0</v>
      </c>
      <c r="H176" s="102">
        <f t="shared" si="29"/>
        <v>0</v>
      </c>
      <c r="I176" s="102"/>
      <c r="L176" s="1"/>
    </row>
    <row r="177" spans="1:12" ht="20.100000000000001" customHeight="1" outlineLevel="2" x14ac:dyDescent="0.25">
      <c r="A177" s="198" t="str">
        <f>A165</f>
        <v>2.1.1.9.5</v>
      </c>
      <c r="B177" s="233" t="str">
        <f>$B$15</f>
        <v>93560</v>
      </c>
      <c r="C177" s="234" t="str">
        <f>$C$15</f>
        <v>SINAPI</v>
      </c>
      <c r="D177" s="235" t="str">
        <f>$D$15</f>
        <v>Desenhista copista</v>
      </c>
      <c r="E177" s="368">
        <v>2.3E-2</v>
      </c>
      <c r="F177" s="199">
        <f t="shared" si="30"/>
        <v>400</v>
      </c>
      <c r="G177" s="199">
        <f t="shared" si="28"/>
        <v>10</v>
      </c>
      <c r="H177" s="199">
        <f t="shared" si="29"/>
        <v>10</v>
      </c>
      <c r="I177" s="102"/>
      <c r="L177" s="1"/>
    </row>
    <row r="178" spans="1:12" ht="20.100000000000001" customHeight="1" outlineLevel="1" x14ac:dyDescent="0.25">
      <c r="L178" s="1"/>
    </row>
    <row r="179" spans="1:12" ht="21.95" customHeight="1" outlineLevel="1" x14ac:dyDescent="0.25">
      <c r="A179" s="150" t="s">
        <v>25933</v>
      </c>
      <c r="B179" s="151"/>
      <c r="C179" s="152"/>
      <c r="D179" s="150" t="s">
        <v>16191</v>
      </c>
      <c r="E179" s="393"/>
      <c r="F179" s="424"/>
      <c r="G179" s="393"/>
      <c r="H179" s="153"/>
      <c r="I179" s="154">
        <f ca="1">I189</f>
        <v>3113.35</v>
      </c>
      <c r="L179" s="1"/>
    </row>
    <row r="180" spans="1:12" ht="20.100000000000001" customHeight="1" outlineLevel="2" x14ac:dyDescent="0.25">
      <c r="A180" s="149" t="s">
        <v>25934</v>
      </c>
      <c r="B180" s="143" t="str">
        <f>$B$11</f>
        <v>93571</v>
      </c>
      <c r="C180" s="144" t="str">
        <f>$C$11</f>
        <v>SINAPI</v>
      </c>
      <c r="D180" s="145" t="str">
        <f>$D$11</f>
        <v>Arquiteto Sênior</v>
      </c>
      <c r="E180" s="363" t="str">
        <f>$E$11</f>
        <v>h</v>
      </c>
      <c r="F180" s="146">
        <f ca="1">SUMIF(B193:H198,B180:B185,H193:H198)</f>
        <v>0</v>
      </c>
      <c r="G180" s="146">
        <f>VLOOKUP(B180,MAO_OBRA_PROJETO!D:M,4,FALSE)</f>
        <v>91.51</v>
      </c>
      <c r="H180" s="146"/>
      <c r="I180" s="146">
        <f ca="1">TRUNC(F180*G180,2)</f>
        <v>0</v>
      </c>
      <c r="L180" s="1"/>
    </row>
    <row r="181" spans="1:12" ht="20.100000000000001" customHeight="1" outlineLevel="2" x14ac:dyDescent="0.25">
      <c r="A181" s="139" t="s">
        <v>25935</v>
      </c>
      <c r="B181" s="101" t="str">
        <f>$B$12</f>
        <v>93568</v>
      </c>
      <c r="C181" s="131" t="str">
        <f>$C$12</f>
        <v>SINAPI</v>
      </c>
      <c r="D181" s="40" t="str">
        <f>$D$12</f>
        <v>Engenheiro Civil Sênior</v>
      </c>
      <c r="E181" s="362" t="str">
        <f>$E$12</f>
        <v>h</v>
      </c>
      <c r="F181" s="443">
        <f ca="1">SUMIF(B193:H198,B180:B185,H193:H198)</f>
        <v>8</v>
      </c>
      <c r="G181" s="443">
        <f>VLOOKUP(B181,MAO_OBRA_PROJETO!D:M,4,FALSE)</f>
        <v>91.51</v>
      </c>
      <c r="H181" s="443"/>
      <c r="I181" s="443">
        <f t="shared" ref="I181:I185" ca="1" si="31">TRUNC(F181*G181,2)</f>
        <v>732.08</v>
      </c>
      <c r="L181" s="1"/>
    </row>
    <row r="182" spans="1:12" ht="20.100000000000001" customHeight="1" outlineLevel="2" x14ac:dyDescent="0.25">
      <c r="A182" s="149" t="s">
        <v>25936</v>
      </c>
      <c r="B182" s="147" t="str">
        <f>$B$13</f>
        <v>91677</v>
      </c>
      <c r="C182" s="144" t="str">
        <f>$C$13</f>
        <v>DER</v>
      </c>
      <c r="D182" s="148" t="str">
        <f>$D$13</f>
        <v>Engenheiro Eletricista (Sênior)</v>
      </c>
      <c r="E182" s="363" t="str">
        <f>$E$13</f>
        <v>h</v>
      </c>
      <c r="F182" s="146">
        <f ca="1">SUMIF(B193:H198,B180:B185,H193:H198)</f>
        <v>8</v>
      </c>
      <c r="G182" s="146">
        <f>VLOOKUP(B182,MAO_OBRA_PROJETO!D:M,4,FALSE)</f>
        <v>91.51</v>
      </c>
      <c r="H182" s="146"/>
      <c r="I182" s="146">
        <f t="shared" ca="1" si="31"/>
        <v>732.08</v>
      </c>
      <c r="L182" s="1"/>
    </row>
    <row r="183" spans="1:12" ht="20.100000000000001" customHeight="1" outlineLevel="2" x14ac:dyDescent="0.25">
      <c r="A183" s="139" t="s">
        <v>25937</v>
      </c>
      <c r="B183" s="37" t="str">
        <f>$B$14</f>
        <v>93568M</v>
      </c>
      <c r="C183" s="131" t="str">
        <f>$C$14</f>
        <v>SINAPI</v>
      </c>
      <c r="D183" s="38" t="str">
        <f>$D$14</f>
        <v>Engenheiro Mecânico (Sênior)</v>
      </c>
      <c r="E183" s="362" t="str">
        <f>$E$14</f>
        <v>h</v>
      </c>
      <c r="F183" s="443">
        <f ca="1">SUMIF(B193:H198,B180:B185,H193:H198)</f>
        <v>8</v>
      </c>
      <c r="G183" s="443">
        <f>VLOOKUP(B183,MAO_OBRA_PROJETO!D:M,4,FALSE)</f>
        <v>91.51</v>
      </c>
      <c r="H183" s="443"/>
      <c r="I183" s="443">
        <f t="shared" ca="1" si="31"/>
        <v>732.08</v>
      </c>
      <c r="L183" s="1"/>
    </row>
    <row r="184" spans="1:12" ht="20.100000000000001" customHeight="1" outlineLevel="2" x14ac:dyDescent="0.25">
      <c r="A184" s="149" t="s">
        <v>25938</v>
      </c>
      <c r="B184" s="147" t="str">
        <f>$B$15</f>
        <v>93560</v>
      </c>
      <c r="C184" s="144" t="str">
        <f>$C$15</f>
        <v>SINAPI</v>
      </c>
      <c r="D184" s="148" t="str">
        <f>$D$15</f>
        <v>Desenhista copista</v>
      </c>
      <c r="E184" s="363" t="str">
        <f>$E$15</f>
        <v>h</v>
      </c>
      <c r="F184" s="146">
        <f ca="1">SUMIF(B193:H198,B180:B185,H193:H198)</f>
        <v>0</v>
      </c>
      <c r="G184" s="146">
        <f>VLOOKUP(B184,MAO_OBRA_PROJETO!D:M,4,FALSE)</f>
        <v>13.77</v>
      </c>
      <c r="H184" s="146"/>
      <c r="I184" s="146">
        <f t="shared" ca="1" si="31"/>
        <v>0</v>
      </c>
      <c r="L184" s="1"/>
    </row>
    <row r="185" spans="1:12" ht="20.100000000000001" customHeight="1" outlineLevel="2" x14ac:dyDescent="0.25">
      <c r="A185" s="30" t="s">
        <v>25939</v>
      </c>
      <c r="B185" s="437" t="str">
        <f>$B$17</f>
        <v>20008</v>
      </c>
      <c r="C185" s="34" t="str">
        <f>$C$17</f>
        <v>DER</v>
      </c>
      <c r="D185" s="38" t="str">
        <f>$D$17</f>
        <v>Técnico de Nível Médio</v>
      </c>
      <c r="E185" s="367" t="str">
        <f>$E$17</f>
        <v>h</v>
      </c>
      <c r="F185" s="102">
        <f ca="1">SUMIF(B193:H198,B180:B185,H193:H198)</f>
        <v>16</v>
      </c>
      <c r="G185" s="102">
        <f>VLOOKUP(B185,MAO_OBRA_PROJETO!D:M,4,FALSE)</f>
        <v>23.93</v>
      </c>
      <c r="H185" s="102"/>
      <c r="I185" s="102">
        <f t="shared" ca="1" si="31"/>
        <v>382.88</v>
      </c>
      <c r="L185" s="1"/>
    </row>
    <row r="186" spans="1:12" ht="20.100000000000001" customHeight="1" outlineLevel="2" x14ac:dyDescent="0.25">
      <c r="A186" s="639" t="s">
        <v>25785</v>
      </c>
      <c r="B186" s="639"/>
      <c r="C186" s="639"/>
      <c r="D186" s="639"/>
      <c r="E186" s="639"/>
      <c r="F186" s="639"/>
      <c r="G186" s="639"/>
      <c r="H186" s="440"/>
      <c r="I186" s="444">
        <f ca="1">SUM(I180:I185)</f>
        <v>2579.1200000000003</v>
      </c>
      <c r="L186" s="1"/>
    </row>
    <row r="187" spans="1:12" ht="20.100000000000001" customHeight="1" outlineLevel="2" x14ac:dyDescent="0.25">
      <c r="A187" s="640" t="s">
        <v>25790</v>
      </c>
      <c r="B187" s="640"/>
      <c r="C187" s="640"/>
      <c r="D187" s="640"/>
      <c r="E187" s="640"/>
      <c r="F187" s="640"/>
      <c r="G187" s="640"/>
      <c r="H187" s="442"/>
      <c r="I187" s="224">
        <f>1+0.1</f>
        <v>1.1000000000000001</v>
      </c>
      <c r="L187" s="1"/>
    </row>
    <row r="188" spans="1:12" ht="20.100000000000001" customHeight="1" outlineLevel="2" x14ac:dyDescent="0.25">
      <c r="A188" s="641" t="s">
        <v>16213</v>
      </c>
      <c r="B188" s="641"/>
      <c r="C188" s="641"/>
      <c r="D188" s="641"/>
      <c r="E188" s="641"/>
      <c r="F188" s="641"/>
      <c r="G188" s="641"/>
      <c r="H188" s="443"/>
      <c r="I188" s="224">
        <f>1+0.0974</f>
        <v>1.0973999999999999</v>
      </c>
      <c r="L188" s="1"/>
    </row>
    <row r="189" spans="1:12" ht="20.100000000000001" customHeight="1" outlineLevel="2" x14ac:dyDescent="0.25">
      <c r="A189" s="636" t="s">
        <v>25787</v>
      </c>
      <c r="B189" s="636"/>
      <c r="C189" s="636"/>
      <c r="D189" s="636"/>
      <c r="E189" s="636"/>
      <c r="F189" s="636"/>
      <c r="G189" s="636"/>
      <c r="H189" s="444"/>
      <c r="I189" s="444">
        <f ca="1">TRUNC(I186*I187*I188,2)</f>
        <v>3113.35</v>
      </c>
      <c r="L189" s="1"/>
    </row>
    <row r="190" spans="1:12" ht="20.100000000000001" customHeight="1" outlineLevel="2" x14ac:dyDescent="0.25">
      <c r="A190" s="202"/>
      <c r="B190" s="202"/>
      <c r="C190" s="202"/>
      <c r="D190" s="202"/>
      <c r="E190" s="370"/>
      <c r="F190" s="202"/>
      <c r="G190" s="202"/>
      <c r="H190" s="202"/>
      <c r="I190" s="200"/>
      <c r="L190" s="1"/>
    </row>
    <row r="191" spans="1:12" ht="20.100000000000001" customHeight="1" outlineLevel="2" x14ac:dyDescent="0.25">
      <c r="A191" s="637" t="s">
        <v>13238</v>
      </c>
      <c r="B191" s="637"/>
      <c r="C191" s="637"/>
      <c r="D191" s="637"/>
      <c r="E191" s="637"/>
      <c r="F191" s="637"/>
      <c r="G191" s="637"/>
      <c r="H191" s="441"/>
      <c r="I191" s="226"/>
      <c r="L191" s="1"/>
    </row>
    <row r="192" spans="1:12" ht="20.100000000000001" customHeight="1" outlineLevel="2" x14ac:dyDescent="0.25">
      <c r="A192" s="39" t="s">
        <v>10</v>
      </c>
      <c r="B192" s="225" t="s">
        <v>2</v>
      </c>
      <c r="C192" s="228" t="s">
        <v>13</v>
      </c>
      <c r="D192" s="225" t="s">
        <v>3</v>
      </c>
      <c r="E192" s="371" t="s">
        <v>46</v>
      </c>
      <c r="F192" s="229" t="s">
        <v>63</v>
      </c>
      <c r="G192" s="229" t="s">
        <v>25786</v>
      </c>
      <c r="H192" s="229"/>
      <c r="I192" s="239"/>
      <c r="L192" s="1"/>
    </row>
    <row r="193" spans="1:12" ht="20.100000000000001" customHeight="1" outlineLevel="2" x14ac:dyDescent="0.25">
      <c r="A193" s="149" t="str">
        <f>A180</f>
        <v>2.1.1.10.1</v>
      </c>
      <c r="B193" s="143" t="str">
        <f>$B$11</f>
        <v>93571</v>
      </c>
      <c r="C193" s="144" t="str">
        <f>$C$11</f>
        <v>SINAPI</v>
      </c>
      <c r="D193" s="145" t="str">
        <f>$D$11</f>
        <v>Arquiteto Sênior</v>
      </c>
      <c r="E193" s="363"/>
      <c r="F193" s="146"/>
      <c r="G193" s="146">
        <f t="shared" ref="G193:G198" si="32">ROUNDUP(E193*F193,0)</f>
        <v>0</v>
      </c>
      <c r="H193" s="146">
        <f t="shared" ref="H193:H198" si="33">G193</f>
        <v>0</v>
      </c>
      <c r="I193" s="102"/>
      <c r="L193" s="1"/>
    </row>
    <row r="194" spans="1:12" ht="20.100000000000001" customHeight="1" outlineLevel="2" x14ac:dyDescent="0.25">
      <c r="A194" s="30" t="str">
        <f t="shared" ref="A194:A198" si="34">A181</f>
        <v>2.1.1.10.2</v>
      </c>
      <c r="B194" s="101" t="str">
        <f>$B$12</f>
        <v>93568</v>
      </c>
      <c r="C194" s="34" t="str">
        <f>$C$12</f>
        <v>SINAPI</v>
      </c>
      <c r="D194" s="40" t="str">
        <f>$D$12</f>
        <v>Engenheiro Civil Sênior</v>
      </c>
      <c r="E194" s="367">
        <v>8</v>
      </c>
      <c r="F194" s="102">
        <v>1</v>
      </c>
      <c r="G194" s="102">
        <f t="shared" si="32"/>
        <v>8</v>
      </c>
      <c r="H194" s="102">
        <f t="shared" si="33"/>
        <v>8</v>
      </c>
      <c r="I194" s="102"/>
      <c r="L194" s="1"/>
    </row>
    <row r="195" spans="1:12" ht="20.100000000000001" customHeight="1" outlineLevel="2" x14ac:dyDescent="0.25">
      <c r="A195" s="149" t="str">
        <f t="shared" si="34"/>
        <v>2.1.1.10.3</v>
      </c>
      <c r="B195" s="147" t="str">
        <f>$B$13</f>
        <v>91677</v>
      </c>
      <c r="C195" s="144" t="str">
        <f>$C$13</f>
        <v>DER</v>
      </c>
      <c r="D195" s="148" t="str">
        <f>$D$13</f>
        <v>Engenheiro Eletricista (Sênior)</v>
      </c>
      <c r="E195" s="363">
        <v>8</v>
      </c>
      <c r="F195" s="146">
        <v>1</v>
      </c>
      <c r="G195" s="146">
        <f t="shared" si="32"/>
        <v>8</v>
      </c>
      <c r="H195" s="146">
        <f t="shared" si="33"/>
        <v>8</v>
      </c>
      <c r="I195" s="102"/>
      <c r="L195" s="1"/>
    </row>
    <row r="196" spans="1:12" ht="20.100000000000001" customHeight="1" outlineLevel="2" x14ac:dyDescent="0.25">
      <c r="A196" s="30" t="str">
        <f t="shared" si="34"/>
        <v>2.1.1.10.4</v>
      </c>
      <c r="B196" s="37" t="str">
        <f>$B$14</f>
        <v>93568M</v>
      </c>
      <c r="C196" s="34" t="str">
        <f>$C$14</f>
        <v>SINAPI</v>
      </c>
      <c r="D196" s="38" t="str">
        <f>$D$14</f>
        <v>Engenheiro Mecânico (Sênior)</v>
      </c>
      <c r="E196" s="367">
        <v>8</v>
      </c>
      <c r="F196" s="102">
        <v>1</v>
      </c>
      <c r="G196" s="102">
        <f t="shared" si="32"/>
        <v>8</v>
      </c>
      <c r="H196" s="102">
        <f t="shared" si="33"/>
        <v>8</v>
      </c>
      <c r="I196" s="102"/>
      <c r="L196" s="1"/>
    </row>
    <row r="197" spans="1:12" ht="20.100000000000001" customHeight="1" outlineLevel="2" x14ac:dyDescent="0.25">
      <c r="A197" s="149" t="str">
        <f t="shared" si="34"/>
        <v>2.1.1.10.5</v>
      </c>
      <c r="B197" s="147" t="str">
        <f>$B$15</f>
        <v>93560</v>
      </c>
      <c r="C197" s="144" t="str">
        <f>$C$15</f>
        <v>SINAPI</v>
      </c>
      <c r="D197" s="148" t="str">
        <f>$D$15</f>
        <v>Desenhista copista</v>
      </c>
      <c r="E197" s="363"/>
      <c r="F197" s="146"/>
      <c r="G197" s="146">
        <f t="shared" si="32"/>
        <v>0</v>
      </c>
      <c r="H197" s="146">
        <f t="shared" si="33"/>
        <v>0</v>
      </c>
      <c r="I197" s="102"/>
      <c r="L197" s="1"/>
    </row>
    <row r="198" spans="1:12" ht="20.100000000000001" customHeight="1" outlineLevel="2" x14ac:dyDescent="0.25">
      <c r="A198" s="30" t="str">
        <f t="shared" si="34"/>
        <v>2.1.1.10.6</v>
      </c>
      <c r="B198" s="437" t="str">
        <f>$B$17</f>
        <v>20008</v>
      </c>
      <c r="C198" s="34" t="str">
        <f>$C$17</f>
        <v>DER</v>
      </c>
      <c r="D198" s="38" t="str">
        <f>$D$17</f>
        <v>Técnico de Nível Médio</v>
      </c>
      <c r="E198" s="367">
        <v>8</v>
      </c>
      <c r="F198" s="102">
        <v>2</v>
      </c>
      <c r="G198" s="102">
        <f t="shared" si="32"/>
        <v>16</v>
      </c>
      <c r="H198" s="102">
        <f t="shared" si="33"/>
        <v>16</v>
      </c>
      <c r="I198" s="438"/>
      <c r="L198" s="1"/>
    </row>
    <row r="199" spans="1:12" ht="15" customHeight="1" outlineLevel="1" x14ac:dyDescent="0.25">
      <c r="L199" s="1"/>
    </row>
    <row r="200" spans="1:12" ht="24.95" customHeight="1" x14ac:dyDescent="0.25">
      <c r="A200" s="247" t="s">
        <v>37</v>
      </c>
      <c r="B200" s="248"/>
      <c r="C200" s="247"/>
      <c r="D200" s="249" t="s">
        <v>25870</v>
      </c>
      <c r="E200" s="398"/>
      <c r="F200" s="425">
        <f>200/1000</f>
        <v>0.2</v>
      </c>
      <c r="G200" s="398" t="s">
        <v>25855</v>
      </c>
      <c r="H200" s="250"/>
      <c r="I200" s="251">
        <f ca="1">I210</f>
        <v>4184.22</v>
      </c>
      <c r="K200" s="201">
        <f ca="1">I212+I231+I250</f>
        <v>4184.2</v>
      </c>
      <c r="L200" s="436">
        <f ca="1">I200-K200</f>
        <v>2.0000000000436557E-2</v>
      </c>
    </row>
    <row r="201" spans="1:12" ht="21.95" customHeight="1" outlineLevel="1" x14ac:dyDescent="0.25">
      <c r="A201" s="106" t="s">
        <v>25888</v>
      </c>
      <c r="B201" s="104"/>
      <c r="C201" s="105"/>
      <c r="D201" s="106" t="s">
        <v>25788</v>
      </c>
      <c r="E201" s="361"/>
      <c r="F201" s="135"/>
      <c r="G201" s="135"/>
      <c r="H201" s="135"/>
      <c r="I201" s="197"/>
      <c r="L201" s="1"/>
    </row>
    <row r="202" spans="1:12" ht="20.100000000000001" customHeight="1" outlineLevel="1" x14ac:dyDescent="0.25">
      <c r="A202" s="159" t="s">
        <v>25940</v>
      </c>
      <c r="B202" s="143" t="str">
        <f>$B$11</f>
        <v>93571</v>
      </c>
      <c r="C202" s="144" t="str">
        <f>$C$11</f>
        <v>SINAPI</v>
      </c>
      <c r="D202" s="145" t="str">
        <f>$D$11</f>
        <v>Arquiteto Sênior</v>
      </c>
      <c r="E202" s="363" t="str">
        <f>$E$11</f>
        <v>h</v>
      </c>
      <c r="F202" s="146">
        <f ca="1">SUMIF(B213:H268,B202:B206,H213:H268)</f>
        <v>0</v>
      </c>
      <c r="G202" s="146">
        <f>VLOOKUP(B202,MAO_OBRA_PROJETO!D:M,4,FALSE)</f>
        <v>91.51</v>
      </c>
      <c r="H202" s="146"/>
      <c r="I202" s="146">
        <f t="shared" ref="I202:I206" ca="1" si="35">TRUNC(F202*G202,2)</f>
        <v>0</v>
      </c>
      <c r="L202" s="1"/>
    </row>
    <row r="203" spans="1:12" ht="20.100000000000001" customHeight="1" outlineLevel="1" x14ac:dyDescent="0.25">
      <c r="A203" s="196" t="s">
        <v>25941</v>
      </c>
      <c r="B203" s="130" t="str">
        <f>$B$12</f>
        <v>93568</v>
      </c>
      <c r="C203" s="131" t="str">
        <f>$C$12</f>
        <v>SINAPI</v>
      </c>
      <c r="D203" s="132" t="str">
        <f>$D$12</f>
        <v>Engenheiro Civil Sênior</v>
      </c>
      <c r="E203" s="362" t="str">
        <f>$E$12</f>
        <v>h</v>
      </c>
      <c r="F203" s="443">
        <f ca="1">SUMIF(B213:H268,B202:B206,H213:H268)</f>
        <v>26</v>
      </c>
      <c r="G203" s="443">
        <f>VLOOKUP(B203,MAO_OBRA_PROJETO!D:M,4,FALSE)</f>
        <v>91.51</v>
      </c>
      <c r="H203" s="443"/>
      <c r="I203" s="443">
        <f t="shared" ca="1" si="35"/>
        <v>2379.2600000000002</v>
      </c>
      <c r="L203" s="1"/>
    </row>
    <row r="204" spans="1:12" ht="20.100000000000001" customHeight="1" outlineLevel="1" x14ac:dyDescent="0.25">
      <c r="A204" s="159" t="s">
        <v>25942</v>
      </c>
      <c r="B204" s="147" t="str">
        <f>$B$13</f>
        <v>91677</v>
      </c>
      <c r="C204" s="144" t="str">
        <f>$C$13</f>
        <v>DER</v>
      </c>
      <c r="D204" s="148" t="str">
        <f>$D$13</f>
        <v>Engenheiro Eletricista (Sênior)</v>
      </c>
      <c r="E204" s="363" t="str">
        <f>$E$13</f>
        <v>h</v>
      </c>
      <c r="F204" s="146">
        <f ca="1">SUMIF(B213:H268,B202:B206,H213:H268)</f>
        <v>0</v>
      </c>
      <c r="G204" s="146">
        <f>VLOOKUP(B204,MAO_OBRA_PROJETO!D:M,4,FALSE)</f>
        <v>91.51</v>
      </c>
      <c r="H204" s="146"/>
      <c r="I204" s="146">
        <f t="shared" ca="1" si="35"/>
        <v>0</v>
      </c>
      <c r="L204" s="1"/>
    </row>
    <row r="205" spans="1:12" ht="20.100000000000001" customHeight="1" outlineLevel="1" x14ac:dyDescent="0.25">
      <c r="A205" s="196" t="s">
        <v>26184</v>
      </c>
      <c r="B205" s="133" t="str">
        <f>$B$14</f>
        <v>93568M</v>
      </c>
      <c r="C205" s="131" t="str">
        <f>$C$14</f>
        <v>SINAPI</v>
      </c>
      <c r="D205" s="134" t="str">
        <f>$D$14</f>
        <v>Engenheiro Mecânico (Sênior)</v>
      </c>
      <c r="E205" s="362" t="str">
        <f>$E$14</f>
        <v>h</v>
      </c>
      <c r="F205" s="443">
        <f ca="1">SUMIF(B213:H268,B202:B206,H213:H268)</f>
        <v>3</v>
      </c>
      <c r="G205" s="443">
        <f>VLOOKUP(B205,MAO_OBRA_PROJETO!D:M,4,FALSE)</f>
        <v>91.51</v>
      </c>
      <c r="H205" s="443"/>
      <c r="I205" s="443">
        <f t="shared" ca="1" si="35"/>
        <v>274.52999999999997</v>
      </c>
      <c r="L205" s="1"/>
    </row>
    <row r="206" spans="1:12" ht="20.100000000000001" customHeight="1" outlineLevel="1" x14ac:dyDescent="0.25">
      <c r="A206" s="159" t="s">
        <v>25943</v>
      </c>
      <c r="B206" s="147" t="str">
        <f>$B$15</f>
        <v>93560</v>
      </c>
      <c r="C206" s="144" t="str">
        <f>$C$15</f>
        <v>SINAPI</v>
      </c>
      <c r="D206" s="148" t="str">
        <f>$D$15</f>
        <v>Desenhista copista</v>
      </c>
      <c r="E206" s="363" t="str">
        <f>$E$15</f>
        <v>h</v>
      </c>
      <c r="F206" s="146">
        <f ca="1">SUMIF(B213:H268,B202:B206,H213:H268)</f>
        <v>59</v>
      </c>
      <c r="G206" s="146">
        <f>VLOOKUP(B206,MAO_OBRA_PROJETO!D:M,4,FALSE)</f>
        <v>13.77</v>
      </c>
      <c r="H206" s="146"/>
      <c r="I206" s="146">
        <f t="shared" ca="1" si="35"/>
        <v>812.43</v>
      </c>
      <c r="L206" s="1"/>
    </row>
    <row r="207" spans="1:12" ht="20.100000000000001" customHeight="1" outlineLevel="1" x14ac:dyDescent="0.25">
      <c r="A207" s="639" t="s">
        <v>25785</v>
      </c>
      <c r="B207" s="639"/>
      <c r="C207" s="639"/>
      <c r="D207" s="639"/>
      <c r="E207" s="639"/>
      <c r="F207" s="639"/>
      <c r="G207" s="639"/>
      <c r="H207" s="440"/>
      <c r="I207" s="444">
        <f ca="1">SUM(I202:I206)</f>
        <v>3466.22</v>
      </c>
      <c r="L207" s="1"/>
    </row>
    <row r="208" spans="1:12" ht="20.100000000000001" customHeight="1" outlineLevel="1" x14ac:dyDescent="0.25">
      <c r="A208" s="640" t="s">
        <v>25790</v>
      </c>
      <c r="B208" s="640"/>
      <c r="C208" s="640"/>
      <c r="D208" s="640"/>
      <c r="E208" s="640"/>
      <c r="F208" s="640"/>
      <c r="G208" s="640"/>
      <c r="H208" s="442"/>
      <c r="I208" s="224">
        <f>1+0.1</f>
        <v>1.1000000000000001</v>
      </c>
      <c r="L208" s="1"/>
    </row>
    <row r="209" spans="1:12" ht="20.100000000000001" customHeight="1" outlineLevel="1" x14ac:dyDescent="0.25">
      <c r="A209" s="641" t="s">
        <v>16213</v>
      </c>
      <c r="B209" s="641"/>
      <c r="C209" s="641"/>
      <c r="D209" s="641"/>
      <c r="E209" s="641"/>
      <c r="F209" s="641"/>
      <c r="G209" s="641"/>
      <c r="H209" s="443"/>
      <c r="I209" s="224">
        <f>1+0.0974</f>
        <v>1.0973999999999999</v>
      </c>
      <c r="L209" s="1"/>
    </row>
    <row r="210" spans="1:12" ht="20.100000000000001" customHeight="1" outlineLevel="1" x14ac:dyDescent="0.25">
      <c r="A210" s="642" t="s">
        <v>25787</v>
      </c>
      <c r="B210" s="642"/>
      <c r="C210" s="642"/>
      <c r="D210" s="642"/>
      <c r="E210" s="642"/>
      <c r="F210" s="642"/>
      <c r="G210" s="642"/>
      <c r="H210" s="446"/>
      <c r="I210" s="446">
        <f ca="1">TRUNC(I207*I208*I209,2)+0.01</f>
        <v>4184.22</v>
      </c>
      <c r="L210" s="1"/>
    </row>
    <row r="211" spans="1:12" ht="20.100000000000001" customHeight="1" outlineLevel="1" x14ac:dyDescent="0.25">
      <c r="A211" s="201"/>
      <c r="B211" s="201"/>
      <c r="C211" s="201"/>
      <c r="D211" s="201"/>
      <c r="E211" s="364"/>
      <c r="F211" s="201"/>
      <c r="G211" s="201"/>
      <c r="H211" s="201"/>
      <c r="I211" s="201"/>
      <c r="L211" s="1"/>
    </row>
    <row r="212" spans="1:12" ht="21.95" customHeight="1" outlineLevel="1" x14ac:dyDescent="0.25">
      <c r="A212" s="150" t="s">
        <v>25889</v>
      </c>
      <c r="B212" s="151"/>
      <c r="C212" s="152"/>
      <c r="D212" s="150" t="s">
        <v>25816</v>
      </c>
      <c r="E212" s="393"/>
      <c r="F212" s="424">
        <f>F200</f>
        <v>0.2</v>
      </c>
      <c r="G212" s="393" t="s">
        <v>25855</v>
      </c>
      <c r="H212" s="153"/>
      <c r="I212" s="154">
        <f ca="1">I221</f>
        <v>381.26</v>
      </c>
      <c r="K212" s="31"/>
      <c r="L212" s="1"/>
    </row>
    <row r="213" spans="1:12" ht="20.100000000000001" customHeight="1" outlineLevel="2" x14ac:dyDescent="0.25">
      <c r="A213" s="149" t="s">
        <v>25944</v>
      </c>
      <c r="B213" s="143" t="str">
        <f>$B$11</f>
        <v>93571</v>
      </c>
      <c r="C213" s="144" t="str">
        <f>$C$11</f>
        <v>SINAPI</v>
      </c>
      <c r="D213" s="145" t="str">
        <f>$D$11</f>
        <v>Arquiteto Sênior</v>
      </c>
      <c r="E213" s="363" t="str">
        <f>$E$11</f>
        <v>h</v>
      </c>
      <c r="F213" s="146">
        <f ca="1">SUMIF(B225:H229,B213:B217,H225:H229)</f>
        <v>0</v>
      </c>
      <c r="G213" s="146">
        <f>VLOOKUP(B213,MAO_OBRA_PROJETO!D:M,4,FALSE)</f>
        <v>91.51</v>
      </c>
      <c r="H213" s="146"/>
      <c r="I213" s="146">
        <f t="shared" ref="I213:I217" ca="1" si="36">TRUNC(F213*G213,2)</f>
        <v>0</v>
      </c>
      <c r="L213" s="1"/>
    </row>
    <row r="214" spans="1:12" ht="20.100000000000001" customHeight="1" outlineLevel="2" x14ac:dyDescent="0.25">
      <c r="A214" s="139" t="s">
        <v>25947</v>
      </c>
      <c r="B214" s="130" t="str">
        <f>$B$12</f>
        <v>93568</v>
      </c>
      <c r="C214" s="131" t="str">
        <f>$C$12</f>
        <v>SINAPI</v>
      </c>
      <c r="D214" s="132" t="str">
        <f>$D$12</f>
        <v>Engenheiro Civil Sênior</v>
      </c>
      <c r="E214" s="362" t="str">
        <f>$E$12</f>
        <v>h</v>
      </c>
      <c r="F214" s="443">
        <f ca="1">SUMIF(B225:H229,B213:B217,H225:H229)</f>
        <v>3</v>
      </c>
      <c r="G214" s="443">
        <f>VLOOKUP(B214,MAO_OBRA_PROJETO!D:M,4,FALSE)</f>
        <v>91.51</v>
      </c>
      <c r="H214" s="443"/>
      <c r="I214" s="443">
        <f t="shared" ca="1" si="36"/>
        <v>274.52999999999997</v>
      </c>
      <c r="L214" s="1"/>
    </row>
    <row r="215" spans="1:12" ht="20.100000000000001" customHeight="1" outlineLevel="2" x14ac:dyDescent="0.25">
      <c r="A215" s="149" t="s">
        <v>25945</v>
      </c>
      <c r="B215" s="147" t="str">
        <f>$B$13</f>
        <v>91677</v>
      </c>
      <c r="C215" s="144" t="str">
        <f>$C$13</f>
        <v>DER</v>
      </c>
      <c r="D215" s="148" t="str">
        <f>$D$13</f>
        <v>Engenheiro Eletricista (Sênior)</v>
      </c>
      <c r="E215" s="363" t="str">
        <f>$E$13</f>
        <v>h</v>
      </c>
      <c r="F215" s="146">
        <f ca="1">SUMIF(B225:H229,B213:B217,H225:H229)</f>
        <v>0</v>
      </c>
      <c r="G215" s="146">
        <f>VLOOKUP(B215,MAO_OBRA_PROJETO!D:M,4,FALSE)</f>
        <v>91.51</v>
      </c>
      <c r="H215" s="146"/>
      <c r="I215" s="146">
        <f t="shared" ca="1" si="36"/>
        <v>0</v>
      </c>
      <c r="L215" s="1"/>
    </row>
    <row r="216" spans="1:12" ht="20.100000000000001" customHeight="1" outlineLevel="2" x14ac:dyDescent="0.25">
      <c r="A216" s="139" t="s">
        <v>25946</v>
      </c>
      <c r="B216" s="133" t="str">
        <f>$B$14</f>
        <v>93568M</v>
      </c>
      <c r="C216" s="131" t="str">
        <f>$C$14</f>
        <v>SINAPI</v>
      </c>
      <c r="D216" s="134" t="str">
        <f>$D$14</f>
        <v>Engenheiro Mecânico (Sênior)</v>
      </c>
      <c r="E216" s="362" t="str">
        <f>$E$14</f>
        <v>h</v>
      </c>
      <c r="F216" s="443">
        <f ca="1">SUMIF(B225:H229,B213:B217,H225:H229)</f>
        <v>0</v>
      </c>
      <c r="G216" s="443">
        <f>VLOOKUP(B216,MAO_OBRA_PROJETO!D:M,4,FALSE)</f>
        <v>91.51</v>
      </c>
      <c r="H216" s="443"/>
      <c r="I216" s="443">
        <f t="shared" ca="1" si="36"/>
        <v>0</v>
      </c>
      <c r="L216" s="1"/>
    </row>
    <row r="217" spans="1:12" ht="20.100000000000001" customHeight="1" outlineLevel="2" x14ac:dyDescent="0.25">
      <c r="A217" s="149" t="s">
        <v>25948</v>
      </c>
      <c r="B217" s="147" t="str">
        <f>$B$15</f>
        <v>93560</v>
      </c>
      <c r="C217" s="144" t="str">
        <f>$C$15</f>
        <v>SINAPI</v>
      </c>
      <c r="D217" s="148" t="str">
        <f>$D$15</f>
        <v>Desenhista copista</v>
      </c>
      <c r="E217" s="363" t="str">
        <f>$E$15</f>
        <v>h</v>
      </c>
      <c r="F217" s="146">
        <f ca="1">SUMIF(B225:H229,B213:B217,H225:H229)</f>
        <v>3</v>
      </c>
      <c r="G217" s="146">
        <f>VLOOKUP(B217,MAO_OBRA_PROJETO!D:M,4,FALSE)</f>
        <v>13.77</v>
      </c>
      <c r="H217" s="146"/>
      <c r="I217" s="146">
        <f t="shared" ca="1" si="36"/>
        <v>41.31</v>
      </c>
      <c r="L217" s="1"/>
    </row>
    <row r="218" spans="1:12" ht="20.100000000000001" customHeight="1" outlineLevel="2" x14ac:dyDescent="0.25">
      <c r="A218" s="639" t="s">
        <v>25785</v>
      </c>
      <c r="B218" s="639"/>
      <c r="C218" s="639"/>
      <c r="D218" s="639"/>
      <c r="E218" s="639"/>
      <c r="F218" s="639"/>
      <c r="G218" s="639"/>
      <c r="H218" s="440"/>
      <c r="I218" s="444">
        <f ca="1">SUM(I213:I217)</f>
        <v>315.83999999999997</v>
      </c>
      <c r="L218" s="1"/>
    </row>
    <row r="219" spans="1:12" ht="20.100000000000001" customHeight="1" outlineLevel="2" x14ac:dyDescent="0.25">
      <c r="A219" s="640" t="s">
        <v>25790</v>
      </c>
      <c r="B219" s="640"/>
      <c r="C219" s="640"/>
      <c r="D219" s="640"/>
      <c r="E219" s="640"/>
      <c r="F219" s="640"/>
      <c r="G219" s="640"/>
      <c r="H219" s="442"/>
      <c r="I219" s="224">
        <f>1+0.1</f>
        <v>1.1000000000000001</v>
      </c>
      <c r="L219" s="1"/>
    </row>
    <row r="220" spans="1:12" ht="20.100000000000001" customHeight="1" outlineLevel="2" x14ac:dyDescent="0.25">
      <c r="A220" s="641" t="s">
        <v>16213</v>
      </c>
      <c r="B220" s="641"/>
      <c r="C220" s="641"/>
      <c r="D220" s="641"/>
      <c r="E220" s="641"/>
      <c r="F220" s="641"/>
      <c r="G220" s="641"/>
      <c r="H220" s="443"/>
      <c r="I220" s="224">
        <f>1+0.0974</f>
        <v>1.0973999999999999</v>
      </c>
      <c r="L220" s="1"/>
    </row>
    <row r="221" spans="1:12" ht="20.100000000000001" customHeight="1" outlineLevel="2" x14ac:dyDescent="0.25">
      <c r="A221" s="636" t="s">
        <v>25787</v>
      </c>
      <c r="B221" s="636"/>
      <c r="C221" s="636"/>
      <c r="D221" s="636"/>
      <c r="E221" s="636"/>
      <c r="F221" s="636"/>
      <c r="G221" s="636"/>
      <c r="H221" s="444"/>
      <c r="I221" s="444">
        <f ca="1">TRUNC(I218*I219*I220,2)</f>
        <v>381.26</v>
      </c>
      <c r="L221" s="1"/>
    </row>
    <row r="222" spans="1:12" ht="20.100000000000001" customHeight="1" outlineLevel="2" x14ac:dyDescent="0.25">
      <c r="A222" s="155"/>
      <c r="B222" s="155"/>
      <c r="C222" s="155"/>
      <c r="D222" s="155"/>
      <c r="E222" s="362"/>
      <c r="F222" s="155"/>
      <c r="G222" s="155"/>
      <c r="H222" s="155"/>
      <c r="I222" s="443"/>
      <c r="L222" s="1"/>
    </row>
    <row r="223" spans="1:12" ht="20.100000000000001" customHeight="1" outlineLevel="2" x14ac:dyDescent="0.25">
      <c r="A223" s="637" t="s">
        <v>13238</v>
      </c>
      <c r="B223" s="637"/>
      <c r="C223" s="637"/>
      <c r="D223" s="637"/>
      <c r="E223" s="637"/>
      <c r="F223" s="637"/>
      <c r="G223" s="637"/>
      <c r="H223" s="225"/>
      <c r="I223" s="226"/>
      <c r="L223" s="1"/>
    </row>
    <row r="224" spans="1:12" ht="20.100000000000001" customHeight="1" outlineLevel="2" x14ac:dyDescent="0.25">
      <c r="A224" s="140" t="s">
        <v>10</v>
      </c>
      <c r="B224" s="227" t="s">
        <v>2</v>
      </c>
      <c r="C224" s="141" t="s">
        <v>13</v>
      </c>
      <c r="D224" s="227" t="s">
        <v>3</v>
      </c>
      <c r="E224" s="366" t="s">
        <v>25846</v>
      </c>
      <c r="F224" s="142" t="s">
        <v>25847</v>
      </c>
      <c r="G224" s="142" t="s">
        <v>25786</v>
      </c>
      <c r="H224" s="142"/>
      <c r="I224" s="155"/>
      <c r="L224" s="1"/>
    </row>
    <row r="225" spans="1:12" ht="20.100000000000001" customHeight="1" outlineLevel="2" x14ac:dyDescent="0.25">
      <c r="A225" s="149" t="str">
        <f>A213</f>
        <v>2.1.2.2.1</v>
      </c>
      <c r="B225" s="143" t="str">
        <f>$B$11</f>
        <v>93571</v>
      </c>
      <c r="C225" s="144" t="str">
        <f>$C$11</f>
        <v>SINAPI</v>
      </c>
      <c r="D225" s="145" t="str">
        <f>$D$11</f>
        <v>Arquiteto Sênior</v>
      </c>
      <c r="E225" s="363"/>
      <c r="F225" s="146">
        <f>IF(E225&gt;0,F212,0)</f>
        <v>0</v>
      </c>
      <c r="G225" s="146">
        <f t="shared" ref="G225:G229" si="37">ROUNDUP(E225*F225,0)</f>
        <v>0</v>
      </c>
      <c r="H225" s="102">
        <f t="shared" ref="H225:H229" si="38">G225</f>
        <v>0</v>
      </c>
      <c r="I225" s="443"/>
      <c r="L225" s="1"/>
    </row>
    <row r="226" spans="1:12" ht="20.100000000000001" customHeight="1" outlineLevel="2" x14ac:dyDescent="0.25">
      <c r="A226" s="30" t="str">
        <f>A214</f>
        <v>2.1.2.2.2</v>
      </c>
      <c r="B226" s="101" t="str">
        <f>$B$12</f>
        <v>93568</v>
      </c>
      <c r="C226" s="34" t="str">
        <f>$C$12</f>
        <v>SINAPI</v>
      </c>
      <c r="D226" s="40" t="str">
        <f>$D$12</f>
        <v>Engenheiro Civil Sênior</v>
      </c>
      <c r="E226" s="394">
        <f>1/(0.15/2)</f>
        <v>13.333333333333334</v>
      </c>
      <c r="F226" s="443">
        <f>IF(E226&gt;0,F212,0)</f>
        <v>0.2</v>
      </c>
      <c r="G226" s="102">
        <f t="shared" si="37"/>
        <v>3</v>
      </c>
      <c r="H226" s="102">
        <f t="shared" si="38"/>
        <v>3</v>
      </c>
      <c r="I226" s="443"/>
      <c r="L226" s="1"/>
    </row>
    <row r="227" spans="1:12" ht="20.100000000000001" customHeight="1" outlineLevel="2" x14ac:dyDescent="0.25">
      <c r="A227" s="149" t="str">
        <f>A215</f>
        <v>2.1.2.2.3</v>
      </c>
      <c r="B227" s="147" t="str">
        <f>$B$13</f>
        <v>91677</v>
      </c>
      <c r="C227" s="144" t="str">
        <f>$C$13</f>
        <v>DER</v>
      </c>
      <c r="D227" s="148" t="str">
        <f>$D$13</f>
        <v>Engenheiro Eletricista (Sênior)</v>
      </c>
      <c r="E227" s="363"/>
      <c r="F227" s="146">
        <f>IF(E227&gt;0,F212,0)</f>
        <v>0</v>
      </c>
      <c r="G227" s="146">
        <f t="shared" si="37"/>
        <v>0</v>
      </c>
      <c r="H227" s="146">
        <f t="shared" si="38"/>
        <v>0</v>
      </c>
      <c r="I227" s="443"/>
      <c r="L227" s="1"/>
    </row>
    <row r="228" spans="1:12" ht="20.100000000000001" customHeight="1" outlineLevel="2" x14ac:dyDescent="0.25">
      <c r="A228" s="30" t="str">
        <f>A216</f>
        <v>2.1.2.2.4</v>
      </c>
      <c r="B228" s="37" t="str">
        <f>$B$14</f>
        <v>93568M</v>
      </c>
      <c r="C228" s="34" t="str">
        <f>$C$14</f>
        <v>SINAPI</v>
      </c>
      <c r="D228" s="38" t="str">
        <f>$D$14</f>
        <v>Engenheiro Mecânico (Sênior)</v>
      </c>
      <c r="E228" s="362"/>
      <c r="F228" s="443">
        <f>IF(E228&gt;0,F212,0)</f>
        <v>0</v>
      </c>
      <c r="G228" s="102">
        <f t="shared" si="37"/>
        <v>0</v>
      </c>
      <c r="H228" s="102">
        <f t="shared" si="38"/>
        <v>0</v>
      </c>
      <c r="I228" s="443"/>
      <c r="L228" s="1"/>
    </row>
    <row r="229" spans="1:12" ht="20.100000000000001" customHeight="1" outlineLevel="2" x14ac:dyDescent="0.25">
      <c r="A229" s="149" t="str">
        <f>A217</f>
        <v>2.1.2.2.5</v>
      </c>
      <c r="B229" s="147" t="str">
        <f>$B$15</f>
        <v>93560</v>
      </c>
      <c r="C229" s="144" t="str">
        <f>$C$15</f>
        <v>SINAPI</v>
      </c>
      <c r="D229" s="148" t="str">
        <f>$D$15</f>
        <v>Desenhista copista</v>
      </c>
      <c r="E229" s="395">
        <f>1/(0.15/2)</f>
        <v>13.333333333333334</v>
      </c>
      <c r="F229" s="146">
        <f>IF(E229&gt;0,F212,0)</f>
        <v>0.2</v>
      </c>
      <c r="G229" s="146">
        <f t="shared" si="37"/>
        <v>3</v>
      </c>
      <c r="H229" s="146">
        <f t="shared" si="38"/>
        <v>3</v>
      </c>
      <c r="I229" s="443"/>
      <c r="L229" s="1"/>
    </row>
    <row r="230" spans="1:12" ht="20.100000000000001" customHeight="1" outlineLevel="1" x14ac:dyDescent="0.25">
      <c r="A230" s="204"/>
      <c r="B230" s="205"/>
      <c r="C230" s="206"/>
      <c r="D230" s="207"/>
      <c r="E230" s="369"/>
      <c r="F230" s="208"/>
      <c r="G230" s="208"/>
      <c r="H230" s="208"/>
      <c r="I230" s="208"/>
      <c r="L230" s="1"/>
    </row>
    <row r="231" spans="1:12" ht="21.95" customHeight="1" outlineLevel="1" x14ac:dyDescent="0.25">
      <c r="A231" s="150" t="s">
        <v>25890</v>
      </c>
      <c r="B231" s="151"/>
      <c r="C231" s="152"/>
      <c r="D231" s="150" t="s">
        <v>25817</v>
      </c>
      <c r="E231" s="393"/>
      <c r="F231" s="424">
        <f>F200</f>
        <v>0.2</v>
      </c>
      <c r="G231" s="393" t="s">
        <v>25855</v>
      </c>
      <c r="H231" s="153"/>
      <c r="I231" s="154">
        <f ca="1">I240</f>
        <v>762.52</v>
      </c>
      <c r="L231" s="1"/>
    </row>
    <row r="232" spans="1:12" ht="20.100000000000001" customHeight="1" outlineLevel="2" x14ac:dyDescent="0.25">
      <c r="A232" s="149" t="s">
        <v>25949</v>
      </c>
      <c r="B232" s="143" t="str">
        <f>$B$11</f>
        <v>93571</v>
      </c>
      <c r="C232" s="144" t="str">
        <f>$C$11</f>
        <v>SINAPI</v>
      </c>
      <c r="D232" s="145" t="str">
        <f>$D$11</f>
        <v>Arquiteto Sênior</v>
      </c>
      <c r="E232" s="363" t="str">
        <f>$E$11</f>
        <v>h</v>
      </c>
      <c r="F232" s="146">
        <f ca="1">SUMIF(B244:H248,B232:B236,H244:H248)</f>
        <v>0</v>
      </c>
      <c r="G232" s="146">
        <f>VLOOKUP(B232,MAO_OBRA_PROJETO!D:M,4,FALSE)</f>
        <v>91.51</v>
      </c>
      <c r="H232" s="146"/>
      <c r="I232" s="146">
        <f t="shared" ref="I232:I236" ca="1" si="39">TRUNC(F232*G232,2)</f>
        <v>0</v>
      </c>
      <c r="L232" s="1"/>
    </row>
    <row r="233" spans="1:12" ht="20.100000000000001" customHeight="1" outlineLevel="2" x14ac:dyDescent="0.25">
      <c r="A233" s="139" t="s">
        <v>25951</v>
      </c>
      <c r="B233" s="130" t="str">
        <f>$B$12</f>
        <v>93568</v>
      </c>
      <c r="C233" s="131" t="str">
        <f>$C$12</f>
        <v>SINAPI</v>
      </c>
      <c r="D233" s="132" t="str">
        <f>$D$12</f>
        <v>Engenheiro Civil Sênior</v>
      </c>
      <c r="E233" s="362" t="str">
        <f>$E$12</f>
        <v>h</v>
      </c>
      <c r="F233" s="443">
        <f ca="1">SUMIF(B244:H248,B232:B236,H244:H248)</f>
        <v>3</v>
      </c>
      <c r="G233" s="443">
        <f>VLOOKUP(B233,MAO_OBRA_PROJETO!D:M,4,FALSE)</f>
        <v>91.51</v>
      </c>
      <c r="H233" s="443"/>
      <c r="I233" s="443">
        <f t="shared" ca="1" si="39"/>
        <v>274.52999999999997</v>
      </c>
      <c r="L233" s="1"/>
    </row>
    <row r="234" spans="1:12" ht="20.100000000000001" customHeight="1" outlineLevel="2" x14ac:dyDescent="0.25">
      <c r="A234" s="149" t="s">
        <v>25950</v>
      </c>
      <c r="B234" s="147" t="str">
        <f>$B$13</f>
        <v>91677</v>
      </c>
      <c r="C234" s="144" t="str">
        <f>$C$13</f>
        <v>DER</v>
      </c>
      <c r="D234" s="148" t="str">
        <f>$D$13</f>
        <v>Engenheiro Eletricista (Sênior)</v>
      </c>
      <c r="E234" s="363" t="str">
        <f>$E$13</f>
        <v>h</v>
      </c>
      <c r="F234" s="146">
        <f ca="1">SUMIF(B244:H248,B232:B236,H244:H248)</f>
        <v>0</v>
      </c>
      <c r="G234" s="146">
        <f>VLOOKUP(B234,MAO_OBRA_PROJETO!D:M,4,FALSE)</f>
        <v>91.51</v>
      </c>
      <c r="H234" s="146"/>
      <c r="I234" s="146">
        <f t="shared" ca="1" si="39"/>
        <v>0</v>
      </c>
      <c r="L234" s="1"/>
    </row>
    <row r="235" spans="1:12" ht="20.100000000000001" customHeight="1" outlineLevel="2" x14ac:dyDescent="0.25">
      <c r="A235" s="139" t="s">
        <v>25952</v>
      </c>
      <c r="B235" s="133" t="str">
        <f>$B$14</f>
        <v>93568M</v>
      </c>
      <c r="C235" s="131" t="str">
        <f>$C$14</f>
        <v>SINAPI</v>
      </c>
      <c r="D235" s="134" t="str">
        <f>$D$14</f>
        <v>Engenheiro Mecânico (Sênior)</v>
      </c>
      <c r="E235" s="362" t="str">
        <f>$E$14</f>
        <v>h</v>
      </c>
      <c r="F235" s="443">
        <f ca="1">SUMIF(B244:H248,B232:B236,H244:H248)</f>
        <v>3</v>
      </c>
      <c r="G235" s="443">
        <f>VLOOKUP(B235,MAO_OBRA_PROJETO!D:M,4,FALSE)</f>
        <v>91.51</v>
      </c>
      <c r="H235" s="443"/>
      <c r="I235" s="443">
        <f t="shared" ca="1" si="39"/>
        <v>274.52999999999997</v>
      </c>
      <c r="L235" s="1"/>
    </row>
    <row r="236" spans="1:12" ht="20.100000000000001" customHeight="1" outlineLevel="2" x14ac:dyDescent="0.25">
      <c r="A236" s="149" t="s">
        <v>25953</v>
      </c>
      <c r="B236" s="147" t="str">
        <f>$B$15</f>
        <v>93560</v>
      </c>
      <c r="C236" s="144" t="str">
        <f>$C$15</f>
        <v>SINAPI</v>
      </c>
      <c r="D236" s="148" t="str">
        <f>$D$15</f>
        <v>Desenhista copista</v>
      </c>
      <c r="E236" s="363" t="str">
        <f>$E$15</f>
        <v>h</v>
      </c>
      <c r="F236" s="146">
        <f ca="1">SUMIF(B244:H248,B232:B236,H244:H248)</f>
        <v>6</v>
      </c>
      <c r="G236" s="146">
        <f>VLOOKUP(B236,MAO_OBRA_PROJETO!D:M,4,FALSE)</f>
        <v>13.77</v>
      </c>
      <c r="H236" s="146"/>
      <c r="I236" s="146">
        <f t="shared" ca="1" si="39"/>
        <v>82.62</v>
      </c>
      <c r="L236" s="1"/>
    </row>
    <row r="237" spans="1:12" ht="20.100000000000001" customHeight="1" outlineLevel="2" x14ac:dyDescent="0.25">
      <c r="A237" s="639" t="s">
        <v>25785</v>
      </c>
      <c r="B237" s="639"/>
      <c r="C237" s="639"/>
      <c r="D237" s="639"/>
      <c r="E237" s="639"/>
      <c r="F237" s="639"/>
      <c r="G237" s="639"/>
      <c r="H237" s="440"/>
      <c r="I237" s="444">
        <f ca="1">SUM(I232:I236)</f>
        <v>631.67999999999995</v>
      </c>
      <c r="L237" s="1"/>
    </row>
    <row r="238" spans="1:12" ht="20.100000000000001" customHeight="1" outlineLevel="2" x14ac:dyDescent="0.25">
      <c r="A238" s="640" t="s">
        <v>25790</v>
      </c>
      <c r="B238" s="640"/>
      <c r="C238" s="640"/>
      <c r="D238" s="640"/>
      <c r="E238" s="640"/>
      <c r="F238" s="640"/>
      <c r="G238" s="640"/>
      <c r="H238" s="442"/>
      <c r="I238" s="224">
        <f>1+0.1</f>
        <v>1.1000000000000001</v>
      </c>
      <c r="L238" s="1"/>
    </row>
    <row r="239" spans="1:12" ht="20.100000000000001" customHeight="1" outlineLevel="2" x14ac:dyDescent="0.25">
      <c r="A239" s="641" t="s">
        <v>16213</v>
      </c>
      <c r="B239" s="641"/>
      <c r="C239" s="641"/>
      <c r="D239" s="641"/>
      <c r="E239" s="641"/>
      <c r="F239" s="641"/>
      <c r="G239" s="641"/>
      <c r="H239" s="443"/>
      <c r="I239" s="224">
        <f>1+0.0974</f>
        <v>1.0973999999999999</v>
      </c>
      <c r="L239" s="1"/>
    </row>
    <row r="240" spans="1:12" ht="20.100000000000001" customHeight="1" outlineLevel="2" x14ac:dyDescent="0.25">
      <c r="A240" s="636" t="s">
        <v>25787</v>
      </c>
      <c r="B240" s="636"/>
      <c r="C240" s="636"/>
      <c r="D240" s="636"/>
      <c r="E240" s="636"/>
      <c r="F240" s="636"/>
      <c r="G240" s="636"/>
      <c r="H240" s="444"/>
      <c r="I240" s="444">
        <f ca="1">TRUNC(I237*I238*I239,2)</f>
        <v>762.52</v>
      </c>
      <c r="L240" s="1"/>
    </row>
    <row r="241" spans="1:12" ht="20.100000000000001" customHeight="1" outlineLevel="2" x14ac:dyDescent="0.25">
      <c r="A241" s="202"/>
      <c r="B241" s="202"/>
      <c r="C241" s="202"/>
      <c r="D241" s="202"/>
      <c r="E241" s="370"/>
      <c r="F241" s="202"/>
      <c r="G241" s="202"/>
      <c r="H241" s="202"/>
      <c r="I241" s="200"/>
      <c r="L241" s="1"/>
    </row>
    <row r="242" spans="1:12" ht="20.100000000000001" customHeight="1" outlineLevel="2" x14ac:dyDescent="0.25">
      <c r="A242" s="637" t="s">
        <v>13238</v>
      </c>
      <c r="B242" s="637"/>
      <c r="C242" s="637"/>
      <c r="D242" s="637"/>
      <c r="E242" s="637"/>
      <c r="F242" s="637"/>
      <c r="G242" s="637"/>
      <c r="H242" s="441"/>
      <c r="I242" s="203"/>
      <c r="L242" s="1"/>
    </row>
    <row r="243" spans="1:12" ht="20.100000000000001" customHeight="1" outlineLevel="2" x14ac:dyDescent="0.25">
      <c r="A243" s="39" t="s">
        <v>10</v>
      </c>
      <c r="B243" s="225" t="s">
        <v>2</v>
      </c>
      <c r="C243" s="228" t="s">
        <v>13</v>
      </c>
      <c r="D243" s="225" t="s">
        <v>3</v>
      </c>
      <c r="E243" s="366" t="s">
        <v>25846</v>
      </c>
      <c r="F243" s="142" t="s">
        <v>25847</v>
      </c>
      <c r="G243" s="229" t="s">
        <v>25786</v>
      </c>
      <c r="H243" s="229"/>
      <c r="I243" s="230"/>
      <c r="L243" s="1"/>
    </row>
    <row r="244" spans="1:12" ht="20.100000000000001" customHeight="1" outlineLevel="2" x14ac:dyDescent="0.25">
      <c r="A244" s="149" t="str">
        <f>A232</f>
        <v>2.1.2.3.1</v>
      </c>
      <c r="B244" s="143" t="str">
        <f>$B$11</f>
        <v>93571</v>
      </c>
      <c r="C244" s="144" t="str">
        <f>$C$11</f>
        <v>SINAPI</v>
      </c>
      <c r="D244" s="145" t="str">
        <f>$D$11</f>
        <v>Arquiteto Sênior</v>
      </c>
      <c r="E244" s="363"/>
      <c r="F244" s="146">
        <f>IF(E244&gt;0,F231,0)</f>
        <v>0</v>
      </c>
      <c r="G244" s="146">
        <f t="shared" ref="G244:G248" si="40">ROUNDUP(E244*F244,0)</f>
        <v>0</v>
      </c>
      <c r="H244" s="102">
        <f t="shared" ref="H244:H248" si="41">G244</f>
        <v>0</v>
      </c>
      <c r="I244" s="103"/>
      <c r="L244" s="1"/>
    </row>
    <row r="245" spans="1:12" ht="20.100000000000001" customHeight="1" outlineLevel="2" x14ac:dyDescent="0.25">
      <c r="A245" s="30" t="str">
        <f>A233</f>
        <v>2.1.2.3.2</v>
      </c>
      <c r="B245" s="101" t="str">
        <f>$B$12</f>
        <v>93568</v>
      </c>
      <c r="C245" s="34" t="str">
        <f>$C$12</f>
        <v>SINAPI</v>
      </c>
      <c r="D245" s="40" t="str">
        <f>$D$12</f>
        <v>Engenheiro Civil Sênior</v>
      </c>
      <c r="E245" s="394">
        <f>1/(0.072)</f>
        <v>13.888888888888889</v>
      </c>
      <c r="F245" s="443">
        <f>IF(E245&gt;0,F231,0)</f>
        <v>0.2</v>
      </c>
      <c r="G245" s="102">
        <f t="shared" si="40"/>
        <v>3</v>
      </c>
      <c r="H245" s="102">
        <f t="shared" si="41"/>
        <v>3</v>
      </c>
      <c r="I245" s="103"/>
      <c r="L245" s="1"/>
    </row>
    <row r="246" spans="1:12" ht="20.100000000000001" customHeight="1" outlineLevel="2" x14ac:dyDescent="0.25">
      <c r="A246" s="149" t="str">
        <f>A234</f>
        <v>2.1.2.3.3</v>
      </c>
      <c r="B246" s="147" t="str">
        <f>$B$13</f>
        <v>91677</v>
      </c>
      <c r="C246" s="144" t="str">
        <f>$C$13</f>
        <v>DER</v>
      </c>
      <c r="D246" s="148" t="str">
        <f>$D$13</f>
        <v>Engenheiro Eletricista (Sênior)</v>
      </c>
      <c r="E246" s="363"/>
      <c r="F246" s="146">
        <f>IF(E246&gt;0,F231,0)</f>
        <v>0</v>
      </c>
      <c r="G246" s="146">
        <f t="shared" si="40"/>
        <v>0</v>
      </c>
      <c r="H246" s="146">
        <f t="shared" si="41"/>
        <v>0</v>
      </c>
      <c r="I246" s="103"/>
      <c r="L246" s="1"/>
    </row>
    <row r="247" spans="1:12" ht="20.100000000000001" customHeight="1" outlineLevel="2" x14ac:dyDescent="0.25">
      <c r="A247" s="30" t="str">
        <f>A235</f>
        <v>2.1.2.3.4</v>
      </c>
      <c r="B247" s="37" t="str">
        <f>$B$14</f>
        <v>93568M</v>
      </c>
      <c r="C247" s="34" t="str">
        <f>$C$14</f>
        <v>SINAPI</v>
      </c>
      <c r="D247" s="38" t="str">
        <f>$D$14</f>
        <v>Engenheiro Mecânico (Sênior)</v>
      </c>
      <c r="E247" s="394">
        <f>1/(0.072)</f>
        <v>13.888888888888889</v>
      </c>
      <c r="F247" s="443">
        <f>IF(E247&gt;0,F231,0)</f>
        <v>0.2</v>
      </c>
      <c r="G247" s="102">
        <f t="shared" si="40"/>
        <v>3</v>
      </c>
      <c r="H247" s="102">
        <f t="shared" si="41"/>
        <v>3</v>
      </c>
      <c r="I247" s="103"/>
      <c r="L247" s="1"/>
    </row>
    <row r="248" spans="1:12" ht="20.100000000000001" customHeight="1" outlineLevel="2" x14ac:dyDescent="0.25">
      <c r="A248" s="149" t="str">
        <f>A236</f>
        <v>2.1.2.3.5</v>
      </c>
      <c r="B248" s="147" t="str">
        <f>$B$15</f>
        <v>93560</v>
      </c>
      <c r="C248" s="144" t="str">
        <f>$C$15</f>
        <v>SINAPI</v>
      </c>
      <c r="D248" s="148" t="str">
        <f>$D$15</f>
        <v>Desenhista copista</v>
      </c>
      <c r="E248" s="395">
        <f>2/(0.072)</f>
        <v>27.777777777777779</v>
      </c>
      <c r="F248" s="146">
        <f>IF(E248&gt;0,F231,0)</f>
        <v>0.2</v>
      </c>
      <c r="G248" s="146">
        <f t="shared" si="40"/>
        <v>6</v>
      </c>
      <c r="H248" s="146">
        <f t="shared" si="41"/>
        <v>6</v>
      </c>
      <c r="I248" s="103"/>
      <c r="L248" s="1"/>
    </row>
    <row r="249" spans="1:12" ht="20.100000000000001" customHeight="1" outlineLevel="1" x14ac:dyDescent="0.25">
      <c r="A249" s="209"/>
      <c r="B249" s="210"/>
      <c r="C249" s="211"/>
      <c r="D249" s="209"/>
      <c r="E249" s="372"/>
      <c r="F249" s="212"/>
      <c r="G249" s="212"/>
      <c r="H249" s="212"/>
      <c r="I249" s="213"/>
      <c r="L249" s="1"/>
    </row>
    <row r="250" spans="1:12" ht="21.95" customHeight="1" outlineLevel="1" x14ac:dyDescent="0.25">
      <c r="A250" s="150" t="s">
        <v>25891</v>
      </c>
      <c r="B250" s="151"/>
      <c r="C250" s="152"/>
      <c r="D250" s="150" t="s">
        <v>25848</v>
      </c>
      <c r="E250" s="393"/>
      <c r="F250" s="424">
        <v>1</v>
      </c>
      <c r="G250" s="393" t="s">
        <v>25863</v>
      </c>
      <c r="H250" s="153"/>
      <c r="I250" s="154">
        <f ca="1">I259</f>
        <v>3040.42</v>
      </c>
      <c r="L250" s="1"/>
    </row>
    <row r="251" spans="1:12" ht="20.100000000000001" customHeight="1" outlineLevel="2" x14ac:dyDescent="0.25">
      <c r="A251" s="149" t="s">
        <v>25954</v>
      </c>
      <c r="B251" s="143" t="str">
        <f>$B$11</f>
        <v>93571</v>
      </c>
      <c r="C251" s="144" t="str">
        <f>$C$11</f>
        <v>SINAPI</v>
      </c>
      <c r="D251" s="145" t="str">
        <f>$D$11</f>
        <v>Arquiteto Sênior</v>
      </c>
      <c r="E251" s="363" t="str">
        <f>$E$11</f>
        <v>h</v>
      </c>
      <c r="F251" s="146">
        <f ca="1">SUMIF(B263:H267,B251:B255,H263:H267)</f>
        <v>0</v>
      </c>
      <c r="G251" s="146">
        <f>VLOOKUP(B251,MAO_OBRA_PROJETO!D:M,4,FALSE)</f>
        <v>91.51</v>
      </c>
      <c r="H251" s="443"/>
      <c r="I251" s="146">
        <f t="shared" ref="I251:I255" ca="1" si="42">TRUNC(F251*G251,2)</f>
        <v>0</v>
      </c>
      <c r="L251" s="1"/>
    </row>
    <row r="252" spans="1:12" ht="20.100000000000001" customHeight="1" outlineLevel="2" x14ac:dyDescent="0.25">
      <c r="A252" s="139" t="s">
        <v>25957</v>
      </c>
      <c r="B252" s="101" t="str">
        <f>$B$12</f>
        <v>93568</v>
      </c>
      <c r="C252" s="131" t="str">
        <f>$C$12</f>
        <v>SINAPI</v>
      </c>
      <c r="D252" s="40" t="str">
        <f>$D$12</f>
        <v>Engenheiro Civil Sênior</v>
      </c>
      <c r="E252" s="362" t="str">
        <f>$E$12</f>
        <v>h</v>
      </c>
      <c r="F252" s="443">
        <f ca="1">SUMIF(B263:H267,B251:B255,H263:H267)</f>
        <v>20</v>
      </c>
      <c r="G252" s="443">
        <f>VLOOKUP(B252,MAO_OBRA_PROJETO!D:M,4,FALSE)</f>
        <v>91.51</v>
      </c>
      <c r="H252" s="443"/>
      <c r="I252" s="443">
        <f t="shared" ca="1" si="42"/>
        <v>1830.2</v>
      </c>
      <c r="L252" s="1"/>
    </row>
    <row r="253" spans="1:12" ht="20.100000000000001" customHeight="1" outlineLevel="2" x14ac:dyDescent="0.25">
      <c r="A253" s="149" t="s">
        <v>25955</v>
      </c>
      <c r="B253" s="147" t="str">
        <f>$B$13</f>
        <v>91677</v>
      </c>
      <c r="C253" s="144" t="str">
        <f>$C$13</f>
        <v>DER</v>
      </c>
      <c r="D253" s="148" t="str">
        <f>$D$13</f>
        <v>Engenheiro Eletricista (Sênior)</v>
      </c>
      <c r="E253" s="363" t="str">
        <f>$E$13</f>
        <v>h</v>
      </c>
      <c r="F253" s="146">
        <f ca="1">SUMIF(B263:H267,B251:B255,H263:H267)</f>
        <v>0</v>
      </c>
      <c r="G253" s="146">
        <f>VLOOKUP(B253,MAO_OBRA_PROJETO!D:M,4,FALSE)</f>
        <v>91.51</v>
      </c>
      <c r="H253" s="146"/>
      <c r="I253" s="146">
        <f t="shared" ca="1" si="42"/>
        <v>0</v>
      </c>
      <c r="L253" s="1"/>
    </row>
    <row r="254" spans="1:12" ht="20.100000000000001" customHeight="1" outlineLevel="2" x14ac:dyDescent="0.25">
      <c r="A254" s="139" t="s">
        <v>25958</v>
      </c>
      <c r="B254" s="37" t="str">
        <f>$B$14</f>
        <v>93568M</v>
      </c>
      <c r="C254" s="131" t="str">
        <f>$C$14</f>
        <v>SINAPI</v>
      </c>
      <c r="D254" s="38" t="str">
        <f>$D$14</f>
        <v>Engenheiro Mecânico (Sênior)</v>
      </c>
      <c r="E254" s="362" t="str">
        <f>$E$14</f>
        <v>h</v>
      </c>
      <c r="F254" s="443">
        <f ca="1">SUMIF(B263:H267,B251:B255,H263:H267)</f>
        <v>0</v>
      </c>
      <c r="G254" s="443">
        <f>VLOOKUP(B254,MAO_OBRA_PROJETO!D:M,4,FALSE)</f>
        <v>91.51</v>
      </c>
      <c r="H254" s="443"/>
      <c r="I254" s="443">
        <f t="shared" ca="1" si="42"/>
        <v>0</v>
      </c>
      <c r="L254" s="1"/>
    </row>
    <row r="255" spans="1:12" ht="20.100000000000001" customHeight="1" outlineLevel="2" x14ac:dyDescent="0.25">
      <c r="A255" s="149" t="s">
        <v>25956</v>
      </c>
      <c r="B255" s="147" t="str">
        <f>$B$15</f>
        <v>93560</v>
      </c>
      <c r="C255" s="144" t="str">
        <f>$C$15</f>
        <v>SINAPI</v>
      </c>
      <c r="D255" s="148" t="str">
        <f>$D$15</f>
        <v>Desenhista copista</v>
      </c>
      <c r="E255" s="363" t="str">
        <f>$E$15</f>
        <v>h</v>
      </c>
      <c r="F255" s="146">
        <f ca="1">SUMIF(B263:H267,B251:B255,H263:H267)</f>
        <v>50</v>
      </c>
      <c r="G255" s="146">
        <f>VLOOKUP(B255,MAO_OBRA_PROJETO!D:M,4,FALSE)</f>
        <v>13.77</v>
      </c>
      <c r="H255" s="146"/>
      <c r="I255" s="146">
        <f t="shared" ca="1" si="42"/>
        <v>688.5</v>
      </c>
      <c r="L255" s="1"/>
    </row>
    <row r="256" spans="1:12" ht="20.100000000000001" customHeight="1" outlineLevel="2" x14ac:dyDescent="0.25">
      <c r="A256" s="639" t="s">
        <v>25785</v>
      </c>
      <c r="B256" s="639"/>
      <c r="C256" s="639"/>
      <c r="D256" s="639"/>
      <c r="E256" s="639"/>
      <c r="F256" s="639"/>
      <c r="G256" s="639"/>
      <c r="H256" s="440"/>
      <c r="I256" s="444">
        <f ca="1">SUM(I251:I255)</f>
        <v>2518.6999999999998</v>
      </c>
      <c r="L256" s="1"/>
    </row>
    <row r="257" spans="1:12" ht="20.100000000000001" customHeight="1" outlineLevel="2" x14ac:dyDescent="0.25">
      <c r="A257" s="640" t="s">
        <v>25790</v>
      </c>
      <c r="B257" s="640"/>
      <c r="C257" s="640"/>
      <c r="D257" s="640"/>
      <c r="E257" s="640"/>
      <c r="F257" s="640"/>
      <c r="G257" s="640"/>
      <c r="H257" s="442"/>
      <c r="I257" s="224">
        <f>1+0.1</f>
        <v>1.1000000000000001</v>
      </c>
      <c r="L257" s="1"/>
    </row>
    <row r="258" spans="1:12" ht="20.100000000000001" customHeight="1" outlineLevel="2" x14ac:dyDescent="0.25">
      <c r="A258" s="641" t="s">
        <v>16213</v>
      </c>
      <c r="B258" s="641"/>
      <c r="C258" s="641"/>
      <c r="D258" s="641"/>
      <c r="E258" s="641"/>
      <c r="F258" s="641"/>
      <c r="G258" s="641"/>
      <c r="H258" s="443"/>
      <c r="I258" s="224">
        <f>1+0.0974</f>
        <v>1.0973999999999999</v>
      </c>
      <c r="L258" s="1"/>
    </row>
    <row r="259" spans="1:12" ht="20.100000000000001" customHeight="1" outlineLevel="2" x14ac:dyDescent="0.25">
      <c r="A259" s="636" t="s">
        <v>25787</v>
      </c>
      <c r="B259" s="636"/>
      <c r="C259" s="636"/>
      <c r="D259" s="636"/>
      <c r="E259" s="636"/>
      <c r="F259" s="636"/>
      <c r="G259" s="636"/>
      <c r="H259" s="444"/>
      <c r="I259" s="444">
        <f ca="1">TRUNC(I256*I257*I258,2)</f>
        <v>3040.42</v>
      </c>
      <c r="L259" s="1"/>
    </row>
    <row r="260" spans="1:12" ht="20.100000000000001" customHeight="1" outlineLevel="2" x14ac:dyDescent="0.25">
      <c r="A260" s="202"/>
      <c r="B260" s="202"/>
      <c r="C260" s="202"/>
      <c r="D260" s="202"/>
      <c r="E260" s="370"/>
      <c r="F260" s="202"/>
      <c r="G260" s="202"/>
      <c r="H260" s="202"/>
      <c r="I260" s="200"/>
      <c r="L260" s="1"/>
    </row>
    <row r="261" spans="1:12" ht="20.100000000000001" customHeight="1" outlineLevel="2" x14ac:dyDescent="0.25">
      <c r="A261" s="638" t="s">
        <v>13238</v>
      </c>
      <c r="B261" s="638"/>
      <c r="C261" s="638"/>
      <c r="D261" s="638"/>
      <c r="E261" s="638"/>
      <c r="F261" s="638"/>
      <c r="G261" s="638"/>
      <c r="H261" s="441"/>
      <c r="I261" s="203"/>
      <c r="L261" s="1"/>
    </row>
    <row r="262" spans="1:12" ht="20.100000000000001" customHeight="1" outlineLevel="2" x14ac:dyDescent="0.25">
      <c r="A262" s="39" t="s">
        <v>10</v>
      </c>
      <c r="B262" s="225" t="s">
        <v>2</v>
      </c>
      <c r="C262" s="228" t="s">
        <v>13</v>
      </c>
      <c r="D262" s="225" t="s">
        <v>3</v>
      </c>
      <c r="E262" s="366" t="s">
        <v>25846</v>
      </c>
      <c r="F262" s="142" t="s">
        <v>25847</v>
      </c>
      <c r="G262" s="229" t="s">
        <v>25786</v>
      </c>
      <c r="H262" s="142"/>
      <c r="I262" s="202"/>
      <c r="L262" s="1"/>
    </row>
    <row r="263" spans="1:12" ht="20.100000000000001" customHeight="1" outlineLevel="2" x14ac:dyDescent="0.25">
      <c r="A263" s="149" t="str">
        <f>A251</f>
        <v>2.1.2.4.1</v>
      </c>
      <c r="B263" s="143" t="str">
        <f>$B$11</f>
        <v>93571</v>
      </c>
      <c r="C263" s="144" t="str">
        <f>$C$11</f>
        <v>SINAPI</v>
      </c>
      <c r="D263" s="145" t="str">
        <f>$D$11</f>
        <v>Arquiteto Sênior</v>
      </c>
      <c r="E263" s="363"/>
      <c r="F263" s="146">
        <f>IF(E263&gt;0,F250,0)</f>
        <v>0</v>
      </c>
      <c r="G263" s="146">
        <f t="shared" ref="G263:G267" si="43">ROUNDUP(E263*F263,0)</f>
        <v>0</v>
      </c>
      <c r="H263" s="146">
        <f t="shared" ref="H263:H267" si="44">G263</f>
        <v>0</v>
      </c>
      <c r="I263" s="200"/>
      <c r="L263" s="1"/>
    </row>
    <row r="264" spans="1:12" ht="20.100000000000001" customHeight="1" outlineLevel="2" x14ac:dyDescent="0.25">
      <c r="A264" s="30" t="str">
        <f>A252</f>
        <v>2.1.2.4.2</v>
      </c>
      <c r="B264" s="101" t="str">
        <f>$B$12</f>
        <v>93568</v>
      </c>
      <c r="C264" s="34" t="str">
        <f>$C$12</f>
        <v>SINAPI</v>
      </c>
      <c r="D264" s="40" t="str">
        <f>$D$12</f>
        <v>Engenheiro Civil Sênior</v>
      </c>
      <c r="E264" s="394">
        <f>(4/(1/5))</f>
        <v>20</v>
      </c>
      <c r="F264" s="443">
        <v>1</v>
      </c>
      <c r="G264" s="102">
        <f t="shared" si="43"/>
        <v>20</v>
      </c>
      <c r="H264" s="146">
        <f t="shared" si="44"/>
        <v>20</v>
      </c>
      <c r="I264" s="200"/>
      <c r="L264" s="1"/>
    </row>
    <row r="265" spans="1:12" ht="20.100000000000001" customHeight="1" outlineLevel="2" x14ac:dyDescent="0.25">
      <c r="A265" s="149" t="str">
        <f>A253</f>
        <v>2.1.2.4.3</v>
      </c>
      <c r="B265" s="147" t="str">
        <f>$B$13</f>
        <v>91677</v>
      </c>
      <c r="C265" s="144" t="str">
        <f>$C$13</f>
        <v>DER</v>
      </c>
      <c r="D265" s="148" t="str">
        <f>$D$13</f>
        <v>Engenheiro Eletricista (Sênior)</v>
      </c>
      <c r="E265" s="363"/>
      <c r="F265" s="146">
        <f>IF(E265&gt;0,F250,0)</f>
        <v>0</v>
      </c>
      <c r="G265" s="146">
        <f t="shared" si="43"/>
        <v>0</v>
      </c>
      <c r="H265" s="443">
        <f t="shared" si="44"/>
        <v>0</v>
      </c>
      <c r="I265" s="200"/>
      <c r="L265" s="1"/>
    </row>
    <row r="266" spans="1:12" ht="20.100000000000001" customHeight="1" outlineLevel="2" x14ac:dyDescent="0.25">
      <c r="A266" s="30" t="str">
        <f>A254</f>
        <v>2.1.2.4.4</v>
      </c>
      <c r="B266" s="37" t="str">
        <f>$B$14</f>
        <v>93568M</v>
      </c>
      <c r="C266" s="34" t="str">
        <f>$C$14</f>
        <v>SINAPI</v>
      </c>
      <c r="D266" s="38" t="str">
        <f>$D$14</f>
        <v>Engenheiro Mecânico (Sênior)</v>
      </c>
      <c r="E266" s="362"/>
      <c r="F266" s="443">
        <f>IF(E266&gt;0,F250,0)</f>
        <v>0</v>
      </c>
      <c r="G266" s="102">
        <f t="shared" si="43"/>
        <v>0</v>
      </c>
      <c r="H266" s="146">
        <f t="shared" si="44"/>
        <v>0</v>
      </c>
      <c r="I266" s="200"/>
      <c r="L266" s="1"/>
    </row>
    <row r="267" spans="1:12" ht="20.100000000000001" customHeight="1" outlineLevel="2" x14ac:dyDescent="0.25">
      <c r="A267" s="149" t="str">
        <f>A255</f>
        <v>2.1.2.4.5</v>
      </c>
      <c r="B267" s="147" t="str">
        <f>$B$15</f>
        <v>93560</v>
      </c>
      <c r="C267" s="144" t="str">
        <f>$C$15</f>
        <v>SINAPI</v>
      </c>
      <c r="D267" s="148" t="str">
        <f>$D$15</f>
        <v>Desenhista copista</v>
      </c>
      <c r="E267" s="395">
        <f>(10/(1/5))</f>
        <v>50</v>
      </c>
      <c r="F267" s="146">
        <v>1</v>
      </c>
      <c r="G267" s="146">
        <f t="shared" si="43"/>
        <v>50</v>
      </c>
      <c r="H267" s="443">
        <f t="shared" si="44"/>
        <v>50</v>
      </c>
      <c r="I267" s="200"/>
      <c r="L267" s="1"/>
    </row>
    <row r="268" spans="1:12" ht="20.100000000000001" customHeight="1" outlineLevel="1" x14ac:dyDescent="0.25">
      <c r="A268" s="465"/>
      <c r="B268" s="466"/>
      <c r="C268" s="467"/>
      <c r="D268" s="465"/>
      <c r="E268" s="468"/>
      <c r="F268" s="469"/>
      <c r="G268" s="469"/>
      <c r="H268" s="469"/>
      <c r="I268" s="470"/>
      <c r="L268" s="1"/>
    </row>
    <row r="269" spans="1:12" ht="45" x14ac:dyDescent="0.25">
      <c r="A269" s="385" t="s">
        <v>13239</v>
      </c>
      <c r="B269" s="386"/>
      <c r="C269" s="385"/>
      <c r="D269" s="397" t="s">
        <v>26214</v>
      </c>
      <c r="E269" s="392"/>
      <c r="F269" s="457"/>
      <c r="G269" s="392"/>
      <c r="H269" s="387"/>
      <c r="I269" s="388">
        <f ca="1">I270+I442</f>
        <v>87852.44</v>
      </c>
      <c r="K269" s="421">
        <f>I283+I302+I321+I342+I361+I380+I401+I420</f>
        <v>0</v>
      </c>
      <c r="L269" s="436">
        <f ca="1">I269-K269</f>
        <v>87852.44</v>
      </c>
    </row>
    <row r="270" spans="1:12" ht="32.1" customHeight="1" x14ac:dyDescent="0.25">
      <c r="A270" s="106" t="s">
        <v>16192</v>
      </c>
      <c r="B270" s="104"/>
      <c r="C270" s="105"/>
      <c r="D270" s="480" t="s">
        <v>26217</v>
      </c>
      <c r="E270" s="361"/>
      <c r="F270" s="243">
        <v>300</v>
      </c>
      <c r="G270" s="483" t="s">
        <v>25853</v>
      </c>
      <c r="H270" s="135"/>
      <c r="I270" s="197">
        <f ca="1">I282</f>
        <v>80999.39</v>
      </c>
      <c r="K270" s="421">
        <f ca="1">I284+I303+I322+I343+I362+I381+I402+I421</f>
        <v>78564.900000000023</v>
      </c>
      <c r="L270" s="436">
        <f ca="1">I270-K270</f>
        <v>2434.4899999999761</v>
      </c>
    </row>
    <row r="271" spans="1:12" ht="21.95" customHeight="1" outlineLevel="1" x14ac:dyDescent="0.25">
      <c r="A271" s="106" t="s">
        <v>25959</v>
      </c>
      <c r="B271" s="104"/>
      <c r="C271" s="105"/>
      <c r="D271" s="106" t="s">
        <v>25788</v>
      </c>
      <c r="E271" s="361"/>
      <c r="F271" s="135"/>
      <c r="G271" s="135"/>
      <c r="H271" s="135"/>
      <c r="I271" s="197"/>
      <c r="L271" s="1"/>
    </row>
    <row r="272" spans="1:12" ht="20.100000000000001" customHeight="1" outlineLevel="1" x14ac:dyDescent="0.25">
      <c r="A272" s="159" t="s">
        <v>26185</v>
      </c>
      <c r="B272" s="396" t="s">
        <v>8200</v>
      </c>
      <c r="C272" s="144" t="s">
        <v>5</v>
      </c>
      <c r="D272" s="145" t="str">
        <f>VLOOKUP(B272,MAO_OBRA_PROJETO!D:G,2,FALSE)</f>
        <v>Arquiteto Sênior</v>
      </c>
      <c r="E272" s="363" t="s">
        <v>1</v>
      </c>
      <c r="F272" s="146">
        <f ca="1">SUMIF(B285:G441,B272:B278,H285:H683)</f>
        <v>67</v>
      </c>
      <c r="G272" s="146">
        <f>VLOOKUP(B272,MAO_OBRA_PROJETO!D:M,4,FALSE)</f>
        <v>91.51</v>
      </c>
      <c r="H272" s="146"/>
      <c r="I272" s="146">
        <f ca="1">TRUNC(F272*G272,2)</f>
        <v>6131.17</v>
      </c>
      <c r="L272" s="1"/>
    </row>
    <row r="273" spans="1:12" ht="20.100000000000001" customHeight="1" outlineLevel="1" x14ac:dyDescent="0.25">
      <c r="A273" s="196" t="s">
        <v>26186</v>
      </c>
      <c r="B273" s="190" t="s">
        <v>8197</v>
      </c>
      <c r="C273" s="131" t="s">
        <v>5</v>
      </c>
      <c r="D273" s="132" t="str">
        <f>VLOOKUP(B273,MAO_OBRA_PROJETO!D:G,2,FALSE)</f>
        <v>Engenheiro Civil Sênior</v>
      </c>
      <c r="E273" s="362" t="s">
        <v>1</v>
      </c>
      <c r="F273" s="102">
        <f ca="1">SUMIF(B286:G441,B273:B279,H286:H683)</f>
        <v>286</v>
      </c>
      <c r="G273" s="443">
        <f>VLOOKUP(B273,MAO_OBRA_PROJETO!D:M,4,FALSE)</f>
        <v>91.51</v>
      </c>
      <c r="H273" s="443"/>
      <c r="I273" s="102">
        <f t="shared" ref="I273:I278" ca="1" si="45">TRUNC(F273*G273,2)</f>
        <v>26171.86</v>
      </c>
      <c r="L273" s="1"/>
    </row>
    <row r="274" spans="1:12" ht="20.100000000000001" customHeight="1" outlineLevel="1" x14ac:dyDescent="0.25">
      <c r="A274" s="159" t="s">
        <v>26187</v>
      </c>
      <c r="B274" s="345" t="s">
        <v>8183</v>
      </c>
      <c r="C274" s="144" t="s">
        <v>25792</v>
      </c>
      <c r="D274" s="148" t="str">
        <f>VLOOKUP(B274,MAO_OBRA_PROJETO!D:G,2,FALSE)</f>
        <v>Engenheiro Eletricista (Sênior)</v>
      </c>
      <c r="E274" s="363" t="s">
        <v>1</v>
      </c>
      <c r="F274" s="146">
        <f ca="1">SUMIF(B287:G510,B274:B280,H287:H683)</f>
        <v>184</v>
      </c>
      <c r="G274" s="146">
        <f>VLOOKUP(B274,MAO_OBRA_PROJETO!D:M,4,FALSE)</f>
        <v>91.51</v>
      </c>
      <c r="H274" s="146"/>
      <c r="I274" s="146">
        <f t="shared" ca="1" si="45"/>
        <v>16837.84</v>
      </c>
      <c r="L274" s="1"/>
    </row>
    <row r="275" spans="1:12" ht="20.100000000000001" customHeight="1" outlineLevel="1" x14ac:dyDescent="0.25">
      <c r="A275" s="196" t="s">
        <v>26188</v>
      </c>
      <c r="B275" s="190" t="s">
        <v>25822</v>
      </c>
      <c r="C275" s="131" t="s">
        <v>5</v>
      </c>
      <c r="D275" s="134" t="str">
        <f>VLOOKUP(B275,MAO_OBRA_PROJETO!D:G,2,FALSE)</f>
        <v>Engenheiro Mecânico (Sênior)</v>
      </c>
      <c r="E275" s="362" t="s">
        <v>1</v>
      </c>
      <c r="F275" s="102">
        <f ca="1">SUMIF(B288:G512,B275:B281,H288:H683)</f>
        <v>106</v>
      </c>
      <c r="G275" s="443">
        <f>VLOOKUP(B275,MAO_OBRA_PROJETO!D:M,4,FALSE)</f>
        <v>91.51</v>
      </c>
      <c r="H275" s="443"/>
      <c r="I275" s="102">
        <f t="shared" ca="1" si="45"/>
        <v>9700.06</v>
      </c>
      <c r="L275" s="1"/>
    </row>
    <row r="276" spans="1:12" ht="20.100000000000001" customHeight="1" outlineLevel="1" x14ac:dyDescent="0.25">
      <c r="A276" s="159" t="s">
        <v>26189</v>
      </c>
      <c r="B276" s="345" t="s">
        <v>8189</v>
      </c>
      <c r="C276" s="144" t="s">
        <v>5</v>
      </c>
      <c r="D276" s="148" t="str">
        <f>VLOOKUP(B276,MAO_OBRA_PROJETO!D:G,2,FALSE)</f>
        <v>Desenhista copista</v>
      </c>
      <c r="E276" s="363" t="s">
        <v>1</v>
      </c>
      <c r="F276" s="146">
        <f ca="1">SUMIF(B289:G513,B276:B282,H289:H683)</f>
        <v>572</v>
      </c>
      <c r="G276" s="146">
        <f>VLOOKUP(B276,MAO_OBRA_PROJETO!D:M,4,FALSE)</f>
        <v>13.77</v>
      </c>
      <c r="H276" s="146"/>
      <c r="I276" s="146">
        <f t="shared" ca="1" si="45"/>
        <v>7876.44</v>
      </c>
      <c r="L276" s="1"/>
    </row>
    <row r="277" spans="1:12" ht="20.100000000000001" customHeight="1" outlineLevel="1" x14ac:dyDescent="0.25">
      <c r="A277" s="458" t="s">
        <v>26190</v>
      </c>
      <c r="B277" s="190" t="s">
        <v>25850</v>
      </c>
      <c r="C277" s="34" t="s">
        <v>25792</v>
      </c>
      <c r="D277" s="38" t="str">
        <f>VLOOKUP(B277,MAO_OBRA_PROJETO!D:G,2,FALSE)</f>
        <v>Técnico em Meio Ambiente</v>
      </c>
      <c r="E277" s="367" t="s">
        <v>1</v>
      </c>
      <c r="F277" s="102">
        <f ca="1">SUMIF(B290:G514,B277:B283,H290:H683)</f>
        <v>0</v>
      </c>
      <c r="G277" s="102">
        <f>VLOOKUP(B277,MAO_OBRA_PROJETO!D:M,4,FALSE)</f>
        <v>29.82</v>
      </c>
      <c r="H277" s="102"/>
      <c r="I277" s="102">
        <f t="shared" ca="1" si="45"/>
        <v>0</v>
      </c>
      <c r="L277" s="1"/>
    </row>
    <row r="278" spans="1:12" ht="20.100000000000001" customHeight="1" outlineLevel="1" x14ac:dyDescent="0.25">
      <c r="A278" s="159" t="s">
        <v>26191</v>
      </c>
      <c r="B278" s="345" t="s">
        <v>25849</v>
      </c>
      <c r="C278" s="144" t="s">
        <v>25792</v>
      </c>
      <c r="D278" s="148" t="str">
        <f>VLOOKUP(B278,MAO_OBRA_PROJETO!D:G,2,FALSE)</f>
        <v>Técnico de Nível Médio</v>
      </c>
      <c r="E278" s="363" t="s">
        <v>1</v>
      </c>
      <c r="F278" s="146">
        <f ca="1">SUMIF(B291:G515,B278:B284,H291:H683)</f>
        <v>16</v>
      </c>
      <c r="G278" s="146">
        <f>VLOOKUP(B278,MAO_OBRA_PROJETO!D:M,4,FALSE)</f>
        <v>23.93</v>
      </c>
      <c r="H278" s="146"/>
      <c r="I278" s="146">
        <f t="shared" ca="1" si="45"/>
        <v>382.88</v>
      </c>
      <c r="L278" s="1"/>
    </row>
    <row r="279" spans="1:12" ht="20.100000000000001" customHeight="1" outlineLevel="1" x14ac:dyDescent="0.25">
      <c r="A279" s="639" t="s">
        <v>25785</v>
      </c>
      <c r="B279" s="639"/>
      <c r="C279" s="639"/>
      <c r="D279" s="639"/>
      <c r="E279" s="639"/>
      <c r="F279" s="639"/>
      <c r="G279" s="639"/>
      <c r="H279" s="440"/>
      <c r="I279" s="444">
        <f ca="1">SUM(I272:I278)</f>
        <v>67100.25</v>
      </c>
      <c r="L279" s="1"/>
    </row>
    <row r="280" spans="1:12" ht="20.100000000000001" customHeight="1" outlineLevel="1" x14ac:dyDescent="0.25">
      <c r="A280" s="640" t="s">
        <v>25790</v>
      </c>
      <c r="B280" s="640"/>
      <c r="C280" s="640"/>
      <c r="D280" s="640"/>
      <c r="E280" s="640"/>
      <c r="F280" s="640"/>
      <c r="G280" s="640"/>
      <c r="H280" s="442"/>
      <c r="I280" s="224">
        <f>1+0.1</f>
        <v>1.1000000000000001</v>
      </c>
      <c r="L280" s="1"/>
    </row>
    <row r="281" spans="1:12" ht="20.100000000000001" customHeight="1" outlineLevel="1" x14ac:dyDescent="0.25">
      <c r="A281" s="641" t="s">
        <v>16213</v>
      </c>
      <c r="B281" s="641"/>
      <c r="C281" s="641"/>
      <c r="D281" s="641"/>
      <c r="E281" s="641"/>
      <c r="F281" s="641"/>
      <c r="G281" s="641"/>
      <c r="H281" s="443"/>
      <c r="I281" s="224">
        <f>1+0.0974</f>
        <v>1.0973999999999999</v>
      </c>
      <c r="L281" s="1"/>
    </row>
    <row r="282" spans="1:12" ht="20.100000000000001" customHeight="1" outlineLevel="1" x14ac:dyDescent="0.25">
      <c r="A282" s="642" t="s">
        <v>25787</v>
      </c>
      <c r="B282" s="642"/>
      <c r="C282" s="642"/>
      <c r="D282" s="642"/>
      <c r="E282" s="642"/>
      <c r="F282" s="642"/>
      <c r="G282" s="642"/>
      <c r="H282" s="446"/>
      <c r="I282" s="446">
        <f ca="1">TRUNC(I279*I280*I281,2)</f>
        <v>80999.39</v>
      </c>
      <c r="L282" s="1"/>
    </row>
    <row r="283" spans="1:12" ht="20.100000000000001" customHeight="1" outlineLevel="1" x14ac:dyDescent="0.25">
      <c r="A283" s="201"/>
      <c r="B283" s="201"/>
      <c r="C283" s="201"/>
      <c r="D283" s="201"/>
      <c r="E283" s="364"/>
      <c r="F283" s="201"/>
      <c r="G283" s="201"/>
      <c r="H283" s="201"/>
      <c r="I283" s="201"/>
      <c r="L283" s="1"/>
    </row>
    <row r="284" spans="1:12" ht="21.95" customHeight="1" outlineLevel="1" x14ac:dyDescent="0.25">
      <c r="A284" s="150" t="s">
        <v>25960</v>
      </c>
      <c r="B284" s="151"/>
      <c r="C284" s="152"/>
      <c r="D284" s="150" t="s">
        <v>25834</v>
      </c>
      <c r="E284" s="393"/>
      <c r="F284" s="424">
        <f>F270</f>
        <v>300</v>
      </c>
      <c r="G284" s="393" t="s">
        <v>25854</v>
      </c>
      <c r="H284" s="153"/>
      <c r="I284" s="154">
        <f ca="1">I293</f>
        <v>8327.18</v>
      </c>
      <c r="L284" s="1"/>
    </row>
    <row r="285" spans="1:12" ht="20.100000000000001" customHeight="1" outlineLevel="2" x14ac:dyDescent="0.25">
      <c r="A285" s="149" t="s">
        <v>25971</v>
      </c>
      <c r="B285" s="143" t="str">
        <f>$B$11</f>
        <v>93571</v>
      </c>
      <c r="C285" s="144" t="str">
        <f>$C$11</f>
        <v>SINAPI</v>
      </c>
      <c r="D285" s="145" t="str">
        <f>$D$11</f>
        <v>Arquiteto Sênior</v>
      </c>
      <c r="E285" s="363" t="str">
        <f>$E$11</f>
        <v>h</v>
      </c>
      <c r="F285" s="146">
        <f ca="1">SUMIF(B297:H301,B285:B289,H297:H301)</f>
        <v>65</v>
      </c>
      <c r="G285" s="146">
        <f>VLOOKUP(B285,MAO_OBRA_PROJETO!D:M,4,FALSE)</f>
        <v>91.51</v>
      </c>
      <c r="H285" s="146"/>
      <c r="I285" s="146">
        <f ca="1">TRUNC(F285*G285,2)</f>
        <v>5948.15</v>
      </c>
      <c r="L285" s="1"/>
    </row>
    <row r="286" spans="1:12" ht="20.100000000000001" customHeight="1" outlineLevel="2" x14ac:dyDescent="0.25">
      <c r="A286" s="139" t="s">
        <v>25974</v>
      </c>
      <c r="B286" s="130" t="str">
        <f>$B$12</f>
        <v>93568</v>
      </c>
      <c r="C286" s="131" t="str">
        <f>$C$12</f>
        <v>SINAPI</v>
      </c>
      <c r="D286" s="132" t="str">
        <f>$D$12</f>
        <v>Engenheiro Civil Sênior</v>
      </c>
      <c r="E286" s="362" t="str">
        <f>$E$12</f>
        <v>h</v>
      </c>
      <c r="F286" s="443">
        <f ca="1">SUMIF(B297:H301,B285:B289,H297:H301)</f>
        <v>0</v>
      </c>
      <c r="G286" s="443">
        <f>VLOOKUP(B286,MAO_OBRA_PROJETO!D:M,4,FALSE)</f>
        <v>91.51</v>
      </c>
      <c r="H286" s="443"/>
      <c r="I286" s="443">
        <f t="shared" ref="I286:I289" ca="1" si="46">TRUNC(F286*G286,2)</f>
        <v>0</v>
      </c>
      <c r="L286" s="1"/>
    </row>
    <row r="287" spans="1:12" ht="20.100000000000001" customHeight="1" outlineLevel="2" x14ac:dyDescent="0.25">
      <c r="A287" s="149" t="s">
        <v>25975</v>
      </c>
      <c r="B287" s="147" t="str">
        <f>$B$13</f>
        <v>91677</v>
      </c>
      <c r="C287" s="144" t="str">
        <f>$C$13</f>
        <v>DER</v>
      </c>
      <c r="D287" s="148" t="str">
        <f>$D$13</f>
        <v>Engenheiro Eletricista (Sênior)</v>
      </c>
      <c r="E287" s="363" t="str">
        <f>$E$13</f>
        <v>h</v>
      </c>
      <c r="F287" s="146">
        <f ca="1">SUMIF(B297:H301,B285:B289,H297:H301)</f>
        <v>0</v>
      </c>
      <c r="G287" s="146">
        <f>VLOOKUP(B287,MAO_OBRA_PROJETO!D:M,4,FALSE)</f>
        <v>91.51</v>
      </c>
      <c r="H287" s="146"/>
      <c r="I287" s="146">
        <f t="shared" ca="1" si="46"/>
        <v>0</v>
      </c>
      <c r="L287" s="1"/>
    </row>
    <row r="288" spans="1:12" ht="20.100000000000001" customHeight="1" outlineLevel="2" x14ac:dyDescent="0.25">
      <c r="A288" s="139" t="s">
        <v>25976</v>
      </c>
      <c r="B288" s="133" t="str">
        <f>$B$14</f>
        <v>93568M</v>
      </c>
      <c r="C288" s="131" t="str">
        <f>$C$14</f>
        <v>SINAPI</v>
      </c>
      <c r="D288" s="134" t="str">
        <f>$D$14</f>
        <v>Engenheiro Mecânico (Sênior)</v>
      </c>
      <c r="E288" s="362" t="str">
        <f>$E$14</f>
        <v>h</v>
      </c>
      <c r="F288" s="443">
        <f ca="1">SUMIF(B297:H301,B285:B289,H297:H301)</f>
        <v>0</v>
      </c>
      <c r="G288" s="443">
        <f>VLOOKUP(B288,MAO_OBRA_PROJETO!D:M,4,FALSE)</f>
        <v>91.51</v>
      </c>
      <c r="H288" s="443"/>
      <c r="I288" s="443">
        <f t="shared" ca="1" si="46"/>
        <v>0</v>
      </c>
      <c r="L288" s="1"/>
    </row>
    <row r="289" spans="1:12" ht="20.100000000000001" customHeight="1" outlineLevel="2" x14ac:dyDescent="0.25">
      <c r="A289" s="149" t="s">
        <v>25977</v>
      </c>
      <c r="B289" s="147" t="str">
        <f>$B$15</f>
        <v>93560</v>
      </c>
      <c r="C289" s="144" t="str">
        <f>$C$15</f>
        <v>SINAPI</v>
      </c>
      <c r="D289" s="148" t="str">
        <f>$D$15</f>
        <v>Desenhista copista</v>
      </c>
      <c r="E289" s="363" t="str">
        <f>$E$15</f>
        <v>h</v>
      </c>
      <c r="F289" s="146">
        <f ca="1">SUMIF(B297:H301,B285:B289,H297:H301)</f>
        <v>69</v>
      </c>
      <c r="G289" s="146">
        <f>VLOOKUP(B289,MAO_OBRA_PROJETO!D:M,4,FALSE)</f>
        <v>13.77</v>
      </c>
      <c r="H289" s="146"/>
      <c r="I289" s="146">
        <f t="shared" ca="1" si="46"/>
        <v>950.13</v>
      </c>
      <c r="L289" s="1"/>
    </row>
    <row r="290" spans="1:12" ht="20.100000000000001" customHeight="1" outlineLevel="2" x14ac:dyDescent="0.25">
      <c r="A290" s="639" t="s">
        <v>25785</v>
      </c>
      <c r="B290" s="639"/>
      <c r="C290" s="639"/>
      <c r="D290" s="639"/>
      <c r="E290" s="639"/>
      <c r="F290" s="639"/>
      <c r="G290" s="639"/>
      <c r="H290" s="440"/>
      <c r="I290" s="444">
        <f ca="1">SUM(I285:I289)</f>
        <v>6898.28</v>
      </c>
      <c r="L290" s="1"/>
    </row>
    <row r="291" spans="1:12" ht="20.100000000000001" customHeight="1" outlineLevel="2" x14ac:dyDescent="0.25">
      <c r="A291" s="640" t="s">
        <v>25790</v>
      </c>
      <c r="B291" s="640"/>
      <c r="C291" s="640"/>
      <c r="D291" s="640"/>
      <c r="E291" s="640"/>
      <c r="F291" s="640"/>
      <c r="G291" s="640"/>
      <c r="H291" s="442"/>
      <c r="I291" s="224">
        <f>1+0.1</f>
        <v>1.1000000000000001</v>
      </c>
      <c r="L291" s="1"/>
    </row>
    <row r="292" spans="1:12" ht="20.100000000000001" customHeight="1" outlineLevel="2" x14ac:dyDescent="0.25">
      <c r="A292" s="641" t="s">
        <v>16213</v>
      </c>
      <c r="B292" s="641"/>
      <c r="C292" s="641"/>
      <c r="D292" s="641"/>
      <c r="E292" s="641"/>
      <c r="F292" s="641"/>
      <c r="G292" s="641"/>
      <c r="H292" s="443"/>
      <c r="I292" s="224">
        <f>1+0.0974</f>
        <v>1.0973999999999999</v>
      </c>
      <c r="L292" s="1"/>
    </row>
    <row r="293" spans="1:12" ht="20.100000000000001" customHeight="1" outlineLevel="2" x14ac:dyDescent="0.25">
      <c r="A293" s="636" t="s">
        <v>25787</v>
      </c>
      <c r="B293" s="636"/>
      <c r="C293" s="636"/>
      <c r="D293" s="636"/>
      <c r="E293" s="636"/>
      <c r="F293" s="636"/>
      <c r="G293" s="636"/>
      <c r="H293" s="444"/>
      <c r="I293" s="444">
        <f ca="1">TRUNC(I290*I291*I292,2)</f>
        <v>8327.18</v>
      </c>
      <c r="L293" s="1"/>
    </row>
    <row r="294" spans="1:12" ht="20.100000000000001" customHeight="1" outlineLevel="2" x14ac:dyDescent="0.25">
      <c r="A294" s="346"/>
      <c r="B294" s="346"/>
      <c r="C294" s="346"/>
      <c r="D294" s="346"/>
      <c r="E294" s="365"/>
      <c r="F294" s="346"/>
      <c r="G294" s="346"/>
      <c r="H294" s="346"/>
      <c r="I294" s="347"/>
      <c r="L294" s="1"/>
    </row>
    <row r="295" spans="1:12" ht="20.100000000000001" customHeight="1" outlineLevel="2" x14ac:dyDescent="0.25">
      <c r="A295" s="643" t="s">
        <v>13238</v>
      </c>
      <c r="B295" s="643"/>
      <c r="C295" s="643"/>
      <c r="D295" s="643"/>
      <c r="E295" s="643"/>
      <c r="F295" s="643"/>
      <c r="G295" s="643"/>
      <c r="H295" s="348"/>
      <c r="I295" s="349"/>
      <c r="L295" s="1"/>
    </row>
    <row r="296" spans="1:12" ht="20.100000000000001" customHeight="1" outlineLevel="2" x14ac:dyDescent="0.25">
      <c r="A296" s="140" t="s">
        <v>10</v>
      </c>
      <c r="B296" s="227" t="s">
        <v>2</v>
      </c>
      <c r="C296" s="141" t="s">
        <v>13</v>
      </c>
      <c r="D296" s="227" t="s">
        <v>3</v>
      </c>
      <c r="E296" s="366" t="s">
        <v>25833</v>
      </c>
      <c r="F296" s="142" t="s">
        <v>25831</v>
      </c>
      <c r="G296" s="142" t="s">
        <v>25786</v>
      </c>
      <c r="H296" s="142"/>
      <c r="I296" s="155"/>
      <c r="L296" s="1"/>
    </row>
    <row r="297" spans="1:12" ht="20.100000000000001" customHeight="1" outlineLevel="2" x14ac:dyDescent="0.25">
      <c r="A297" s="149" t="str">
        <f>A285</f>
        <v>2.2.1.2.1</v>
      </c>
      <c r="B297" s="143" t="str">
        <f>$B$11</f>
        <v>93571</v>
      </c>
      <c r="C297" s="144" t="str">
        <f>$C$11</f>
        <v>SINAPI</v>
      </c>
      <c r="D297" s="145" t="str">
        <f>$D$11</f>
        <v>Arquiteto Sênior</v>
      </c>
      <c r="E297" s="363">
        <v>0.2162</v>
      </c>
      <c r="F297" s="146">
        <f>IF(E297&gt;0,$F$270,0)</f>
        <v>300</v>
      </c>
      <c r="G297" s="146">
        <f t="shared" ref="G297:G301" si="47">ROUNDUP(E297*F297,0)</f>
        <v>65</v>
      </c>
      <c r="H297" s="146">
        <f t="shared" ref="H297:H301" si="48">G297</f>
        <v>65</v>
      </c>
      <c r="I297" s="443"/>
      <c r="L297" s="1"/>
    </row>
    <row r="298" spans="1:12" ht="20.100000000000001" customHeight="1" outlineLevel="2" x14ac:dyDescent="0.25">
      <c r="A298" s="30" t="str">
        <f>A286</f>
        <v>2.2.1.2.2</v>
      </c>
      <c r="B298" s="130" t="str">
        <f>$B$12</f>
        <v>93568</v>
      </c>
      <c r="C298" s="131" t="str">
        <f>$C$12</f>
        <v>SINAPI</v>
      </c>
      <c r="D298" s="132" t="str">
        <f>$D$12</f>
        <v>Engenheiro Civil Sênior</v>
      </c>
      <c r="E298" s="367"/>
      <c r="F298" s="102">
        <f t="shared" ref="F298:F300" si="49">IF(E298&gt;0,$F$23,0)</f>
        <v>0</v>
      </c>
      <c r="G298" s="102">
        <f t="shared" si="47"/>
        <v>0</v>
      </c>
      <c r="H298" s="102">
        <f t="shared" si="48"/>
        <v>0</v>
      </c>
      <c r="I298" s="443"/>
      <c r="L298" s="1"/>
    </row>
    <row r="299" spans="1:12" ht="20.100000000000001" customHeight="1" outlineLevel="2" x14ac:dyDescent="0.25">
      <c r="A299" s="149" t="str">
        <f>A287</f>
        <v>2.2.1.2.3</v>
      </c>
      <c r="B299" s="147" t="str">
        <f>$B$13</f>
        <v>91677</v>
      </c>
      <c r="C299" s="144" t="str">
        <f>$C$13</f>
        <v>DER</v>
      </c>
      <c r="D299" s="148" t="str">
        <f>$D$13</f>
        <v>Engenheiro Eletricista (Sênior)</v>
      </c>
      <c r="E299" s="363"/>
      <c r="F299" s="146">
        <f t="shared" si="49"/>
        <v>0</v>
      </c>
      <c r="G299" s="146">
        <f t="shared" si="47"/>
        <v>0</v>
      </c>
      <c r="H299" s="146">
        <f t="shared" si="48"/>
        <v>0</v>
      </c>
      <c r="I299" s="443"/>
      <c r="L299" s="1"/>
    </row>
    <row r="300" spans="1:12" ht="20.100000000000001" customHeight="1" outlineLevel="2" x14ac:dyDescent="0.25">
      <c r="A300" s="30" t="str">
        <f>A288</f>
        <v>2.2.1.2.4</v>
      </c>
      <c r="B300" s="133" t="str">
        <f>$B$14</f>
        <v>93568M</v>
      </c>
      <c r="C300" s="131" t="str">
        <f>$C$14</f>
        <v>SINAPI</v>
      </c>
      <c r="D300" s="134" t="str">
        <f>$D$14</f>
        <v>Engenheiro Mecânico (Sênior)</v>
      </c>
      <c r="E300" s="367"/>
      <c r="F300" s="102">
        <f t="shared" si="49"/>
        <v>0</v>
      </c>
      <c r="G300" s="102">
        <f t="shared" si="47"/>
        <v>0</v>
      </c>
      <c r="H300" s="102">
        <f t="shared" si="48"/>
        <v>0</v>
      </c>
      <c r="I300" s="443"/>
      <c r="L300" s="1"/>
    </row>
    <row r="301" spans="1:12" ht="20.100000000000001" customHeight="1" outlineLevel="2" x14ac:dyDescent="0.25">
      <c r="A301" s="198" t="str">
        <f>A289</f>
        <v>2.2.1.2.5</v>
      </c>
      <c r="B301" s="233" t="str">
        <f>$B$15</f>
        <v>93560</v>
      </c>
      <c r="C301" s="234" t="str">
        <f>$C$15</f>
        <v>SINAPI</v>
      </c>
      <c r="D301" s="235" t="str">
        <f>$D$15</f>
        <v>Desenhista copista</v>
      </c>
      <c r="E301" s="368">
        <v>0.22739999999999999</v>
      </c>
      <c r="F301" s="199">
        <f>IF(E301&gt;0,$F$270,0)</f>
        <v>300</v>
      </c>
      <c r="G301" s="199">
        <f t="shared" si="47"/>
        <v>69</v>
      </c>
      <c r="H301" s="199">
        <f t="shared" si="48"/>
        <v>69</v>
      </c>
      <c r="I301" s="138"/>
      <c r="L301" s="1"/>
    </row>
    <row r="302" spans="1:12" ht="20.100000000000001" customHeight="1" outlineLevel="1" x14ac:dyDescent="0.25">
      <c r="A302" s="204"/>
      <c r="B302" s="205"/>
      <c r="C302" s="206"/>
      <c r="D302" s="207"/>
      <c r="E302" s="369"/>
      <c r="F302" s="208"/>
      <c r="G302" s="208"/>
      <c r="H302" s="208"/>
      <c r="I302" s="208"/>
      <c r="L302" s="1"/>
    </row>
    <row r="303" spans="1:12" ht="20.100000000000001" customHeight="1" outlineLevel="1" x14ac:dyDescent="0.25">
      <c r="A303" s="150" t="s">
        <v>25961</v>
      </c>
      <c r="B303" s="151"/>
      <c r="C303" s="152"/>
      <c r="D303" s="150" t="s">
        <v>25835</v>
      </c>
      <c r="E303" s="393"/>
      <c r="F303" s="424">
        <f>10%*F270</f>
        <v>30</v>
      </c>
      <c r="G303" s="393" t="s">
        <v>25854</v>
      </c>
      <c r="H303" s="153"/>
      <c r="I303" s="154">
        <f ca="1">I312</f>
        <v>254.17</v>
      </c>
      <c r="L303" s="1"/>
    </row>
    <row r="304" spans="1:12" ht="20.100000000000001" customHeight="1" outlineLevel="2" x14ac:dyDescent="0.25">
      <c r="A304" s="149" t="s">
        <v>25978</v>
      </c>
      <c r="B304" s="143" t="str">
        <f>$B$11</f>
        <v>93571</v>
      </c>
      <c r="C304" s="144" t="str">
        <f>$C$11</f>
        <v>SINAPI</v>
      </c>
      <c r="D304" s="145" t="str">
        <f>$D$11</f>
        <v>Arquiteto Sênior</v>
      </c>
      <c r="E304" s="363" t="str">
        <f>$E$11</f>
        <v>h</v>
      </c>
      <c r="F304" s="146">
        <f ca="1">SUMIF(B316:H320,B304:B308,H316:H320)</f>
        <v>2</v>
      </c>
      <c r="G304" s="146">
        <f>VLOOKUP(B304,MAO_OBRA_PROJETO!D:M,4,FALSE)</f>
        <v>91.51</v>
      </c>
      <c r="H304" s="146"/>
      <c r="I304" s="146">
        <f ca="1">TRUNC(F304*G304,2)</f>
        <v>183.02</v>
      </c>
      <c r="L304" s="1"/>
    </row>
    <row r="305" spans="1:12" ht="20.100000000000001" customHeight="1" outlineLevel="2" x14ac:dyDescent="0.25">
      <c r="A305" s="139" t="s">
        <v>25979</v>
      </c>
      <c r="B305" s="130" t="str">
        <f>$B$12</f>
        <v>93568</v>
      </c>
      <c r="C305" s="131" t="str">
        <f>$C$12</f>
        <v>SINAPI</v>
      </c>
      <c r="D305" s="132" t="str">
        <f>$D$12</f>
        <v>Engenheiro Civil Sênior</v>
      </c>
      <c r="E305" s="362" t="str">
        <f>$E$12</f>
        <v>h</v>
      </c>
      <c r="F305" s="443">
        <f ca="1">SUMIF(B316:H320,B304:B308,H316:H320)</f>
        <v>0</v>
      </c>
      <c r="G305" s="443">
        <f>VLOOKUP(B305,MAO_OBRA_PROJETO!D:M,4,FALSE)</f>
        <v>91.51</v>
      </c>
      <c r="H305" s="443"/>
      <c r="I305" s="443">
        <f t="shared" ref="I305:I308" ca="1" si="50">TRUNC(F305*G305,2)</f>
        <v>0</v>
      </c>
      <c r="L305" s="1"/>
    </row>
    <row r="306" spans="1:12" ht="20.100000000000001" customHeight="1" outlineLevel="2" x14ac:dyDescent="0.25">
      <c r="A306" s="149" t="s">
        <v>26192</v>
      </c>
      <c r="B306" s="147" t="str">
        <f>$B$13</f>
        <v>91677</v>
      </c>
      <c r="C306" s="144" t="str">
        <f>$C$13</f>
        <v>DER</v>
      </c>
      <c r="D306" s="148" t="str">
        <f>$D$13</f>
        <v>Engenheiro Eletricista (Sênior)</v>
      </c>
      <c r="E306" s="363" t="str">
        <f>$E$13</f>
        <v>h</v>
      </c>
      <c r="F306" s="146">
        <f ca="1">SUMIF(B316:H320,B304:B308,H316:H320)</f>
        <v>0</v>
      </c>
      <c r="G306" s="146">
        <f>VLOOKUP(B306,MAO_OBRA_PROJETO!D:M,4,FALSE)</f>
        <v>91.51</v>
      </c>
      <c r="H306" s="146"/>
      <c r="I306" s="146">
        <f t="shared" ca="1" si="50"/>
        <v>0</v>
      </c>
      <c r="L306" s="1"/>
    </row>
    <row r="307" spans="1:12" ht="20.100000000000001" customHeight="1" outlineLevel="2" x14ac:dyDescent="0.25">
      <c r="A307" s="139" t="s">
        <v>26193</v>
      </c>
      <c r="B307" s="133" t="str">
        <f>$B$14</f>
        <v>93568M</v>
      </c>
      <c r="C307" s="131" t="str">
        <f>$C$14</f>
        <v>SINAPI</v>
      </c>
      <c r="D307" s="134" t="str">
        <f>$D$14</f>
        <v>Engenheiro Mecânico (Sênior)</v>
      </c>
      <c r="E307" s="362" t="str">
        <f>$E$14</f>
        <v>h</v>
      </c>
      <c r="F307" s="443">
        <f ca="1">SUMIF(B316:H320,B304:B308,H316:H320)</f>
        <v>0</v>
      </c>
      <c r="G307" s="443">
        <f>VLOOKUP(B307,MAO_OBRA_PROJETO!D:M,4,FALSE)</f>
        <v>91.51</v>
      </c>
      <c r="H307" s="443"/>
      <c r="I307" s="443">
        <f t="shared" ca="1" si="50"/>
        <v>0</v>
      </c>
      <c r="L307" s="1"/>
    </row>
    <row r="308" spans="1:12" ht="20.100000000000001" customHeight="1" outlineLevel="2" x14ac:dyDescent="0.25">
      <c r="A308" s="149" t="s">
        <v>26194</v>
      </c>
      <c r="B308" s="147" t="str">
        <f>$B$15</f>
        <v>93560</v>
      </c>
      <c r="C308" s="144" t="str">
        <f>$C$15</f>
        <v>SINAPI</v>
      </c>
      <c r="D308" s="148" t="str">
        <f>$D$15</f>
        <v>Desenhista copista</v>
      </c>
      <c r="E308" s="363" t="str">
        <f>$E$15</f>
        <v>h</v>
      </c>
      <c r="F308" s="146">
        <f ca="1">SUMIF(B316:H320,B304:B308,H316:H320)</f>
        <v>2</v>
      </c>
      <c r="G308" s="146">
        <f>VLOOKUP(B308,MAO_OBRA_PROJETO!D:M,4,FALSE)</f>
        <v>13.77</v>
      </c>
      <c r="H308" s="146"/>
      <c r="I308" s="146">
        <f t="shared" ca="1" si="50"/>
        <v>27.54</v>
      </c>
      <c r="J308" s="31"/>
      <c r="L308" s="1"/>
    </row>
    <row r="309" spans="1:12" ht="20.100000000000001" customHeight="1" outlineLevel="2" x14ac:dyDescent="0.25">
      <c r="A309" s="639" t="s">
        <v>25785</v>
      </c>
      <c r="B309" s="639"/>
      <c r="C309" s="639"/>
      <c r="D309" s="639"/>
      <c r="E309" s="639"/>
      <c r="F309" s="639"/>
      <c r="G309" s="639"/>
      <c r="H309" s="440"/>
      <c r="I309" s="444">
        <f ca="1">SUM(I304:I308)</f>
        <v>210.56</v>
      </c>
      <c r="L309" s="1"/>
    </row>
    <row r="310" spans="1:12" ht="20.100000000000001" customHeight="1" outlineLevel="2" x14ac:dyDescent="0.25">
      <c r="A310" s="640" t="s">
        <v>25790</v>
      </c>
      <c r="B310" s="640"/>
      <c r="C310" s="640"/>
      <c r="D310" s="640"/>
      <c r="E310" s="640"/>
      <c r="F310" s="640"/>
      <c r="G310" s="640"/>
      <c r="H310" s="442"/>
      <c r="I310" s="224">
        <f>1+0.1</f>
        <v>1.1000000000000001</v>
      </c>
      <c r="L310" s="1"/>
    </row>
    <row r="311" spans="1:12" ht="20.100000000000001" customHeight="1" outlineLevel="2" x14ac:dyDescent="0.25">
      <c r="A311" s="641" t="s">
        <v>16213</v>
      </c>
      <c r="B311" s="641"/>
      <c r="C311" s="641"/>
      <c r="D311" s="641"/>
      <c r="E311" s="641"/>
      <c r="F311" s="641"/>
      <c r="G311" s="641"/>
      <c r="H311" s="443"/>
      <c r="I311" s="224">
        <f>1+0.0974</f>
        <v>1.0973999999999999</v>
      </c>
      <c r="L311" s="1"/>
    </row>
    <row r="312" spans="1:12" ht="20.100000000000001" customHeight="1" outlineLevel="2" x14ac:dyDescent="0.25">
      <c r="A312" s="636" t="s">
        <v>25787</v>
      </c>
      <c r="B312" s="636"/>
      <c r="C312" s="636"/>
      <c r="D312" s="636"/>
      <c r="E312" s="636"/>
      <c r="F312" s="636"/>
      <c r="G312" s="636"/>
      <c r="H312" s="444"/>
      <c r="I312" s="444">
        <f ca="1">TRUNC(I309*I310*I311,2)</f>
        <v>254.17</v>
      </c>
      <c r="L312" s="1"/>
    </row>
    <row r="313" spans="1:12" ht="20.100000000000001" customHeight="1" outlineLevel="2" x14ac:dyDescent="0.25">
      <c r="A313" s="346"/>
      <c r="B313" s="346"/>
      <c r="C313" s="346"/>
      <c r="D313" s="346"/>
      <c r="E313" s="365"/>
      <c r="F313" s="346"/>
      <c r="G313" s="346"/>
      <c r="H313" s="346"/>
      <c r="I313" s="347"/>
      <c r="L313" s="1"/>
    </row>
    <row r="314" spans="1:12" ht="20.100000000000001" customHeight="1" outlineLevel="2" x14ac:dyDescent="0.25">
      <c r="A314" s="643" t="s">
        <v>13238</v>
      </c>
      <c r="B314" s="643"/>
      <c r="C314" s="643"/>
      <c r="D314" s="643"/>
      <c r="E314" s="643"/>
      <c r="F314" s="643"/>
      <c r="G314" s="643"/>
      <c r="H314" s="348"/>
      <c r="I314" s="349"/>
      <c r="L314" s="1"/>
    </row>
    <row r="315" spans="1:12" ht="20.100000000000001" customHeight="1" outlineLevel="2" x14ac:dyDescent="0.25">
      <c r="A315" s="140" t="s">
        <v>10</v>
      </c>
      <c r="B315" s="227" t="s">
        <v>2</v>
      </c>
      <c r="C315" s="141" t="s">
        <v>13</v>
      </c>
      <c r="D315" s="227" t="s">
        <v>3</v>
      </c>
      <c r="E315" s="366" t="s">
        <v>25833</v>
      </c>
      <c r="F315" s="142" t="s">
        <v>25831</v>
      </c>
      <c r="G315" s="142" t="s">
        <v>25786</v>
      </c>
      <c r="H315" s="142"/>
      <c r="I315" s="155"/>
      <c r="L315" s="1"/>
    </row>
    <row r="316" spans="1:12" ht="20.100000000000001" customHeight="1" outlineLevel="2" x14ac:dyDescent="0.25">
      <c r="A316" s="149" t="str">
        <f>A304</f>
        <v>2.2.1.3.1</v>
      </c>
      <c r="B316" s="143" t="str">
        <f>$B$11</f>
        <v>93571</v>
      </c>
      <c r="C316" s="144" t="str">
        <f>$C$11</f>
        <v>SINAPI</v>
      </c>
      <c r="D316" s="145" t="str">
        <f>$D$11</f>
        <v>Arquiteto Sênior</v>
      </c>
      <c r="E316" s="363">
        <v>5.74E-2</v>
      </c>
      <c r="F316" s="146">
        <f>F303</f>
        <v>30</v>
      </c>
      <c r="G316" s="146">
        <f t="shared" ref="G316:G320" si="51">ROUNDUP(E316*F316,0)</f>
        <v>2</v>
      </c>
      <c r="H316" s="146">
        <f t="shared" ref="H316:H320" si="52">G316</f>
        <v>2</v>
      </c>
      <c r="I316" s="443"/>
      <c r="L316" s="1"/>
    </row>
    <row r="317" spans="1:12" ht="20.100000000000001" customHeight="1" outlineLevel="2" x14ac:dyDescent="0.25">
      <c r="A317" s="30" t="str">
        <f>A305</f>
        <v>2.2.1.3.2</v>
      </c>
      <c r="B317" s="130" t="str">
        <f>$B$12</f>
        <v>93568</v>
      </c>
      <c r="C317" s="131" t="str">
        <f>$C$12</f>
        <v>SINAPI</v>
      </c>
      <c r="D317" s="132" t="str">
        <f>$D$12</f>
        <v>Engenheiro Civil Sênior</v>
      </c>
      <c r="E317" s="367"/>
      <c r="F317" s="102">
        <f t="shared" ref="F317:F319" si="53">IF(E317&gt;0,$F$42,0)</f>
        <v>0</v>
      </c>
      <c r="G317" s="102">
        <f t="shared" si="51"/>
        <v>0</v>
      </c>
      <c r="H317" s="102">
        <f t="shared" si="52"/>
        <v>0</v>
      </c>
      <c r="I317" s="443"/>
      <c r="L317" s="1"/>
    </row>
    <row r="318" spans="1:12" ht="20.100000000000001" customHeight="1" outlineLevel="2" x14ac:dyDescent="0.25">
      <c r="A318" s="149" t="str">
        <f>A306</f>
        <v>2.2.1.3.3</v>
      </c>
      <c r="B318" s="147" t="str">
        <f>$B$13</f>
        <v>91677</v>
      </c>
      <c r="C318" s="144" t="str">
        <f>$C$13</f>
        <v>DER</v>
      </c>
      <c r="D318" s="148" t="str">
        <f>$D$13</f>
        <v>Engenheiro Eletricista (Sênior)</v>
      </c>
      <c r="E318" s="363"/>
      <c r="F318" s="146">
        <f t="shared" si="53"/>
        <v>0</v>
      </c>
      <c r="G318" s="146">
        <f t="shared" si="51"/>
        <v>0</v>
      </c>
      <c r="H318" s="146">
        <f t="shared" si="52"/>
        <v>0</v>
      </c>
      <c r="I318" s="443"/>
      <c r="L318" s="1"/>
    </row>
    <row r="319" spans="1:12" ht="20.100000000000001" customHeight="1" outlineLevel="2" x14ac:dyDescent="0.25">
      <c r="A319" s="30" t="str">
        <f>A307</f>
        <v>2.2.1.3.4</v>
      </c>
      <c r="B319" s="133" t="str">
        <f>$B$14</f>
        <v>93568M</v>
      </c>
      <c r="C319" s="131" t="str">
        <f>$C$14</f>
        <v>SINAPI</v>
      </c>
      <c r="D319" s="134" t="str">
        <f>$D$14</f>
        <v>Engenheiro Mecânico (Sênior)</v>
      </c>
      <c r="E319" s="367"/>
      <c r="F319" s="102">
        <f t="shared" si="53"/>
        <v>0</v>
      </c>
      <c r="G319" s="102">
        <f t="shared" si="51"/>
        <v>0</v>
      </c>
      <c r="H319" s="102">
        <f t="shared" si="52"/>
        <v>0</v>
      </c>
      <c r="I319" s="443"/>
      <c r="L319" s="1"/>
    </row>
    <row r="320" spans="1:12" ht="20.100000000000001" customHeight="1" outlineLevel="2" x14ac:dyDescent="0.25">
      <c r="A320" s="198" t="str">
        <f>A308</f>
        <v>2.2.1.3.5</v>
      </c>
      <c r="B320" s="233" t="str">
        <f>$B$15</f>
        <v>93560</v>
      </c>
      <c r="C320" s="234" t="str">
        <f>$C$15</f>
        <v>SINAPI</v>
      </c>
      <c r="D320" s="235" t="str">
        <f>$D$15</f>
        <v>Desenhista copista</v>
      </c>
      <c r="E320" s="368">
        <v>5.9200000000000003E-2</v>
      </c>
      <c r="F320" s="199">
        <f>F303</f>
        <v>30</v>
      </c>
      <c r="G320" s="199">
        <f t="shared" si="51"/>
        <v>2</v>
      </c>
      <c r="H320" s="199">
        <f t="shared" si="52"/>
        <v>2</v>
      </c>
      <c r="I320" s="138"/>
      <c r="L320" s="1"/>
    </row>
    <row r="321" spans="1:12" ht="20.100000000000001" customHeight="1" outlineLevel="1" x14ac:dyDescent="0.25">
      <c r="A321" s="204"/>
      <c r="B321" s="205"/>
      <c r="C321" s="206"/>
      <c r="D321" s="207"/>
      <c r="E321" s="369"/>
      <c r="F321" s="208"/>
      <c r="G321" s="208"/>
      <c r="H321" s="208"/>
      <c r="I321" s="208"/>
      <c r="L321" s="1"/>
    </row>
    <row r="322" spans="1:12" ht="21.95" customHeight="1" outlineLevel="1" x14ac:dyDescent="0.25">
      <c r="A322" s="150" t="s">
        <v>25962</v>
      </c>
      <c r="B322" s="151"/>
      <c r="C322" s="152"/>
      <c r="D322" s="150" t="s">
        <v>25817</v>
      </c>
      <c r="E322" s="393"/>
      <c r="F322" s="424">
        <f>F270</f>
        <v>300</v>
      </c>
      <c r="G322" s="393" t="s">
        <v>25854</v>
      </c>
      <c r="H322" s="153"/>
      <c r="I322" s="154">
        <f ca="1">I331</f>
        <v>32088.38</v>
      </c>
      <c r="L322" s="1"/>
    </row>
    <row r="323" spans="1:12" ht="20.100000000000001" customHeight="1" outlineLevel="2" x14ac:dyDescent="0.25">
      <c r="A323" s="149" t="s">
        <v>25980</v>
      </c>
      <c r="B323" s="143" t="str">
        <f>$B$11</f>
        <v>93571</v>
      </c>
      <c r="C323" s="144" t="str">
        <f>$C$11</f>
        <v>SINAPI</v>
      </c>
      <c r="D323" s="145" t="str">
        <f>$D$11</f>
        <v>Arquiteto Sênior</v>
      </c>
      <c r="E323" s="363" t="str">
        <f>$E$11</f>
        <v>h</v>
      </c>
      <c r="F323" s="146">
        <f ca="1">SUMIF(B335:H339,B323:B327,H335:H339)</f>
        <v>0</v>
      </c>
      <c r="G323" s="146">
        <f>VLOOKUP(B323,MAO_OBRA_PROJETO!D:M,4,FALSE)</f>
        <v>91.51</v>
      </c>
      <c r="H323" s="146"/>
      <c r="I323" s="146">
        <f ca="1">TRUNC(F323*G323,2)</f>
        <v>0</v>
      </c>
      <c r="L323" s="1"/>
    </row>
    <row r="324" spans="1:12" ht="20.100000000000001" customHeight="1" outlineLevel="2" x14ac:dyDescent="0.25">
      <c r="A324" s="139" t="s">
        <v>25981</v>
      </c>
      <c r="B324" s="130" t="str">
        <f>$B$12</f>
        <v>93568</v>
      </c>
      <c r="C324" s="131" t="str">
        <f>$C$12</f>
        <v>SINAPI</v>
      </c>
      <c r="D324" s="132" t="str">
        <f>$D$12</f>
        <v>Engenheiro Civil Sênior</v>
      </c>
      <c r="E324" s="362" t="str">
        <f>$E$12</f>
        <v>h</v>
      </c>
      <c r="F324" s="443">
        <f ca="1">SUMIF(B335:H339,B323:B327,H335:H339)</f>
        <v>176</v>
      </c>
      <c r="G324" s="443">
        <f>VLOOKUP(B324,MAO_OBRA_PROJETO!D:M,4,FALSE)</f>
        <v>91.51</v>
      </c>
      <c r="H324" s="443"/>
      <c r="I324" s="443">
        <f t="shared" ref="I324:I327" ca="1" si="54">TRUNC(F324*G324,2)</f>
        <v>16105.76</v>
      </c>
      <c r="L324" s="1"/>
    </row>
    <row r="325" spans="1:12" ht="20.100000000000001" customHeight="1" outlineLevel="2" x14ac:dyDescent="0.25">
      <c r="A325" s="149" t="s">
        <v>25982</v>
      </c>
      <c r="B325" s="147" t="str">
        <f>$B$13</f>
        <v>91677</v>
      </c>
      <c r="C325" s="144" t="str">
        <f>$C$13</f>
        <v>DER</v>
      </c>
      <c r="D325" s="148" t="str">
        <f>$D$13</f>
        <v>Engenheiro Eletricista (Sênior)</v>
      </c>
      <c r="E325" s="363" t="str">
        <f>$E$13</f>
        <v>h</v>
      </c>
      <c r="F325" s="146">
        <f ca="1">SUMIF(B335:H339,B323:B327,H335:H339)</f>
        <v>0</v>
      </c>
      <c r="G325" s="146">
        <f>VLOOKUP(B325,MAO_OBRA_PROJETO!D:M,4,FALSE)</f>
        <v>91.51</v>
      </c>
      <c r="H325" s="146"/>
      <c r="I325" s="146">
        <f t="shared" ca="1" si="54"/>
        <v>0</v>
      </c>
      <c r="L325" s="1"/>
    </row>
    <row r="326" spans="1:12" ht="20.100000000000001" customHeight="1" outlineLevel="2" x14ac:dyDescent="0.25">
      <c r="A326" s="139" t="s">
        <v>25984</v>
      </c>
      <c r="B326" s="133" t="str">
        <f>$B$14</f>
        <v>93568M</v>
      </c>
      <c r="C326" s="131" t="str">
        <f>$C$14</f>
        <v>SINAPI</v>
      </c>
      <c r="D326" s="134" t="str">
        <f>$D$14</f>
        <v>Engenheiro Mecânico (Sênior)</v>
      </c>
      <c r="E326" s="362" t="str">
        <f>$E$14</f>
        <v>h</v>
      </c>
      <c r="F326" s="443">
        <f ca="1">SUMIF(B335:H339,B323:B327,H335:H339)</f>
        <v>88</v>
      </c>
      <c r="G326" s="443">
        <f>VLOOKUP(B326,MAO_OBRA_PROJETO!D:M,4,FALSE)</f>
        <v>91.51</v>
      </c>
      <c r="H326" s="443"/>
      <c r="I326" s="443">
        <f t="shared" ca="1" si="54"/>
        <v>8052.88</v>
      </c>
      <c r="L326" s="1"/>
    </row>
    <row r="327" spans="1:12" ht="20.100000000000001" customHeight="1" outlineLevel="2" x14ac:dyDescent="0.25">
      <c r="A327" s="149" t="s">
        <v>25983</v>
      </c>
      <c r="B327" s="147" t="str">
        <f>$B$15</f>
        <v>93560</v>
      </c>
      <c r="C327" s="144" t="str">
        <f>$C$15</f>
        <v>SINAPI</v>
      </c>
      <c r="D327" s="148" t="str">
        <f>$D$15</f>
        <v>Desenhista copista</v>
      </c>
      <c r="E327" s="363" t="str">
        <f>$E$15</f>
        <v>h</v>
      </c>
      <c r="F327" s="146">
        <f ca="1">SUMIF(B335:H339,B323:B327,H335:H339)</f>
        <v>176</v>
      </c>
      <c r="G327" s="146">
        <f>VLOOKUP(B327,MAO_OBRA_PROJETO!D:M,4,FALSE)</f>
        <v>13.77</v>
      </c>
      <c r="H327" s="146"/>
      <c r="I327" s="146">
        <f t="shared" ca="1" si="54"/>
        <v>2423.52</v>
      </c>
      <c r="L327" s="1"/>
    </row>
    <row r="328" spans="1:12" ht="20.100000000000001" customHeight="1" outlineLevel="2" x14ac:dyDescent="0.25">
      <c r="A328" s="639" t="s">
        <v>25785</v>
      </c>
      <c r="B328" s="639"/>
      <c r="C328" s="639"/>
      <c r="D328" s="639"/>
      <c r="E328" s="639"/>
      <c r="F328" s="639"/>
      <c r="G328" s="639"/>
      <c r="H328" s="440"/>
      <c r="I328" s="444">
        <f ca="1">SUM(I323:I327)</f>
        <v>26582.16</v>
      </c>
      <c r="L328" s="1"/>
    </row>
    <row r="329" spans="1:12" ht="20.100000000000001" customHeight="1" outlineLevel="2" x14ac:dyDescent="0.25">
      <c r="A329" s="640" t="s">
        <v>25790</v>
      </c>
      <c r="B329" s="640"/>
      <c r="C329" s="640"/>
      <c r="D329" s="640"/>
      <c r="E329" s="640"/>
      <c r="F329" s="640"/>
      <c r="G329" s="640"/>
      <c r="H329" s="442"/>
      <c r="I329" s="224">
        <f>1+0.1</f>
        <v>1.1000000000000001</v>
      </c>
      <c r="L329" s="1"/>
    </row>
    <row r="330" spans="1:12" ht="20.100000000000001" customHeight="1" outlineLevel="2" x14ac:dyDescent="0.25">
      <c r="A330" s="641" t="s">
        <v>16213</v>
      </c>
      <c r="B330" s="641"/>
      <c r="C330" s="641"/>
      <c r="D330" s="641"/>
      <c r="E330" s="641"/>
      <c r="F330" s="641"/>
      <c r="G330" s="641"/>
      <c r="H330" s="443"/>
      <c r="I330" s="224">
        <f>1+0.0974</f>
        <v>1.0973999999999999</v>
      </c>
      <c r="L330" s="1"/>
    </row>
    <row r="331" spans="1:12" ht="20.100000000000001" customHeight="1" outlineLevel="2" x14ac:dyDescent="0.25">
      <c r="A331" s="636" t="s">
        <v>25787</v>
      </c>
      <c r="B331" s="636"/>
      <c r="C331" s="636"/>
      <c r="D331" s="636"/>
      <c r="E331" s="636"/>
      <c r="F331" s="636"/>
      <c r="G331" s="636"/>
      <c r="H331" s="444"/>
      <c r="I331" s="444">
        <f ca="1">TRUNC(I328*I329*I330,2)</f>
        <v>32088.38</v>
      </c>
      <c r="L331" s="1"/>
    </row>
    <row r="332" spans="1:12" ht="20.100000000000001" customHeight="1" outlineLevel="2" x14ac:dyDescent="0.25">
      <c r="A332" s="202"/>
      <c r="B332" s="202"/>
      <c r="C332" s="202"/>
      <c r="D332" s="202"/>
      <c r="E332" s="370"/>
      <c r="F332" s="202"/>
      <c r="G332" s="202"/>
      <c r="H332" s="202"/>
      <c r="I332" s="200"/>
      <c r="L332" s="1"/>
    </row>
    <row r="333" spans="1:12" ht="20.100000000000001" customHeight="1" outlineLevel="2" x14ac:dyDescent="0.25">
      <c r="A333" s="637" t="s">
        <v>13238</v>
      </c>
      <c r="B333" s="637"/>
      <c r="C333" s="637"/>
      <c r="D333" s="637"/>
      <c r="E333" s="637"/>
      <c r="F333" s="637"/>
      <c r="G333" s="637"/>
      <c r="H333" s="441"/>
      <c r="I333" s="203"/>
      <c r="L333" s="1"/>
    </row>
    <row r="334" spans="1:12" ht="20.100000000000001" customHeight="1" outlineLevel="2" x14ac:dyDescent="0.25">
      <c r="A334" s="39" t="s">
        <v>10</v>
      </c>
      <c r="B334" s="225" t="s">
        <v>2</v>
      </c>
      <c r="C334" s="228" t="s">
        <v>13</v>
      </c>
      <c r="D334" s="225" t="s">
        <v>3</v>
      </c>
      <c r="E334" s="371" t="s">
        <v>25839</v>
      </c>
      <c r="F334" s="229" t="s">
        <v>25840</v>
      </c>
      <c r="G334" s="229" t="s">
        <v>25786</v>
      </c>
      <c r="H334" s="229"/>
      <c r="I334" s="230"/>
      <c r="L334" s="1"/>
    </row>
    <row r="335" spans="1:12" ht="20.100000000000001" customHeight="1" outlineLevel="2" x14ac:dyDescent="0.25">
      <c r="A335" s="149" t="str">
        <f>A323</f>
        <v>2.2.1.4.1</v>
      </c>
      <c r="B335" s="143" t="str">
        <f>$B$11</f>
        <v>93571</v>
      </c>
      <c r="C335" s="144" t="str">
        <f>$C$11</f>
        <v>SINAPI</v>
      </c>
      <c r="D335" s="145" t="str">
        <f>$D$11</f>
        <v>Arquiteto Sênior</v>
      </c>
      <c r="E335" s="363"/>
      <c r="F335" s="146"/>
      <c r="G335" s="146">
        <f t="shared" ref="G335:G339" si="55">ROUNDUP(E335*F335,0)</f>
        <v>0</v>
      </c>
      <c r="H335" s="146">
        <f t="shared" ref="H335:H339" si="56">G335</f>
        <v>0</v>
      </c>
      <c r="I335" s="103"/>
      <c r="L335" s="1"/>
    </row>
    <row r="336" spans="1:12" ht="20.100000000000001" customHeight="1" outlineLevel="2" x14ac:dyDescent="0.25">
      <c r="A336" s="30" t="str">
        <f>A324</f>
        <v>2.2.1.4.2</v>
      </c>
      <c r="B336" s="101" t="str">
        <f>$B$12</f>
        <v>93568</v>
      </c>
      <c r="C336" s="34" t="str">
        <f>$C$12</f>
        <v>SINAPI</v>
      </c>
      <c r="D336" s="40" t="str">
        <f>$D$12</f>
        <v>Engenheiro Civil Sênior</v>
      </c>
      <c r="E336" s="367">
        <v>8</v>
      </c>
      <c r="F336" s="102">
        <v>22</v>
      </c>
      <c r="G336" s="102">
        <f t="shared" si="55"/>
        <v>176</v>
      </c>
      <c r="H336" s="102">
        <f t="shared" si="56"/>
        <v>176</v>
      </c>
      <c r="I336" s="103"/>
      <c r="L336" s="1"/>
    </row>
    <row r="337" spans="1:12" ht="20.100000000000001" customHeight="1" outlineLevel="2" x14ac:dyDescent="0.25">
      <c r="A337" s="149" t="str">
        <f>A325</f>
        <v>2.2.1.4.3</v>
      </c>
      <c r="B337" s="147" t="str">
        <f>$B$13</f>
        <v>91677</v>
      </c>
      <c r="C337" s="144" t="str">
        <f>$C$13</f>
        <v>DER</v>
      </c>
      <c r="D337" s="148" t="str">
        <f>$D$13</f>
        <v>Engenheiro Eletricista (Sênior)</v>
      </c>
      <c r="E337" s="363"/>
      <c r="F337" s="146"/>
      <c r="G337" s="146">
        <f t="shared" si="55"/>
        <v>0</v>
      </c>
      <c r="H337" s="146">
        <f t="shared" si="56"/>
        <v>0</v>
      </c>
      <c r="I337" s="103"/>
      <c r="L337" s="1"/>
    </row>
    <row r="338" spans="1:12" ht="20.100000000000001" customHeight="1" outlineLevel="2" x14ac:dyDescent="0.25">
      <c r="A338" s="30" t="str">
        <f>A326</f>
        <v>2.2.1.4.4</v>
      </c>
      <c r="B338" s="37" t="str">
        <f>$B$14</f>
        <v>93568M</v>
      </c>
      <c r="C338" s="34" t="str">
        <f>$C$14</f>
        <v>SINAPI</v>
      </c>
      <c r="D338" s="38" t="str">
        <f>$D$14</f>
        <v>Engenheiro Mecânico (Sênior)</v>
      </c>
      <c r="E338" s="367">
        <v>8</v>
      </c>
      <c r="F338" s="102">
        <v>11</v>
      </c>
      <c r="G338" s="102">
        <f t="shared" si="55"/>
        <v>88</v>
      </c>
      <c r="H338" s="102">
        <f t="shared" si="56"/>
        <v>88</v>
      </c>
      <c r="I338" s="103"/>
      <c r="L338" s="1"/>
    </row>
    <row r="339" spans="1:12" ht="20.100000000000001" customHeight="1" outlineLevel="2" x14ac:dyDescent="0.25">
      <c r="A339" s="149" t="str">
        <f>A327</f>
        <v>2.2.1.4.5</v>
      </c>
      <c r="B339" s="147" t="str">
        <f>$B$15</f>
        <v>93560</v>
      </c>
      <c r="C339" s="144" t="str">
        <f>$C$15</f>
        <v>SINAPI</v>
      </c>
      <c r="D339" s="148" t="str">
        <f>$D$15</f>
        <v>Desenhista copista</v>
      </c>
      <c r="E339" s="363">
        <v>8</v>
      </c>
      <c r="F339" s="146">
        <v>22</v>
      </c>
      <c r="G339" s="146">
        <f t="shared" si="55"/>
        <v>176</v>
      </c>
      <c r="H339" s="146">
        <f t="shared" si="56"/>
        <v>176</v>
      </c>
      <c r="I339" s="103"/>
      <c r="L339" s="1"/>
    </row>
    <row r="340" spans="1:12" ht="20.100000000000001" customHeight="1" outlineLevel="2" x14ac:dyDescent="0.25">
      <c r="A340" s="209"/>
      <c r="B340" s="210"/>
      <c r="C340" s="211"/>
      <c r="D340" s="209"/>
      <c r="E340" s="372"/>
      <c r="F340" s="212"/>
      <c r="G340" s="212"/>
      <c r="H340" s="212"/>
      <c r="I340" s="213"/>
      <c r="L340" s="1"/>
    </row>
    <row r="341" spans="1:12" ht="89.25" customHeight="1" outlineLevel="2" x14ac:dyDescent="0.25">
      <c r="A341" s="644" t="s">
        <v>25877</v>
      </c>
      <c r="B341" s="644"/>
      <c r="C341" s="644"/>
      <c r="D341" s="644"/>
      <c r="E341" s="644"/>
      <c r="F341" s="644"/>
      <c r="G341" s="644"/>
      <c r="H341" s="644"/>
      <c r="I341" s="644"/>
      <c r="L341" s="1"/>
    </row>
    <row r="342" spans="1:12" ht="20.100000000000001" customHeight="1" outlineLevel="1" x14ac:dyDescent="0.25">
      <c r="A342" s="219"/>
      <c r="B342" s="220"/>
      <c r="C342" s="221"/>
      <c r="D342" s="219"/>
      <c r="E342" s="374"/>
      <c r="F342" s="222"/>
      <c r="G342" s="222"/>
      <c r="H342" s="222"/>
      <c r="I342" s="223"/>
      <c r="L342" s="1"/>
    </row>
    <row r="343" spans="1:12" ht="21.95" customHeight="1" outlineLevel="1" x14ac:dyDescent="0.25">
      <c r="A343" s="150" t="s">
        <v>25963</v>
      </c>
      <c r="B343" s="151"/>
      <c r="C343" s="152"/>
      <c r="D343" s="150" t="s">
        <v>25832</v>
      </c>
      <c r="E343" s="393"/>
      <c r="F343" s="424">
        <f>F270</f>
        <v>300</v>
      </c>
      <c r="G343" s="393" t="s">
        <v>25854</v>
      </c>
      <c r="H343" s="153"/>
      <c r="I343" s="154">
        <f ca="1">I352</f>
        <v>5056.1499999999996</v>
      </c>
      <c r="L343" s="1"/>
    </row>
    <row r="344" spans="1:12" ht="20.100000000000001" customHeight="1" outlineLevel="2" x14ac:dyDescent="0.25">
      <c r="A344" s="149" t="s">
        <v>25985</v>
      </c>
      <c r="B344" s="143" t="str">
        <f>$B$11</f>
        <v>93571</v>
      </c>
      <c r="C344" s="144" t="str">
        <f>$C$11</f>
        <v>SINAPI</v>
      </c>
      <c r="D344" s="145" t="str">
        <f>$D$11</f>
        <v>Arquiteto Sênior</v>
      </c>
      <c r="E344" s="363" t="str">
        <f>$E$11</f>
        <v>h</v>
      </c>
      <c r="F344" s="146">
        <f ca="1">SUMIF(B356:H360,B344:B348,H356:H360)</f>
        <v>0</v>
      </c>
      <c r="G344" s="146">
        <f>VLOOKUP(B344,MAO_OBRA_PROJETO!D:M,4,FALSE)</f>
        <v>91.51</v>
      </c>
      <c r="H344" s="146"/>
      <c r="I344" s="146">
        <f ca="1">TRUNC(F344*G344,2)</f>
        <v>0</v>
      </c>
      <c r="L344" s="1"/>
    </row>
    <row r="345" spans="1:12" ht="20.100000000000001" customHeight="1" outlineLevel="2" x14ac:dyDescent="0.25">
      <c r="A345" s="139" t="s">
        <v>25986</v>
      </c>
      <c r="B345" s="101" t="str">
        <f>$B$12</f>
        <v>93568</v>
      </c>
      <c r="C345" s="131" t="str">
        <f>$C$12</f>
        <v>SINAPI</v>
      </c>
      <c r="D345" s="40" t="str">
        <f>$D$12</f>
        <v>Engenheiro Civil Sênior</v>
      </c>
      <c r="E345" s="362" t="str">
        <f>$E$12</f>
        <v>h</v>
      </c>
      <c r="F345" s="443">
        <f ca="1">SUMIF(B356:H360,B344:B348,H356:H360)</f>
        <v>39</v>
      </c>
      <c r="G345" s="443">
        <f>VLOOKUP(B345,MAO_OBRA_PROJETO!D:M,4,FALSE)</f>
        <v>91.51</v>
      </c>
      <c r="H345" s="443"/>
      <c r="I345" s="443">
        <f t="shared" ref="I345:I348" ca="1" si="57">TRUNC(F345*G345,2)</f>
        <v>3568.89</v>
      </c>
      <c r="L345" s="1"/>
    </row>
    <row r="346" spans="1:12" ht="20.100000000000001" customHeight="1" outlineLevel="2" x14ac:dyDescent="0.25">
      <c r="A346" s="149" t="s">
        <v>25987</v>
      </c>
      <c r="B346" s="147" t="str">
        <f>$B$13</f>
        <v>91677</v>
      </c>
      <c r="C346" s="144" t="str">
        <f>$C$13</f>
        <v>DER</v>
      </c>
      <c r="D346" s="148" t="str">
        <f>$D$13</f>
        <v>Engenheiro Eletricista (Sênior)</v>
      </c>
      <c r="E346" s="363" t="str">
        <f>$E$13</f>
        <v>h</v>
      </c>
      <c r="F346" s="146">
        <f ca="1">SUMIF(B356:H360,B344:B348,H356:H360)</f>
        <v>0</v>
      </c>
      <c r="G346" s="146">
        <f>VLOOKUP(B346,MAO_OBRA_PROJETO!D:M,4,FALSE)</f>
        <v>91.51</v>
      </c>
      <c r="H346" s="146"/>
      <c r="I346" s="146">
        <f t="shared" ca="1" si="57"/>
        <v>0</v>
      </c>
      <c r="L346" s="1"/>
    </row>
    <row r="347" spans="1:12" ht="20.100000000000001" customHeight="1" outlineLevel="2" x14ac:dyDescent="0.25">
      <c r="A347" s="139" t="s">
        <v>25988</v>
      </c>
      <c r="B347" s="37" t="str">
        <f>$B$14</f>
        <v>93568M</v>
      </c>
      <c r="C347" s="131" t="str">
        <f>$C$14</f>
        <v>SINAPI</v>
      </c>
      <c r="D347" s="38" t="str">
        <f>$D$14</f>
        <v>Engenheiro Mecânico (Sênior)</v>
      </c>
      <c r="E347" s="362" t="str">
        <f>$E$14</f>
        <v>h</v>
      </c>
      <c r="F347" s="443">
        <f ca="1">SUMIF(B356:H360,B344:B348,H356:H360)</f>
        <v>0</v>
      </c>
      <c r="G347" s="443">
        <f>VLOOKUP(B347,MAO_OBRA_PROJETO!D:M,4,FALSE)</f>
        <v>91.51</v>
      </c>
      <c r="H347" s="443"/>
      <c r="I347" s="443">
        <f t="shared" ca="1" si="57"/>
        <v>0</v>
      </c>
      <c r="L347" s="1"/>
    </row>
    <row r="348" spans="1:12" ht="20.100000000000001" customHeight="1" outlineLevel="2" x14ac:dyDescent="0.25">
      <c r="A348" s="149" t="s">
        <v>25989</v>
      </c>
      <c r="B348" s="147" t="str">
        <f>$B$15</f>
        <v>93560</v>
      </c>
      <c r="C348" s="144" t="str">
        <f>$C$15</f>
        <v>SINAPI</v>
      </c>
      <c r="D348" s="148" t="str">
        <f>$D$15</f>
        <v>Desenhista copista</v>
      </c>
      <c r="E348" s="363" t="str">
        <f>$E$15</f>
        <v>h</v>
      </c>
      <c r="F348" s="146">
        <f ca="1">SUMIF(B356:H360,B344:B348,H356:H360)</f>
        <v>45</v>
      </c>
      <c r="G348" s="146">
        <f>VLOOKUP(B348,MAO_OBRA_PROJETO!D:M,4,FALSE)</f>
        <v>13.77</v>
      </c>
      <c r="H348" s="146"/>
      <c r="I348" s="146">
        <f t="shared" ca="1" si="57"/>
        <v>619.65</v>
      </c>
      <c r="L348" s="1"/>
    </row>
    <row r="349" spans="1:12" ht="20.100000000000001" customHeight="1" outlineLevel="2" x14ac:dyDescent="0.25">
      <c r="A349" s="639" t="s">
        <v>25785</v>
      </c>
      <c r="B349" s="639"/>
      <c r="C349" s="639"/>
      <c r="D349" s="639"/>
      <c r="E349" s="639"/>
      <c r="F349" s="639"/>
      <c r="G349" s="639"/>
      <c r="H349" s="440"/>
      <c r="I349" s="444">
        <f ca="1">SUM(I344:I348)</f>
        <v>4188.54</v>
      </c>
      <c r="L349" s="1"/>
    </row>
    <row r="350" spans="1:12" ht="20.100000000000001" customHeight="1" outlineLevel="2" x14ac:dyDescent="0.25">
      <c r="A350" s="640" t="s">
        <v>25790</v>
      </c>
      <c r="B350" s="640"/>
      <c r="C350" s="640"/>
      <c r="D350" s="640"/>
      <c r="E350" s="640"/>
      <c r="F350" s="640"/>
      <c r="G350" s="640"/>
      <c r="H350" s="442"/>
      <c r="I350" s="224">
        <f>1+0.1</f>
        <v>1.1000000000000001</v>
      </c>
      <c r="L350" s="1"/>
    </row>
    <row r="351" spans="1:12" ht="20.100000000000001" customHeight="1" outlineLevel="2" x14ac:dyDescent="0.25">
      <c r="A351" s="641" t="s">
        <v>16213</v>
      </c>
      <c r="B351" s="641"/>
      <c r="C351" s="641"/>
      <c r="D351" s="641"/>
      <c r="E351" s="641"/>
      <c r="F351" s="641"/>
      <c r="G351" s="641"/>
      <c r="H351" s="443"/>
      <c r="I351" s="224">
        <f>1+0.0974</f>
        <v>1.0973999999999999</v>
      </c>
      <c r="L351" s="1"/>
    </row>
    <row r="352" spans="1:12" ht="20.100000000000001" customHeight="1" outlineLevel="2" x14ac:dyDescent="0.25">
      <c r="A352" s="636" t="s">
        <v>25787</v>
      </c>
      <c r="B352" s="636"/>
      <c r="C352" s="636"/>
      <c r="D352" s="636"/>
      <c r="E352" s="636"/>
      <c r="F352" s="636"/>
      <c r="G352" s="636"/>
      <c r="H352" s="444"/>
      <c r="I352" s="444">
        <f ca="1">TRUNC(I349*I350*I351,2)</f>
        <v>5056.1499999999996</v>
      </c>
      <c r="L352" s="1"/>
    </row>
    <row r="353" spans="1:12" ht="20.100000000000001" customHeight="1" outlineLevel="2" x14ac:dyDescent="0.25">
      <c r="A353" s="202"/>
      <c r="B353" s="202"/>
      <c r="C353" s="202"/>
      <c r="D353" s="202"/>
      <c r="E353" s="370"/>
      <c r="F353" s="202"/>
      <c r="G353" s="202"/>
      <c r="H353" s="202"/>
      <c r="I353" s="200"/>
      <c r="L353" s="1"/>
    </row>
    <row r="354" spans="1:12" ht="20.100000000000001" customHeight="1" outlineLevel="2" x14ac:dyDescent="0.25">
      <c r="A354" s="637" t="s">
        <v>13238</v>
      </c>
      <c r="B354" s="637"/>
      <c r="C354" s="637"/>
      <c r="D354" s="637"/>
      <c r="E354" s="637"/>
      <c r="F354" s="637"/>
      <c r="G354" s="637"/>
      <c r="H354" s="441"/>
      <c r="I354" s="203"/>
      <c r="L354" s="1"/>
    </row>
    <row r="355" spans="1:12" ht="20.100000000000001" customHeight="1" outlineLevel="2" x14ac:dyDescent="0.25">
      <c r="A355" s="140" t="s">
        <v>10</v>
      </c>
      <c r="B355" s="227" t="s">
        <v>2</v>
      </c>
      <c r="C355" s="141" t="s">
        <v>13</v>
      </c>
      <c r="D355" s="227" t="s">
        <v>3</v>
      </c>
      <c r="E355" s="366" t="s">
        <v>25833</v>
      </c>
      <c r="F355" s="142" t="s">
        <v>25841</v>
      </c>
      <c r="G355" s="142" t="s">
        <v>25786</v>
      </c>
      <c r="H355" s="142"/>
      <c r="I355" s="202"/>
      <c r="L355" s="1"/>
    </row>
    <row r="356" spans="1:12" ht="20.100000000000001" customHeight="1" outlineLevel="2" x14ac:dyDescent="0.25">
      <c r="A356" s="149" t="str">
        <f>A344</f>
        <v>2.2.1.5.1</v>
      </c>
      <c r="B356" s="143" t="str">
        <f>$B$11</f>
        <v>93571</v>
      </c>
      <c r="C356" s="144" t="str">
        <f>$C$11</f>
        <v>SINAPI</v>
      </c>
      <c r="D356" s="145" t="str">
        <f>$D$11</f>
        <v>Arquiteto Sênior</v>
      </c>
      <c r="E356" s="363"/>
      <c r="F356" s="146">
        <f>IF(E356&gt;0,$F$82,0)</f>
        <v>0</v>
      </c>
      <c r="G356" s="146">
        <f t="shared" ref="G356:G360" si="58">ROUNDUP(E356*F356,0)</f>
        <v>0</v>
      </c>
      <c r="H356" s="146">
        <f t="shared" ref="H356:H360" si="59">G356</f>
        <v>0</v>
      </c>
      <c r="I356" s="200"/>
      <c r="L356" s="1"/>
    </row>
    <row r="357" spans="1:12" ht="20.100000000000001" customHeight="1" outlineLevel="2" x14ac:dyDescent="0.25">
      <c r="A357" s="30" t="str">
        <f>A345</f>
        <v>2.2.1.5.2</v>
      </c>
      <c r="B357" s="101" t="str">
        <f>$B$12</f>
        <v>93568</v>
      </c>
      <c r="C357" s="34" t="str">
        <f>$C$12</f>
        <v>SINAPI</v>
      </c>
      <c r="D357" s="40" t="str">
        <f>$D$12</f>
        <v>Engenheiro Civil Sênior</v>
      </c>
      <c r="E357" s="367">
        <v>0.1288</v>
      </c>
      <c r="F357" s="102">
        <f>F343</f>
        <v>300</v>
      </c>
      <c r="G357" s="102">
        <f t="shared" si="58"/>
        <v>39</v>
      </c>
      <c r="H357" s="102">
        <f t="shared" si="59"/>
        <v>39</v>
      </c>
      <c r="I357" s="200"/>
      <c r="L357" s="1"/>
    </row>
    <row r="358" spans="1:12" ht="20.100000000000001" customHeight="1" outlineLevel="2" x14ac:dyDescent="0.25">
      <c r="A358" s="149" t="str">
        <f>A346</f>
        <v>2.2.1.5.3</v>
      </c>
      <c r="B358" s="147" t="str">
        <f>$B$13</f>
        <v>91677</v>
      </c>
      <c r="C358" s="144" t="str">
        <f>$C$13</f>
        <v>DER</v>
      </c>
      <c r="D358" s="148" t="str">
        <f>$D$13</f>
        <v>Engenheiro Eletricista (Sênior)</v>
      </c>
      <c r="E358" s="363"/>
      <c r="F358" s="146">
        <f t="shared" ref="F358:F359" si="60">IF(E358&gt;0,$F$82,0)</f>
        <v>0</v>
      </c>
      <c r="G358" s="146">
        <f t="shared" si="58"/>
        <v>0</v>
      </c>
      <c r="H358" s="146">
        <f t="shared" si="59"/>
        <v>0</v>
      </c>
      <c r="I358" s="200"/>
      <c r="L358" s="1"/>
    </row>
    <row r="359" spans="1:12" ht="20.100000000000001" customHeight="1" outlineLevel="2" x14ac:dyDescent="0.25">
      <c r="A359" s="30" t="str">
        <f>A347</f>
        <v>2.2.1.5.4</v>
      </c>
      <c r="B359" s="37" t="str">
        <f>$B$14</f>
        <v>93568M</v>
      </c>
      <c r="C359" s="34" t="str">
        <f>$C$14</f>
        <v>SINAPI</v>
      </c>
      <c r="D359" s="38" t="str">
        <f>$D$14</f>
        <v>Engenheiro Mecânico (Sênior)</v>
      </c>
      <c r="E359" s="367"/>
      <c r="F359" s="102">
        <f t="shared" si="60"/>
        <v>0</v>
      </c>
      <c r="G359" s="102">
        <f t="shared" si="58"/>
        <v>0</v>
      </c>
      <c r="H359" s="102">
        <f t="shared" si="59"/>
        <v>0</v>
      </c>
      <c r="I359" s="200"/>
      <c r="L359" s="1"/>
    </row>
    <row r="360" spans="1:12" ht="20.100000000000001" customHeight="1" outlineLevel="2" x14ac:dyDescent="0.25">
      <c r="A360" s="149" t="str">
        <f>A348</f>
        <v>2.2.1.5.5</v>
      </c>
      <c r="B360" s="147" t="str">
        <f>$B$15</f>
        <v>93560</v>
      </c>
      <c r="C360" s="144" t="str">
        <f>$C$15</f>
        <v>SINAPI</v>
      </c>
      <c r="D360" s="148" t="str">
        <f>$D$15</f>
        <v>Desenhista copista</v>
      </c>
      <c r="E360" s="363">
        <v>0.14749999999999999</v>
      </c>
      <c r="F360" s="146">
        <f>F343</f>
        <v>300</v>
      </c>
      <c r="G360" s="146">
        <f t="shared" si="58"/>
        <v>45</v>
      </c>
      <c r="H360" s="146">
        <f t="shared" si="59"/>
        <v>45</v>
      </c>
      <c r="I360" s="200"/>
      <c r="L360" s="1"/>
    </row>
    <row r="361" spans="1:12" ht="20.100000000000001" customHeight="1" outlineLevel="1" x14ac:dyDescent="0.25">
      <c r="A361" s="236"/>
      <c r="B361" s="237"/>
      <c r="C361" s="238"/>
      <c r="D361" s="236"/>
      <c r="E361" s="373"/>
      <c r="F361" s="231"/>
      <c r="G361" s="231"/>
      <c r="H361" s="231"/>
      <c r="I361" s="232"/>
      <c r="L361" s="1"/>
    </row>
    <row r="362" spans="1:12" ht="21.95" customHeight="1" outlineLevel="1" x14ac:dyDescent="0.25">
      <c r="A362" s="150" t="s">
        <v>25964</v>
      </c>
      <c r="B362" s="151"/>
      <c r="C362" s="152"/>
      <c r="D362" s="150" t="s">
        <v>25843</v>
      </c>
      <c r="E362" s="393"/>
      <c r="F362" s="424">
        <f>F270</f>
        <v>300</v>
      </c>
      <c r="G362" s="393" t="s">
        <v>25854</v>
      </c>
      <c r="H362" s="153"/>
      <c r="I362" s="154">
        <f ca="1">I371</f>
        <v>2823.28</v>
      </c>
      <c r="L362" s="1"/>
    </row>
    <row r="363" spans="1:12" ht="20.100000000000001" customHeight="1" outlineLevel="2" x14ac:dyDescent="0.25">
      <c r="A363" s="149" t="s">
        <v>25990</v>
      </c>
      <c r="B363" s="143" t="str">
        <f>$B$11</f>
        <v>93571</v>
      </c>
      <c r="C363" s="144" t="str">
        <f>$C$11</f>
        <v>SINAPI</v>
      </c>
      <c r="D363" s="145" t="str">
        <f>$D$11</f>
        <v>Arquiteto Sênior</v>
      </c>
      <c r="E363" s="363" t="str">
        <f>$E$11</f>
        <v>h</v>
      </c>
      <c r="F363" s="146">
        <f ca="1">SUMIF(B375:H379,B363:B367,H375:H379)</f>
        <v>0</v>
      </c>
      <c r="G363" s="146">
        <f>VLOOKUP(B363,MAO_OBRA_PROJETO!D:M,4,FALSE)</f>
        <v>91.51</v>
      </c>
      <c r="H363" s="146"/>
      <c r="I363" s="146">
        <f ca="1">TRUNC(F363*G363,2)</f>
        <v>0</v>
      </c>
      <c r="L363" s="1"/>
    </row>
    <row r="364" spans="1:12" ht="20.100000000000001" customHeight="1" outlineLevel="2" x14ac:dyDescent="0.25">
      <c r="A364" s="139" t="s">
        <v>25991</v>
      </c>
      <c r="B364" s="101" t="str">
        <f>$B$12</f>
        <v>93568</v>
      </c>
      <c r="C364" s="131" t="str">
        <f>$C$12</f>
        <v>SINAPI</v>
      </c>
      <c r="D364" s="40" t="str">
        <f>$D$12</f>
        <v>Engenheiro Civil Sênior</v>
      </c>
      <c r="E364" s="362" t="str">
        <f>$E$12</f>
        <v>h</v>
      </c>
      <c r="F364" s="443">
        <f ca="1">SUMIF(B375:H379,B363:B367,H375:H379)</f>
        <v>23</v>
      </c>
      <c r="G364" s="443">
        <f>VLOOKUP(B364,MAO_OBRA_PROJETO!D:M,4,FALSE)</f>
        <v>91.51</v>
      </c>
      <c r="H364" s="443"/>
      <c r="I364" s="443">
        <f t="shared" ref="I364:I367" ca="1" si="61">TRUNC(F364*G364,2)</f>
        <v>2104.73</v>
      </c>
      <c r="L364" s="1"/>
    </row>
    <row r="365" spans="1:12" ht="20.100000000000001" customHeight="1" outlineLevel="2" x14ac:dyDescent="0.25">
      <c r="A365" s="149" t="s">
        <v>25992</v>
      </c>
      <c r="B365" s="147" t="str">
        <f>$B$13</f>
        <v>91677</v>
      </c>
      <c r="C365" s="144" t="str">
        <f>$C$13</f>
        <v>DER</v>
      </c>
      <c r="D365" s="148" t="str">
        <f>$D$13</f>
        <v>Engenheiro Eletricista (Sênior)</v>
      </c>
      <c r="E365" s="363" t="str">
        <f>$E$13</f>
        <v>h</v>
      </c>
      <c r="F365" s="146">
        <f ca="1">SUMIF(B375:H379,B363:B367,H375:H379)</f>
        <v>0</v>
      </c>
      <c r="G365" s="146">
        <f>VLOOKUP(B365,MAO_OBRA_PROJETO!D:M,4,FALSE)</f>
        <v>91.51</v>
      </c>
      <c r="H365" s="146"/>
      <c r="I365" s="146">
        <f t="shared" ca="1" si="61"/>
        <v>0</v>
      </c>
      <c r="L365" s="1"/>
    </row>
    <row r="366" spans="1:12" ht="20.100000000000001" customHeight="1" outlineLevel="2" x14ac:dyDescent="0.25">
      <c r="A366" s="139" t="s">
        <v>25993</v>
      </c>
      <c r="B366" s="37" t="str">
        <f>$B$14</f>
        <v>93568M</v>
      </c>
      <c r="C366" s="131" t="str">
        <f>$C$14</f>
        <v>SINAPI</v>
      </c>
      <c r="D366" s="38" t="str">
        <f>$D$14</f>
        <v>Engenheiro Mecânico (Sênior)</v>
      </c>
      <c r="E366" s="362" t="str">
        <f>$E$14</f>
        <v>h</v>
      </c>
      <c r="F366" s="443">
        <f ca="1">SUMIF(B375:H379,B363:B367,H375:H379)</f>
        <v>0</v>
      </c>
      <c r="G366" s="443">
        <f>VLOOKUP(B366,MAO_OBRA_PROJETO!D:M,4,FALSE)</f>
        <v>91.51</v>
      </c>
      <c r="H366" s="443"/>
      <c r="I366" s="443">
        <f t="shared" ca="1" si="61"/>
        <v>0</v>
      </c>
      <c r="L366" s="1"/>
    </row>
    <row r="367" spans="1:12" ht="20.100000000000001" customHeight="1" outlineLevel="2" x14ac:dyDescent="0.25">
      <c r="A367" s="149" t="s">
        <v>25994</v>
      </c>
      <c r="B367" s="147" t="str">
        <f>$B$15</f>
        <v>93560</v>
      </c>
      <c r="C367" s="144" t="str">
        <f>$C$15</f>
        <v>SINAPI</v>
      </c>
      <c r="D367" s="148" t="str">
        <f>$D$15</f>
        <v>Desenhista copista</v>
      </c>
      <c r="E367" s="363" t="str">
        <f>$E$15</f>
        <v>h</v>
      </c>
      <c r="F367" s="146">
        <f ca="1">SUMIF(B375:H379,B363:B367,H375:H379)</f>
        <v>17</v>
      </c>
      <c r="G367" s="146">
        <f>VLOOKUP(B367,MAO_OBRA_PROJETO!D:M,4,FALSE)</f>
        <v>13.77</v>
      </c>
      <c r="H367" s="146"/>
      <c r="I367" s="146">
        <f t="shared" ca="1" si="61"/>
        <v>234.09</v>
      </c>
      <c r="L367" s="1"/>
    </row>
    <row r="368" spans="1:12" ht="20.100000000000001" customHeight="1" outlineLevel="2" x14ac:dyDescent="0.25">
      <c r="A368" s="639" t="s">
        <v>25785</v>
      </c>
      <c r="B368" s="639"/>
      <c r="C368" s="639"/>
      <c r="D368" s="639"/>
      <c r="E368" s="639"/>
      <c r="F368" s="639"/>
      <c r="G368" s="639"/>
      <c r="H368" s="440"/>
      <c r="I368" s="444">
        <f ca="1">SUM(I363:I367)</f>
        <v>2338.8200000000002</v>
      </c>
      <c r="L368" s="1"/>
    </row>
    <row r="369" spans="1:13" ht="20.100000000000001" customHeight="1" outlineLevel="2" x14ac:dyDescent="0.25">
      <c r="A369" s="640" t="s">
        <v>25790</v>
      </c>
      <c r="B369" s="640"/>
      <c r="C369" s="640"/>
      <c r="D369" s="640"/>
      <c r="E369" s="640"/>
      <c r="F369" s="640"/>
      <c r="G369" s="640"/>
      <c r="H369" s="442"/>
      <c r="I369" s="224">
        <f>1+0.1</f>
        <v>1.1000000000000001</v>
      </c>
      <c r="L369" s="1"/>
    </row>
    <row r="370" spans="1:13" ht="20.100000000000001" customHeight="1" outlineLevel="2" x14ac:dyDescent="0.25">
      <c r="A370" s="641" t="s">
        <v>16213</v>
      </c>
      <c r="B370" s="641"/>
      <c r="C370" s="641"/>
      <c r="D370" s="641"/>
      <c r="E370" s="641"/>
      <c r="F370" s="641"/>
      <c r="G370" s="641"/>
      <c r="H370" s="443"/>
      <c r="I370" s="224">
        <f>1+0.0974</f>
        <v>1.0973999999999999</v>
      </c>
      <c r="L370" s="1"/>
    </row>
    <row r="371" spans="1:13" ht="20.100000000000001" customHeight="1" outlineLevel="2" x14ac:dyDescent="0.25">
      <c r="A371" s="636" t="s">
        <v>25787</v>
      </c>
      <c r="B371" s="636"/>
      <c r="C371" s="636"/>
      <c r="D371" s="636"/>
      <c r="E371" s="636"/>
      <c r="F371" s="636"/>
      <c r="G371" s="636"/>
      <c r="H371" s="444"/>
      <c r="I371" s="444">
        <f ca="1">TRUNC(I368*I369*I370,2)</f>
        <v>2823.28</v>
      </c>
      <c r="L371" s="1"/>
    </row>
    <row r="372" spans="1:13" ht="20.100000000000001" customHeight="1" outlineLevel="2" x14ac:dyDescent="0.25">
      <c r="A372" s="202"/>
      <c r="B372" s="202"/>
      <c r="C372" s="202"/>
      <c r="D372" s="202"/>
      <c r="E372" s="370"/>
      <c r="F372" s="202"/>
      <c r="G372" s="202"/>
      <c r="H372" s="202"/>
      <c r="I372" s="200"/>
      <c r="L372" s="1"/>
    </row>
    <row r="373" spans="1:13" ht="20.100000000000001" customHeight="1" outlineLevel="2" x14ac:dyDescent="0.25">
      <c r="A373" s="637" t="s">
        <v>13238</v>
      </c>
      <c r="B373" s="637"/>
      <c r="C373" s="637"/>
      <c r="D373" s="637"/>
      <c r="E373" s="637"/>
      <c r="F373" s="637"/>
      <c r="G373" s="637"/>
      <c r="H373" s="441"/>
      <c r="I373" s="226"/>
      <c r="L373" s="1"/>
    </row>
    <row r="374" spans="1:13" ht="20.100000000000001" customHeight="1" outlineLevel="2" x14ac:dyDescent="0.25">
      <c r="A374" s="39" t="s">
        <v>10</v>
      </c>
      <c r="B374" s="225" t="s">
        <v>2</v>
      </c>
      <c r="C374" s="228" t="s">
        <v>13</v>
      </c>
      <c r="D374" s="225" t="s">
        <v>3</v>
      </c>
      <c r="E374" s="371" t="s">
        <v>25833</v>
      </c>
      <c r="F374" s="229" t="s">
        <v>25830</v>
      </c>
      <c r="G374" s="229" t="s">
        <v>25786</v>
      </c>
      <c r="H374" s="229"/>
      <c r="I374" s="239"/>
      <c r="L374" s="1"/>
    </row>
    <row r="375" spans="1:13" ht="20.100000000000001" customHeight="1" outlineLevel="2" x14ac:dyDescent="0.25">
      <c r="A375" s="149" t="str">
        <f>A363</f>
        <v>2.2.1.6.1</v>
      </c>
      <c r="B375" s="143" t="str">
        <f>$B$11</f>
        <v>93571</v>
      </c>
      <c r="C375" s="144" t="str">
        <f>$C$11</f>
        <v>SINAPI</v>
      </c>
      <c r="D375" s="145" t="str">
        <f>$D$11</f>
        <v>Arquiteto Sênior</v>
      </c>
      <c r="E375" s="363"/>
      <c r="F375" s="146">
        <f>IF(E375&gt;0,$F$101,0)</f>
        <v>0</v>
      </c>
      <c r="G375" s="146">
        <f t="shared" ref="G375:G379" si="62">ROUNDUP(E375*F375,0)</f>
        <v>0</v>
      </c>
      <c r="H375" s="146">
        <f t="shared" ref="H375:H379" si="63">G375</f>
        <v>0</v>
      </c>
      <c r="I375" s="102"/>
      <c r="L375" s="1"/>
    </row>
    <row r="376" spans="1:13" ht="20.100000000000001" customHeight="1" outlineLevel="2" x14ac:dyDescent="0.25">
      <c r="A376" s="30" t="str">
        <f>A364</f>
        <v>2.2.1.6.2</v>
      </c>
      <c r="B376" s="101" t="str">
        <f>$B$12</f>
        <v>93568</v>
      </c>
      <c r="C376" s="34" t="str">
        <f>$C$12</f>
        <v>SINAPI</v>
      </c>
      <c r="D376" s="40" t="str">
        <f>$D$12</f>
        <v>Engenheiro Civil Sênior</v>
      </c>
      <c r="E376" s="367">
        <v>7.3899999999999993E-2</v>
      </c>
      <c r="F376" s="102">
        <f>F362</f>
        <v>300</v>
      </c>
      <c r="G376" s="102">
        <f t="shared" si="62"/>
        <v>23</v>
      </c>
      <c r="H376" s="102">
        <f t="shared" si="63"/>
        <v>23</v>
      </c>
      <c r="I376" s="102"/>
      <c r="K376" s="378"/>
      <c r="L376" s="1"/>
    </row>
    <row r="377" spans="1:13" ht="20.100000000000001" customHeight="1" outlineLevel="2" x14ac:dyDescent="0.25">
      <c r="A377" s="149" t="str">
        <f>A365</f>
        <v>2.2.1.6.3</v>
      </c>
      <c r="B377" s="147" t="str">
        <f>$B$13</f>
        <v>91677</v>
      </c>
      <c r="C377" s="144" t="str">
        <f>$C$13</f>
        <v>DER</v>
      </c>
      <c r="D377" s="148" t="str">
        <f>$D$13</f>
        <v>Engenheiro Eletricista (Sênior)</v>
      </c>
      <c r="E377" s="363"/>
      <c r="F377" s="146">
        <f t="shared" ref="F377:F378" si="64">IF(E377&gt;0,$F$101,0)</f>
        <v>0</v>
      </c>
      <c r="G377" s="146">
        <f t="shared" si="62"/>
        <v>0</v>
      </c>
      <c r="H377" s="146">
        <f t="shared" si="63"/>
        <v>0</v>
      </c>
      <c r="I377" s="102"/>
      <c r="L377" s="1"/>
    </row>
    <row r="378" spans="1:13" ht="20.100000000000001" customHeight="1" outlineLevel="2" x14ac:dyDescent="0.25">
      <c r="A378" s="30" t="str">
        <f>A366</f>
        <v>2.2.1.6.4</v>
      </c>
      <c r="B378" s="37" t="str">
        <f>$B$14</f>
        <v>93568M</v>
      </c>
      <c r="C378" s="34" t="str">
        <f>$C$14</f>
        <v>SINAPI</v>
      </c>
      <c r="D378" s="38" t="str">
        <f>$D$14</f>
        <v>Engenheiro Mecânico (Sênior)</v>
      </c>
      <c r="E378" s="367"/>
      <c r="F378" s="102">
        <f t="shared" si="64"/>
        <v>0</v>
      </c>
      <c r="G378" s="102">
        <f t="shared" si="62"/>
        <v>0</v>
      </c>
      <c r="H378" s="102">
        <f t="shared" si="63"/>
        <v>0</v>
      </c>
      <c r="I378" s="102"/>
      <c r="L378" s="1"/>
    </row>
    <row r="379" spans="1:13" ht="20.100000000000001" customHeight="1" outlineLevel="2" x14ac:dyDescent="0.25">
      <c r="A379" s="149" t="str">
        <f>A367</f>
        <v>2.2.1.6.5</v>
      </c>
      <c r="B379" s="147" t="str">
        <f>$B$15</f>
        <v>93560</v>
      </c>
      <c r="C379" s="144" t="str">
        <f>$C$15</f>
        <v>SINAPI</v>
      </c>
      <c r="D379" s="148" t="str">
        <f>$D$15</f>
        <v>Desenhista copista</v>
      </c>
      <c r="E379" s="363">
        <v>5.6500000000000002E-2</v>
      </c>
      <c r="F379" s="146">
        <f>F362</f>
        <v>300</v>
      </c>
      <c r="G379" s="146">
        <f t="shared" si="62"/>
        <v>17</v>
      </c>
      <c r="H379" s="146">
        <f t="shared" si="63"/>
        <v>17</v>
      </c>
      <c r="I379" s="102"/>
      <c r="L379" s="1"/>
    </row>
    <row r="380" spans="1:13" ht="20.100000000000001" customHeight="1" outlineLevel="1" x14ac:dyDescent="0.25">
      <c r="L380" s="1"/>
    </row>
    <row r="381" spans="1:13" ht="56.25" customHeight="1" outlineLevel="1" x14ac:dyDescent="0.25">
      <c r="A381" s="150" t="s">
        <v>25965</v>
      </c>
      <c r="B381" s="151"/>
      <c r="C381" s="152"/>
      <c r="D381" s="160" t="s">
        <v>25845</v>
      </c>
      <c r="E381" s="393"/>
      <c r="F381" s="424">
        <f>F270</f>
        <v>300</v>
      </c>
      <c r="G381" s="393" t="s">
        <v>25854</v>
      </c>
      <c r="H381" s="153"/>
      <c r="I381" s="154">
        <f ca="1">I390</f>
        <v>25902.32</v>
      </c>
      <c r="L381" s="1"/>
      <c r="M381" s="320"/>
    </row>
    <row r="382" spans="1:13" ht="20.100000000000001" customHeight="1" outlineLevel="2" x14ac:dyDescent="0.25">
      <c r="A382" s="149" t="s">
        <v>25995</v>
      </c>
      <c r="B382" s="143" t="str">
        <f>$B$11</f>
        <v>93571</v>
      </c>
      <c r="C382" s="144" t="str">
        <f>$C$11</f>
        <v>SINAPI</v>
      </c>
      <c r="D382" s="145" t="str">
        <f>$D$11</f>
        <v>Arquiteto Sênior</v>
      </c>
      <c r="E382" s="363" t="str">
        <f>$E$11</f>
        <v>h</v>
      </c>
      <c r="F382" s="146">
        <f ca="1">SUMIF(B394:H398,B382:B386,H394:H398)</f>
        <v>0</v>
      </c>
      <c r="G382" s="146">
        <f>VLOOKUP(B382,MAO_OBRA_PROJETO!D:M,4,FALSE)</f>
        <v>91.51</v>
      </c>
      <c r="H382" s="146"/>
      <c r="I382" s="146">
        <f ca="1">TRUNC(F382*G382,2)</f>
        <v>0</v>
      </c>
      <c r="L382" s="1"/>
    </row>
    <row r="383" spans="1:13" ht="20.100000000000001" customHeight="1" outlineLevel="2" x14ac:dyDescent="0.25">
      <c r="A383" s="139" t="s">
        <v>25996</v>
      </c>
      <c r="B383" s="101" t="str">
        <f>$B$12</f>
        <v>93568</v>
      </c>
      <c r="C383" s="131" t="str">
        <f>$C$12</f>
        <v>SINAPI</v>
      </c>
      <c r="D383" s="40" t="str">
        <f>$D$12</f>
        <v>Engenheiro Civil Sênior</v>
      </c>
      <c r="E383" s="362" t="str">
        <f>$E$12</f>
        <v>h</v>
      </c>
      <c r="F383" s="443">
        <f ca="1">SUMIF(B394:H398,B382:B386,H394:H398)</f>
        <v>32</v>
      </c>
      <c r="G383" s="443">
        <f>VLOOKUP(B383,MAO_OBRA_PROJETO!D:M,4,FALSE)</f>
        <v>91.51</v>
      </c>
      <c r="H383" s="443"/>
      <c r="I383" s="443">
        <f t="shared" ref="I383:I386" ca="1" si="65">TRUNC(F383*G383,2)</f>
        <v>2928.32</v>
      </c>
      <c r="L383" s="1"/>
    </row>
    <row r="384" spans="1:13" ht="20.100000000000001" customHeight="1" outlineLevel="2" x14ac:dyDescent="0.25">
      <c r="A384" s="149" t="s">
        <v>25997</v>
      </c>
      <c r="B384" s="147" t="str">
        <f>$B$13</f>
        <v>91677</v>
      </c>
      <c r="C384" s="144" t="str">
        <f>$C$13</f>
        <v>DER</v>
      </c>
      <c r="D384" s="148" t="str">
        <f>$D$13</f>
        <v>Engenheiro Eletricista (Sênior)</v>
      </c>
      <c r="E384" s="363" t="str">
        <f>$E$13</f>
        <v>h</v>
      </c>
      <c r="F384" s="146">
        <f ca="1">SUMIF(B394:H398,B382:B386,H394:H398)</f>
        <v>176</v>
      </c>
      <c r="G384" s="146">
        <f>VLOOKUP(B384,MAO_OBRA_PROJETO!D:M,4,FALSE)</f>
        <v>91.51</v>
      </c>
      <c r="H384" s="146"/>
      <c r="I384" s="146">
        <f t="shared" ca="1" si="65"/>
        <v>16105.76</v>
      </c>
      <c r="L384" s="1"/>
    </row>
    <row r="385" spans="1:13" ht="20.100000000000001" customHeight="1" outlineLevel="2" x14ac:dyDescent="0.25">
      <c r="A385" s="139" t="s">
        <v>25998</v>
      </c>
      <c r="B385" s="37" t="str">
        <f>$B$14</f>
        <v>93568M</v>
      </c>
      <c r="C385" s="131" t="str">
        <f>$C$14</f>
        <v>SINAPI</v>
      </c>
      <c r="D385" s="38" t="str">
        <f>$D$14</f>
        <v>Engenheiro Mecânico (Sênior)</v>
      </c>
      <c r="E385" s="362" t="str">
        <f>$E$14</f>
        <v>h</v>
      </c>
      <c r="F385" s="443">
        <f ca="1">SUMIF(B394:H398,B382:B386,H394:H398)</f>
        <v>0</v>
      </c>
      <c r="G385" s="443">
        <f>VLOOKUP(B385,MAO_OBRA_PROJETO!D:M,4,FALSE)</f>
        <v>91.51</v>
      </c>
      <c r="H385" s="443"/>
      <c r="I385" s="443">
        <f t="shared" ca="1" si="65"/>
        <v>0</v>
      </c>
      <c r="L385" s="1"/>
    </row>
    <row r="386" spans="1:13" ht="20.100000000000001" customHeight="1" outlineLevel="2" x14ac:dyDescent="0.25">
      <c r="A386" s="149" t="s">
        <v>25999</v>
      </c>
      <c r="B386" s="147" t="str">
        <f>$B$15</f>
        <v>93560</v>
      </c>
      <c r="C386" s="144" t="str">
        <f>$C$15</f>
        <v>SINAPI</v>
      </c>
      <c r="D386" s="148" t="str">
        <f>$D$15</f>
        <v>Desenhista copista</v>
      </c>
      <c r="E386" s="363" t="str">
        <f>$E$15</f>
        <v>h</v>
      </c>
      <c r="F386" s="146">
        <f ca="1">SUMIF(B394:H398,B382:B386,H394:H398)</f>
        <v>176</v>
      </c>
      <c r="G386" s="146">
        <f>VLOOKUP(B386,MAO_OBRA_PROJETO!D:M,4,FALSE)</f>
        <v>13.77</v>
      </c>
      <c r="H386" s="146"/>
      <c r="I386" s="146">
        <f t="shared" ca="1" si="65"/>
        <v>2423.52</v>
      </c>
      <c r="L386" s="1"/>
    </row>
    <row r="387" spans="1:13" ht="20.100000000000001" customHeight="1" outlineLevel="2" x14ac:dyDescent="0.25">
      <c r="A387" s="639" t="s">
        <v>25785</v>
      </c>
      <c r="B387" s="639"/>
      <c r="C387" s="639"/>
      <c r="D387" s="639"/>
      <c r="E387" s="639"/>
      <c r="F387" s="639"/>
      <c r="G387" s="639"/>
      <c r="H387" s="440"/>
      <c r="I387" s="444">
        <f ca="1">SUM(I382:I386)</f>
        <v>21457.600000000002</v>
      </c>
      <c r="L387" s="1"/>
    </row>
    <row r="388" spans="1:13" ht="20.100000000000001" customHeight="1" outlineLevel="2" x14ac:dyDescent="0.25">
      <c r="A388" s="640" t="s">
        <v>25790</v>
      </c>
      <c r="B388" s="640"/>
      <c r="C388" s="640"/>
      <c r="D388" s="640"/>
      <c r="E388" s="640"/>
      <c r="F388" s="640"/>
      <c r="G388" s="640"/>
      <c r="H388" s="442"/>
      <c r="I388" s="224">
        <f>1+0.1</f>
        <v>1.1000000000000001</v>
      </c>
      <c r="L388" s="1"/>
    </row>
    <row r="389" spans="1:13" ht="20.100000000000001" customHeight="1" outlineLevel="2" x14ac:dyDescent="0.25">
      <c r="A389" s="641" t="s">
        <v>16213</v>
      </c>
      <c r="B389" s="641"/>
      <c r="C389" s="641"/>
      <c r="D389" s="641"/>
      <c r="E389" s="641"/>
      <c r="F389" s="641"/>
      <c r="G389" s="641"/>
      <c r="H389" s="443"/>
      <c r="I389" s="224">
        <f>1+0.0974</f>
        <v>1.0973999999999999</v>
      </c>
      <c r="L389" s="1"/>
    </row>
    <row r="390" spans="1:13" ht="20.100000000000001" customHeight="1" outlineLevel="2" x14ac:dyDescent="0.25">
      <c r="A390" s="636" t="s">
        <v>25787</v>
      </c>
      <c r="B390" s="636"/>
      <c r="C390" s="636"/>
      <c r="D390" s="636"/>
      <c r="E390" s="636"/>
      <c r="F390" s="636"/>
      <c r="G390" s="636"/>
      <c r="H390" s="444"/>
      <c r="I390" s="444">
        <f ca="1">TRUNC(I387*I388*I389,2)</f>
        <v>25902.32</v>
      </c>
      <c r="L390" s="1"/>
    </row>
    <row r="391" spans="1:13" ht="20.100000000000001" customHeight="1" outlineLevel="2" x14ac:dyDescent="0.25">
      <c r="A391" s="389"/>
      <c r="B391" s="389"/>
      <c r="C391" s="389"/>
      <c r="D391" s="389"/>
      <c r="E391" s="390"/>
      <c r="F391" s="389"/>
      <c r="G391" s="389"/>
      <c r="H391" s="389"/>
      <c r="I391" s="200"/>
      <c r="L391" s="1"/>
    </row>
    <row r="392" spans="1:13" ht="20.100000000000001" customHeight="1" outlineLevel="2" x14ac:dyDescent="0.25">
      <c r="A392" s="643" t="s">
        <v>13238</v>
      </c>
      <c r="B392" s="643"/>
      <c r="C392" s="643"/>
      <c r="D392" s="643"/>
      <c r="E392" s="643"/>
      <c r="F392" s="643"/>
      <c r="G392" s="643"/>
      <c r="H392" s="445"/>
      <c r="I392" s="226"/>
      <c r="L392" s="1"/>
    </row>
    <row r="393" spans="1:13" ht="20.100000000000001" customHeight="1" outlineLevel="2" x14ac:dyDescent="0.25">
      <c r="A393" s="39" t="s">
        <v>10</v>
      </c>
      <c r="B393" s="225" t="s">
        <v>2</v>
      </c>
      <c r="C393" s="228" t="s">
        <v>13</v>
      </c>
      <c r="D393" s="225" t="s">
        <v>3</v>
      </c>
      <c r="E393" s="371" t="s">
        <v>25839</v>
      </c>
      <c r="F393" s="229" t="s">
        <v>25840</v>
      </c>
      <c r="G393" s="229" t="s">
        <v>25786</v>
      </c>
      <c r="H393" s="229"/>
      <c r="I393" s="239"/>
      <c r="L393" s="1"/>
    </row>
    <row r="394" spans="1:13" ht="20.100000000000001" customHeight="1" outlineLevel="2" x14ac:dyDescent="0.25">
      <c r="A394" s="149" t="str">
        <f>A382</f>
        <v>2.2.1.7.1</v>
      </c>
      <c r="B394" s="143" t="str">
        <f>$B$11</f>
        <v>93571</v>
      </c>
      <c r="C394" s="144" t="str">
        <f>$C$11</f>
        <v>SINAPI</v>
      </c>
      <c r="D394" s="145" t="str">
        <f>$D$11</f>
        <v>Arquiteto Sênior</v>
      </c>
      <c r="E394" s="363"/>
      <c r="F394" s="146"/>
      <c r="G394" s="146">
        <f t="shared" ref="G394:G398" si="66">ROUNDUP(E394*F394,0)</f>
        <v>0</v>
      </c>
      <c r="H394" s="146">
        <f t="shared" ref="H394:H398" si="67">G394</f>
        <v>0</v>
      </c>
      <c r="I394" s="102"/>
      <c r="L394" s="1"/>
    </row>
    <row r="395" spans="1:13" ht="20.100000000000001" customHeight="1" outlineLevel="2" x14ac:dyDescent="0.25">
      <c r="A395" s="30" t="str">
        <f>A383</f>
        <v>2.2.1.7.2</v>
      </c>
      <c r="B395" s="101" t="str">
        <f>$B$12</f>
        <v>93568</v>
      </c>
      <c r="C395" s="34" t="str">
        <f>$C$12</f>
        <v>SINAPI</v>
      </c>
      <c r="D395" s="40" t="str">
        <f>$D$12</f>
        <v>Engenheiro Civil Sênior</v>
      </c>
      <c r="E395" s="367">
        <v>8</v>
      </c>
      <c r="F395" s="102">
        <v>4</v>
      </c>
      <c r="G395" s="102">
        <f t="shared" si="66"/>
        <v>32</v>
      </c>
      <c r="H395" s="102">
        <f t="shared" si="67"/>
        <v>32</v>
      </c>
      <c r="I395" s="102"/>
      <c r="L395" s="1"/>
    </row>
    <row r="396" spans="1:13" ht="20.100000000000001" customHeight="1" outlineLevel="2" x14ac:dyDescent="0.25">
      <c r="A396" s="149" t="str">
        <f>A384</f>
        <v>2.2.1.7.3</v>
      </c>
      <c r="B396" s="147" t="str">
        <f>$B$13</f>
        <v>91677</v>
      </c>
      <c r="C396" s="144" t="str">
        <f>$C$13</f>
        <v>DER</v>
      </c>
      <c r="D396" s="148" t="str">
        <f>$D$13</f>
        <v>Engenheiro Eletricista (Sênior)</v>
      </c>
      <c r="E396" s="363">
        <v>8</v>
      </c>
      <c r="F396" s="146">
        <v>22</v>
      </c>
      <c r="G396" s="146">
        <f t="shared" si="66"/>
        <v>176</v>
      </c>
      <c r="H396" s="146">
        <f t="shared" si="67"/>
        <v>176</v>
      </c>
      <c r="I396" s="102"/>
      <c r="L396" s="1"/>
    </row>
    <row r="397" spans="1:13" ht="20.100000000000001" customHeight="1" outlineLevel="2" x14ac:dyDescent="0.25">
      <c r="A397" s="30" t="str">
        <f>A385</f>
        <v>2.2.1.7.4</v>
      </c>
      <c r="B397" s="37" t="str">
        <f>$B$14</f>
        <v>93568M</v>
      </c>
      <c r="C397" s="34" t="str">
        <f>$C$14</f>
        <v>SINAPI</v>
      </c>
      <c r="D397" s="38" t="str">
        <f>$D$14</f>
        <v>Engenheiro Mecânico (Sênior)</v>
      </c>
      <c r="E397" s="367"/>
      <c r="F397" s="102"/>
      <c r="G397" s="102">
        <f t="shared" si="66"/>
        <v>0</v>
      </c>
      <c r="H397" s="102">
        <f t="shared" si="67"/>
        <v>0</v>
      </c>
      <c r="I397" s="102"/>
      <c r="L397" s="1"/>
    </row>
    <row r="398" spans="1:13" ht="20.100000000000001" customHeight="1" outlineLevel="2" x14ac:dyDescent="0.25">
      <c r="A398" s="198" t="str">
        <f>A386</f>
        <v>2.2.1.7.5</v>
      </c>
      <c r="B398" s="233" t="str">
        <f>$B$15</f>
        <v>93560</v>
      </c>
      <c r="C398" s="234" t="str">
        <f>$C$15</f>
        <v>SINAPI</v>
      </c>
      <c r="D398" s="235" t="str">
        <f>$D$15</f>
        <v>Desenhista copista</v>
      </c>
      <c r="E398" s="368">
        <v>8</v>
      </c>
      <c r="F398" s="199">
        <v>22</v>
      </c>
      <c r="G398" s="199">
        <f t="shared" si="66"/>
        <v>176</v>
      </c>
      <c r="H398" s="199">
        <f t="shared" si="67"/>
        <v>176</v>
      </c>
      <c r="I398" s="102"/>
      <c r="L398" s="1"/>
    </row>
    <row r="399" spans="1:13" ht="20.100000000000001" customHeight="1" outlineLevel="2" x14ac:dyDescent="0.25">
      <c r="A399" s="112"/>
      <c r="B399" s="113"/>
      <c r="C399" s="112"/>
      <c r="D399" s="5"/>
      <c r="E399" s="391"/>
      <c r="F399" s="332"/>
      <c r="G399" s="333"/>
      <c r="H399" s="333"/>
      <c r="I399" s="333"/>
      <c r="L399" s="1"/>
      <c r="M399" s="320"/>
    </row>
    <row r="400" spans="1:13" ht="78.75" customHeight="1" outlineLevel="2" x14ac:dyDescent="0.25">
      <c r="A400" s="645" t="s">
        <v>25878</v>
      </c>
      <c r="B400" s="645"/>
      <c r="C400" s="645"/>
      <c r="D400" s="645"/>
      <c r="E400" s="645"/>
      <c r="F400" s="645"/>
      <c r="G400" s="645"/>
      <c r="H400" s="645"/>
      <c r="I400" s="645"/>
      <c r="L400" s="1"/>
      <c r="M400" s="320"/>
    </row>
    <row r="401" spans="1:13" ht="20.100000000000001" customHeight="1" outlineLevel="1" x14ac:dyDescent="0.25">
      <c r="A401" s="112"/>
      <c r="B401" s="113"/>
      <c r="C401" s="112"/>
      <c r="D401" s="5"/>
      <c r="E401" s="391"/>
      <c r="F401" s="332"/>
      <c r="G401" s="333"/>
      <c r="H401" s="333"/>
      <c r="I401" s="333"/>
      <c r="L401" s="1"/>
      <c r="M401" s="320"/>
    </row>
    <row r="402" spans="1:13" ht="21.95" customHeight="1" outlineLevel="1" x14ac:dyDescent="0.25">
      <c r="A402" s="150" t="s">
        <v>26000</v>
      </c>
      <c r="B402" s="151"/>
      <c r="C402" s="152"/>
      <c r="D402" s="150" t="s">
        <v>25815</v>
      </c>
      <c r="E402" s="393"/>
      <c r="F402" s="424">
        <f>F270</f>
        <v>300</v>
      </c>
      <c r="G402" s="393" t="s">
        <v>25854</v>
      </c>
      <c r="H402" s="153"/>
      <c r="I402" s="154">
        <f ca="1">I411</f>
        <v>1000.07</v>
      </c>
      <c r="L402" s="1"/>
    </row>
    <row r="403" spans="1:13" ht="20.100000000000001" customHeight="1" outlineLevel="2" x14ac:dyDescent="0.25">
      <c r="A403" s="149" t="s">
        <v>26001</v>
      </c>
      <c r="B403" s="143" t="str">
        <f>$B$11</f>
        <v>93571</v>
      </c>
      <c r="C403" s="144" t="str">
        <f>$C$11</f>
        <v>SINAPI</v>
      </c>
      <c r="D403" s="145" t="str">
        <f>$D$11</f>
        <v>Arquiteto Sênior</v>
      </c>
      <c r="E403" s="363" t="str">
        <f>$E$11</f>
        <v>h</v>
      </c>
      <c r="F403" s="146">
        <f ca="1">SUMIF(B415:H419,B403:B407,H415:H419)</f>
        <v>0</v>
      </c>
      <c r="G403" s="146">
        <f>VLOOKUP(B403,MAO_OBRA_PROJETO!D:M,4,FALSE)</f>
        <v>91.51</v>
      </c>
      <c r="H403" s="146"/>
      <c r="I403" s="146">
        <f ca="1">TRUNC(F403*G403,2)</f>
        <v>0</v>
      </c>
      <c r="L403" s="1"/>
    </row>
    <row r="404" spans="1:13" ht="20.100000000000001" customHeight="1" outlineLevel="2" x14ac:dyDescent="0.25">
      <c r="A404" s="139" t="s">
        <v>26002</v>
      </c>
      <c r="B404" s="101" t="str">
        <f>$B$12</f>
        <v>93568</v>
      </c>
      <c r="C404" s="131" t="str">
        <f>$C$12</f>
        <v>SINAPI</v>
      </c>
      <c r="D404" s="40" t="str">
        <f>$D$12</f>
        <v>Engenheiro Civil Sênior</v>
      </c>
      <c r="E404" s="362" t="str">
        <f>$E$12</f>
        <v>h</v>
      </c>
      <c r="F404" s="443">
        <f ca="1">SUMIF(B415:H419,B403:B407,H415:H419)</f>
        <v>8</v>
      </c>
      <c r="G404" s="443">
        <f>VLOOKUP(B404,MAO_OBRA_PROJETO!D:M,4,FALSE)</f>
        <v>91.51</v>
      </c>
      <c r="H404" s="443"/>
      <c r="I404" s="443">
        <f t="shared" ref="I404:I407" ca="1" si="68">TRUNC(F404*G404,2)</f>
        <v>732.08</v>
      </c>
      <c r="L404" s="1"/>
    </row>
    <row r="405" spans="1:13" ht="20.100000000000001" customHeight="1" outlineLevel="2" x14ac:dyDescent="0.25">
      <c r="A405" s="149" t="s">
        <v>26003</v>
      </c>
      <c r="B405" s="147" t="str">
        <f>$B$13</f>
        <v>91677</v>
      </c>
      <c r="C405" s="144" t="str">
        <f>$C$13</f>
        <v>DER</v>
      </c>
      <c r="D405" s="148" t="str">
        <f>$D$13</f>
        <v>Engenheiro Eletricista (Sênior)</v>
      </c>
      <c r="E405" s="363" t="str">
        <f>$E$13</f>
        <v>h</v>
      </c>
      <c r="F405" s="146">
        <f ca="1">SUMIF(B415:H419,B403:B407,H415:H419)</f>
        <v>0</v>
      </c>
      <c r="G405" s="146">
        <f>VLOOKUP(B405,MAO_OBRA_PROJETO!D:M,4,FALSE)</f>
        <v>91.51</v>
      </c>
      <c r="H405" s="146"/>
      <c r="I405" s="146">
        <f t="shared" ca="1" si="68"/>
        <v>0</v>
      </c>
      <c r="L405" s="1"/>
    </row>
    <row r="406" spans="1:13" ht="20.100000000000001" customHeight="1" outlineLevel="2" x14ac:dyDescent="0.25">
      <c r="A406" s="139" t="s">
        <v>26004</v>
      </c>
      <c r="B406" s="37" t="str">
        <f>$B$14</f>
        <v>93568M</v>
      </c>
      <c r="C406" s="131" t="str">
        <f>$C$14</f>
        <v>SINAPI</v>
      </c>
      <c r="D406" s="38" t="str">
        <f>$D$14</f>
        <v>Engenheiro Mecânico (Sênior)</v>
      </c>
      <c r="E406" s="362" t="str">
        <f>$E$14</f>
        <v>h</v>
      </c>
      <c r="F406" s="443">
        <f ca="1">SUMIF(B415:H419,B403:B407,H415:H419)</f>
        <v>0</v>
      </c>
      <c r="G406" s="443">
        <f>VLOOKUP(B406,MAO_OBRA_PROJETO!D:M,4,FALSE)</f>
        <v>91.51</v>
      </c>
      <c r="H406" s="443"/>
      <c r="I406" s="443">
        <f t="shared" ca="1" si="68"/>
        <v>0</v>
      </c>
      <c r="L406" s="1"/>
    </row>
    <row r="407" spans="1:13" ht="20.100000000000001" customHeight="1" outlineLevel="2" x14ac:dyDescent="0.25">
      <c r="A407" s="149" t="s">
        <v>26005</v>
      </c>
      <c r="B407" s="147" t="str">
        <f>$B$15</f>
        <v>93560</v>
      </c>
      <c r="C407" s="144" t="str">
        <f>$C$15</f>
        <v>SINAPI</v>
      </c>
      <c r="D407" s="148" t="str">
        <f>$D$15</f>
        <v>Desenhista copista</v>
      </c>
      <c r="E407" s="363" t="str">
        <f>$E$15</f>
        <v>h</v>
      </c>
      <c r="F407" s="146">
        <f ca="1">SUMIF(B415:H419,B403:B407,H415:H419)</f>
        <v>7</v>
      </c>
      <c r="G407" s="146">
        <f>VLOOKUP(B407,MAO_OBRA_PROJETO!D:M,4,FALSE)</f>
        <v>13.77</v>
      </c>
      <c r="H407" s="146"/>
      <c r="I407" s="146">
        <f t="shared" ca="1" si="68"/>
        <v>96.39</v>
      </c>
      <c r="L407" s="1"/>
    </row>
    <row r="408" spans="1:13" ht="20.100000000000001" customHeight="1" outlineLevel="2" x14ac:dyDescent="0.25">
      <c r="A408" s="639" t="s">
        <v>25785</v>
      </c>
      <c r="B408" s="639"/>
      <c r="C408" s="639"/>
      <c r="D408" s="639"/>
      <c r="E408" s="639"/>
      <c r="F408" s="639"/>
      <c r="G408" s="639"/>
      <c r="H408" s="440"/>
      <c r="I408" s="444">
        <f ca="1">SUM(I403:I407)</f>
        <v>828.47</v>
      </c>
      <c r="L408" s="1"/>
    </row>
    <row r="409" spans="1:13" ht="20.100000000000001" customHeight="1" outlineLevel="2" x14ac:dyDescent="0.25">
      <c r="A409" s="640" t="s">
        <v>25790</v>
      </c>
      <c r="B409" s="640"/>
      <c r="C409" s="640"/>
      <c r="D409" s="640"/>
      <c r="E409" s="640"/>
      <c r="F409" s="640"/>
      <c r="G409" s="640"/>
      <c r="H409" s="442"/>
      <c r="I409" s="224">
        <f>1+0.1</f>
        <v>1.1000000000000001</v>
      </c>
      <c r="L409" s="1"/>
    </row>
    <row r="410" spans="1:13" ht="20.100000000000001" customHeight="1" outlineLevel="2" x14ac:dyDescent="0.25">
      <c r="A410" s="641" t="s">
        <v>16213</v>
      </c>
      <c r="B410" s="641"/>
      <c r="C410" s="641"/>
      <c r="D410" s="641"/>
      <c r="E410" s="641"/>
      <c r="F410" s="641"/>
      <c r="G410" s="641"/>
      <c r="H410" s="443"/>
      <c r="I410" s="224">
        <f>1+0.0974</f>
        <v>1.0973999999999999</v>
      </c>
      <c r="L410" s="1"/>
    </row>
    <row r="411" spans="1:13" ht="20.100000000000001" customHeight="1" outlineLevel="2" x14ac:dyDescent="0.25">
      <c r="A411" s="636" t="s">
        <v>25787</v>
      </c>
      <c r="B411" s="636"/>
      <c r="C411" s="636"/>
      <c r="D411" s="636"/>
      <c r="E411" s="636"/>
      <c r="F411" s="636"/>
      <c r="G411" s="636"/>
      <c r="H411" s="444"/>
      <c r="I411" s="444">
        <f ca="1">TRUNC(I408*I409*I410,2)</f>
        <v>1000.07</v>
      </c>
      <c r="L411" s="1"/>
    </row>
    <row r="412" spans="1:13" ht="20.100000000000001" customHeight="1" outlineLevel="2" x14ac:dyDescent="0.25">
      <c r="A412" s="389"/>
      <c r="B412" s="389"/>
      <c r="C412" s="389"/>
      <c r="D412" s="389"/>
      <c r="E412" s="390"/>
      <c r="F412" s="389"/>
      <c r="G412" s="389"/>
      <c r="H412" s="389"/>
      <c r="I412" s="200"/>
      <c r="L412" s="1"/>
    </row>
    <row r="413" spans="1:13" ht="20.100000000000001" customHeight="1" outlineLevel="2" x14ac:dyDescent="0.25">
      <c r="A413" s="643" t="s">
        <v>13238</v>
      </c>
      <c r="B413" s="643"/>
      <c r="C413" s="643"/>
      <c r="D413" s="643"/>
      <c r="E413" s="643"/>
      <c r="F413" s="643"/>
      <c r="G413" s="643"/>
      <c r="H413" s="445"/>
      <c r="I413" s="226"/>
      <c r="L413" s="1"/>
    </row>
    <row r="414" spans="1:13" ht="20.100000000000001" customHeight="1" outlineLevel="2" x14ac:dyDescent="0.25">
      <c r="A414" s="39" t="s">
        <v>10</v>
      </c>
      <c r="B414" s="225" t="s">
        <v>2</v>
      </c>
      <c r="C414" s="228" t="s">
        <v>13</v>
      </c>
      <c r="D414" s="225" t="s">
        <v>3</v>
      </c>
      <c r="E414" s="371" t="s">
        <v>25833</v>
      </c>
      <c r="F414" s="229" t="s">
        <v>25830</v>
      </c>
      <c r="G414" s="229" t="s">
        <v>25786</v>
      </c>
      <c r="H414" s="229"/>
      <c r="I414" s="239"/>
      <c r="L414" s="1"/>
    </row>
    <row r="415" spans="1:13" ht="20.100000000000001" customHeight="1" outlineLevel="2" x14ac:dyDescent="0.25">
      <c r="A415" s="149" t="str">
        <f>A403</f>
        <v>2.2.1.8.1</v>
      </c>
      <c r="B415" s="143" t="b">
        <f>A411=$B$11</f>
        <v>0</v>
      </c>
      <c r="C415" s="144" t="str">
        <f>$C$11</f>
        <v>SINAPI</v>
      </c>
      <c r="D415" s="145" t="str">
        <f>$D$11</f>
        <v>Arquiteto Sênior</v>
      </c>
      <c r="E415" s="363"/>
      <c r="F415" s="146">
        <f>IF(E415&gt;0,$F$141,0)</f>
        <v>0</v>
      </c>
      <c r="G415" s="146">
        <f t="shared" ref="G415:G419" si="69">ROUNDUP(E415*F415,0)</f>
        <v>0</v>
      </c>
      <c r="H415" s="146">
        <f t="shared" ref="H415:H419" si="70">G415</f>
        <v>0</v>
      </c>
      <c r="I415" s="102"/>
      <c r="L415" s="1"/>
    </row>
    <row r="416" spans="1:13" ht="20.100000000000001" customHeight="1" outlineLevel="2" x14ac:dyDescent="0.25">
      <c r="A416" s="30" t="str">
        <f>A404</f>
        <v>2.2.1.8.2</v>
      </c>
      <c r="B416" s="101" t="str">
        <f>$B$12</f>
        <v>93568</v>
      </c>
      <c r="C416" s="34" t="str">
        <f>$C$12</f>
        <v>SINAPI</v>
      </c>
      <c r="D416" s="40" t="str">
        <f>$D$12</f>
        <v>Engenheiro Civil Sênior</v>
      </c>
      <c r="E416" s="367">
        <v>2.5999999999999999E-2</v>
      </c>
      <c r="F416" s="102">
        <f>F402</f>
        <v>300</v>
      </c>
      <c r="G416" s="102">
        <f t="shared" si="69"/>
        <v>8</v>
      </c>
      <c r="H416" s="102">
        <f t="shared" si="70"/>
        <v>8</v>
      </c>
      <c r="I416" s="102"/>
      <c r="L416" s="1"/>
    </row>
    <row r="417" spans="1:12" ht="20.100000000000001" customHeight="1" outlineLevel="2" x14ac:dyDescent="0.25">
      <c r="A417" s="149" t="str">
        <f>A405</f>
        <v>2.2.1.8.3</v>
      </c>
      <c r="B417" s="147" t="str">
        <f>$B$13</f>
        <v>91677</v>
      </c>
      <c r="C417" s="144" t="str">
        <f>$C$13</f>
        <v>DER</v>
      </c>
      <c r="D417" s="148" t="str">
        <f>$D$13</f>
        <v>Engenheiro Eletricista (Sênior)</v>
      </c>
      <c r="E417" s="363"/>
      <c r="F417" s="146">
        <f t="shared" ref="F417:F418" si="71">IF(E417&gt;0,$F$141,0)</f>
        <v>0</v>
      </c>
      <c r="G417" s="146">
        <f t="shared" si="69"/>
        <v>0</v>
      </c>
      <c r="H417" s="146">
        <f t="shared" si="70"/>
        <v>0</v>
      </c>
      <c r="I417" s="102"/>
      <c r="L417" s="1"/>
    </row>
    <row r="418" spans="1:12" ht="20.100000000000001" customHeight="1" outlineLevel="2" x14ac:dyDescent="0.25">
      <c r="A418" s="30" t="str">
        <f>A406</f>
        <v>2.2.1.8.4</v>
      </c>
      <c r="B418" s="37" t="str">
        <f>$B$14</f>
        <v>93568M</v>
      </c>
      <c r="C418" s="34" t="str">
        <f>$C$14</f>
        <v>SINAPI</v>
      </c>
      <c r="D418" s="38" t="str">
        <f>$D$14</f>
        <v>Engenheiro Mecânico (Sênior)</v>
      </c>
      <c r="E418" s="367"/>
      <c r="F418" s="102">
        <f t="shared" si="71"/>
        <v>0</v>
      </c>
      <c r="G418" s="102">
        <f t="shared" si="69"/>
        <v>0</v>
      </c>
      <c r="H418" s="102">
        <f t="shared" si="70"/>
        <v>0</v>
      </c>
      <c r="I418" s="102"/>
      <c r="L418" s="1"/>
    </row>
    <row r="419" spans="1:12" ht="20.100000000000001" customHeight="1" outlineLevel="2" x14ac:dyDescent="0.25">
      <c r="A419" s="198" t="str">
        <f>A407</f>
        <v>2.2.1.8.5</v>
      </c>
      <c r="B419" s="233" t="str">
        <f>$B$15</f>
        <v>93560</v>
      </c>
      <c r="C419" s="234" t="str">
        <f>$C$15</f>
        <v>SINAPI</v>
      </c>
      <c r="D419" s="235" t="str">
        <f>$D$15</f>
        <v>Desenhista copista</v>
      </c>
      <c r="E419" s="368">
        <v>2.3E-2</v>
      </c>
      <c r="F419" s="199">
        <f>F402</f>
        <v>300</v>
      </c>
      <c r="G419" s="199">
        <f t="shared" si="69"/>
        <v>7</v>
      </c>
      <c r="H419" s="199">
        <f t="shared" si="70"/>
        <v>7</v>
      </c>
      <c r="I419" s="102"/>
      <c r="L419" s="1"/>
    </row>
    <row r="420" spans="1:12" ht="20.100000000000001" customHeight="1" outlineLevel="1" x14ac:dyDescent="0.25">
      <c r="L420" s="1"/>
    </row>
    <row r="421" spans="1:12" ht="21.95" customHeight="1" outlineLevel="1" x14ac:dyDescent="0.25">
      <c r="A421" s="150" t="s">
        <v>26006</v>
      </c>
      <c r="B421" s="151"/>
      <c r="C421" s="152"/>
      <c r="D421" s="150" t="s">
        <v>16191</v>
      </c>
      <c r="E421" s="393"/>
      <c r="F421" s="424"/>
      <c r="G421" s="393"/>
      <c r="H421" s="153"/>
      <c r="I421" s="154">
        <f ca="1">I431</f>
        <v>3113.35</v>
      </c>
      <c r="L421" s="1"/>
    </row>
    <row r="422" spans="1:12" ht="20.100000000000001" customHeight="1" outlineLevel="2" x14ac:dyDescent="0.25">
      <c r="A422" s="149" t="s">
        <v>26007</v>
      </c>
      <c r="B422" s="143" t="str">
        <f>$B$11</f>
        <v>93571</v>
      </c>
      <c r="C422" s="144" t="str">
        <f>$C$11</f>
        <v>SINAPI</v>
      </c>
      <c r="D422" s="145" t="str">
        <f>$D$11</f>
        <v>Arquiteto Sênior</v>
      </c>
      <c r="E422" s="363" t="str">
        <f>$E$11</f>
        <v>h</v>
      </c>
      <c r="F422" s="146">
        <f ca="1">SUMIF(B435:H440,B422:B427,H435:H440)</f>
        <v>0</v>
      </c>
      <c r="G422" s="146">
        <f>VLOOKUP(B422,MAO_OBRA_PROJETO!D:M,4,FALSE)</f>
        <v>91.51</v>
      </c>
      <c r="H422" s="146"/>
      <c r="I422" s="146">
        <f ca="1">TRUNC(F422*G422,2)</f>
        <v>0</v>
      </c>
      <c r="L422" s="1"/>
    </row>
    <row r="423" spans="1:12" ht="20.100000000000001" customHeight="1" outlineLevel="2" x14ac:dyDescent="0.25">
      <c r="A423" s="139" t="s">
        <v>26008</v>
      </c>
      <c r="B423" s="101" t="str">
        <f>$B$12</f>
        <v>93568</v>
      </c>
      <c r="C423" s="131" t="str">
        <f>$C$12</f>
        <v>SINAPI</v>
      </c>
      <c r="D423" s="40" t="str">
        <f>$D$12</f>
        <v>Engenheiro Civil Sênior</v>
      </c>
      <c r="E423" s="362" t="str">
        <f>$E$12</f>
        <v>h</v>
      </c>
      <c r="F423" s="443">
        <f ca="1">SUMIF(B435:H440,B422:B427,H435:H440)</f>
        <v>8</v>
      </c>
      <c r="G423" s="443">
        <f>VLOOKUP(B423,MAO_OBRA_PROJETO!D:M,4,FALSE)</f>
        <v>91.51</v>
      </c>
      <c r="H423" s="443"/>
      <c r="I423" s="443">
        <f t="shared" ref="I423:I427" ca="1" si="72">TRUNC(F423*G423,2)</f>
        <v>732.08</v>
      </c>
      <c r="L423" s="1"/>
    </row>
    <row r="424" spans="1:12" ht="20.100000000000001" customHeight="1" outlineLevel="2" x14ac:dyDescent="0.25">
      <c r="A424" s="149" t="s">
        <v>26009</v>
      </c>
      <c r="B424" s="147" t="str">
        <f>$B$13</f>
        <v>91677</v>
      </c>
      <c r="C424" s="144" t="str">
        <f>$C$13</f>
        <v>DER</v>
      </c>
      <c r="D424" s="148" t="str">
        <f>$D$13</f>
        <v>Engenheiro Eletricista (Sênior)</v>
      </c>
      <c r="E424" s="363" t="str">
        <f>$E$13</f>
        <v>h</v>
      </c>
      <c r="F424" s="146">
        <f ca="1">SUMIF(B435:H440,B422:B427,H435:H440)</f>
        <v>8</v>
      </c>
      <c r="G424" s="146">
        <f>VLOOKUP(B424,MAO_OBRA_PROJETO!D:M,4,FALSE)</f>
        <v>91.51</v>
      </c>
      <c r="H424" s="146"/>
      <c r="I424" s="146">
        <f t="shared" ca="1" si="72"/>
        <v>732.08</v>
      </c>
      <c r="L424" s="1"/>
    </row>
    <row r="425" spans="1:12" ht="20.100000000000001" customHeight="1" outlineLevel="2" x14ac:dyDescent="0.25">
      <c r="A425" s="139" t="s">
        <v>26010</v>
      </c>
      <c r="B425" s="37" t="str">
        <f>$B$14</f>
        <v>93568M</v>
      </c>
      <c r="C425" s="131" t="str">
        <f>$C$14</f>
        <v>SINAPI</v>
      </c>
      <c r="D425" s="38" t="str">
        <f>$D$14</f>
        <v>Engenheiro Mecânico (Sênior)</v>
      </c>
      <c r="E425" s="362" t="str">
        <f>$E$14</f>
        <v>h</v>
      </c>
      <c r="F425" s="443">
        <f ca="1">SUMIF(B435:H440,B422:B427,H435:H440)</f>
        <v>8</v>
      </c>
      <c r="G425" s="443">
        <f>VLOOKUP(B425,MAO_OBRA_PROJETO!D:M,4,FALSE)</f>
        <v>91.51</v>
      </c>
      <c r="H425" s="443"/>
      <c r="I425" s="443">
        <f t="shared" ca="1" si="72"/>
        <v>732.08</v>
      </c>
      <c r="L425" s="1"/>
    </row>
    <row r="426" spans="1:12" ht="20.100000000000001" customHeight="1" outlineLevel="2" x14ac:dyDescent="0.25">
      <c r="A426" s="149" t="s">
        <v>26011</v>
      </c>
      <c r="B426" s="147" t="str">
        <f>$B$15</f>
        <v>93560</v>
      </c>
      <c r="C426" s="144" t="str">
        <f>$C$15</f>
        <v>SINAPI</v>
      </c>
      <c r="D426" s="148" t="str">
        <f>$D$15</f>
        <v>Desenhista copista</v>
      </c>
      <c r="E426" s="363" t="str">
        <f>$E$15</f>
        <v>h</v>
      </c>
      <c r="F426" s="146">
        <f ca="1">SUMIF(B435:H440,B422:B427,H435:H440)</f>
        <v>0</v>
      </c>
      <c r="G426" s="146">
        <f>VLOOKUP(B426,MAO_OBRA_PROJETO!D:M,4,FALSE)</f>
        <v>13.77</v>
      </c>
      <c r="H426" s="146"/>
      <c r="I426" s="146">
        <f t="shared" ca="1" si="72"/>
        <v>0</v>
      </c>
      <c r="L426" s="1"/>
    </row>
    <row r="427" spans="1:12" ht="20.100000000000001" customHeight="1" outlineLevel="2" x14ac:dyDescent="0.25">
      <c r="A427" s="30" t="s">
        <v>26195</v>
      </c>
      <c r="B427" s="437" t="str">
        <f>$B$17</f>
        <v>20008</v>
      </c>
      <c r="C427" s="34" t="str">
        <f>$C$17</f>
        <v>DER</v>
      </c>
      <c r="D427" s="38" t="str">
        <f>$D$17</f>
        <v>Técnico de Nível Médio</v>
      </c>
      <c r="E427" s="367" t="str">
        <f>$E$17</f>
        <v>h</v>
      </c>
      <c r="F427" s="102">
        <f ca="1">SUMIF(B435:H440,B422:B427,H435:H440)</f>
        <v>16</v>
      </c>
      <c r="G427" s="102">
        <f>VLOOKUP(B427,MAO_OBRA_PROJETO!D:M,4,FALSE)</f>
        <v>23.93</v>
      </c>
      <c r="H427" s="102"/>
      <c r="I427" s="102">
        <f t="shared" ca="1" si="72"/>
        <v>382.88</v>
      </c>
      <c r="L427" s="1"/>
    </row>
    <row r="428" spans="1:12" ht="20.100000000000001" customHeight="1" outlineLevel="2" x14ac:dyDescent="0.25">
      <c r="A428" s="639" t="s">
        <v>25785</v>
      </c>
      <c r="B428" s="639"/>
      <c r="C428" s="639"/>
      <c r="D428" s="639"/>
      <c r="E428" s="639"/>
      <c r="F428" s="639"/>
      <c r="G428" s="639"/>
      <c r="H428" s="440"/>
      <c r="I428" s="444">
        <f ca="1">SUM(I422:I427)</f>
        <v>2579.1200000000003</v>
      </c>
      <c r="L428" s="1"/>
    </row>
    <row r="429" spans="1:12" ht="20.100000000000001" customHeight="1" outlineLevel="2" x14ac:dyDescent="0.25">
      <c r="A429" s="640" t="s">
        <v>25790</v>
      </c>
      <c r="B429" s="640"/>
      <c r="C429" s="640"/>
      <c r="D429" s="640"/>
      <c r="E429" s="640"/>
      <c r="F429" s="640"/>
      <c r="G429" s="640"/>
      <c r="H429" s="442"/>
      <c r="I429" s="224">
        <f>1+0.1</f>
        <v>1.1000000000000001</v>
      </c>
      <c r="L429" s="1"/>
    </row>
    <row r="430" spans="1:12" ht="20.100000000000001" customHeight="1" outlineLevel="2" x14ac:dyDescent="0.25">
      <c r="A430" s="641" t="s">
        <v>16213</v>
      </c>
      <c r="B430" s="641"/>
      <c r="C430" s="641"/>
      <c r="D430" s="641"/>
      <c r="E430" s="641"/>
      <c r="F430" s="641"/>
      <c r="G430" s="641"/>
      <c r="H430" s="443"/>
      <c r="I430" s="224">
        <f>1+0.0974</f>
        <v>1.0973999999999999</v>
      </c>
      <c r="L430" s="1"/>
    </row>
    <row r="431" spans="1:12" ht="20.100000000000001" customHeight="1" outlineLevel="2" x14ac:dyDescent="0.25">
      <c r="A431" s="636" t="s">
        <v>25787</v>
      </c>
      <c r="B431" s="636"/>
      <c r="C431" s="636"/>
      <c r="D431" s="636"/>
      <c r="E431" s="636"/>
      <c r="F431" s="636"/>
      <c r="G431" s="636"/>
      <c r="H431" s="444"/>
      <c r="I431" s="444">
        <f ca="1">TRUNC(I428*I429*I430,2)</f>
        <v>3113.35</v>
      </c>
      <c r="L431" s="1"/>
    </row>
    <row r="432" spans="1:12" ht="20.100000000000001" customHeight="1" outlineLevel="2" x14ac:dyDescent="0.25">
      <c r="A432" s="202"/>
      <c r="B432" s="202"/>
      <c r="C432" s="202"/>
      <c r="D432" s="202"/>
      <c r="E432" s="370"/>
      <c r="F432" s="202"/>
      <c r="G432" s="202"/>
      <c r="H432" s="202"/>
      <c r="I432" s="200"/>
      <c r="L432" s="1"/>
    </row>
    <row r="433" spans="1:12" ht="20.100000000000001" customHeight="1" outlineLevel="2" x14ac:dyDescent="0.25">
      <c r="A433" s="637" t="s">
        <v>13238</v>
      </c>
      <c r="B433" s="637"/>
      <c r="C433" s="637"/>
      <c r="D433" s="637"/>
      <c r="E433" s="637"/>
      <c r="F433" s="637"/>
      <c r="G433" s="637"/>
      <c r="H433" s="441"/>
      <c r="I433" s="226"/>
      <c r="L433" s="1"/>
    </row>
    <row r="434" spans="1:12" ht="20.100000000000001" customHeight="1" outlineLevel="2" x14ac:dyDescent="0.25">
      <c r="A434" s="39" t="s">
        <v>10</v>
      </c>
      <c r="B434" s="225" t="s">
        <v>2</v>
      </c>
      <c r="C434" s="228" t="s">
        <v>13</v>
      </c>
      <c r="D434" s="225" t="s">
        <v>3</v>
      </c>
      <c r="E434" s="371" t="s">
        <v>46</v>
      </c>
      <c r="F434" s="229" t="s">
        <v>63</v>
      </c>
      <c r="G434" s="229" t="s">
        <v>25786</v>
      </c>
      <c r="H434" s="229"/>
      <c r="I434" s="239"/>
      <c r="L434" s="1"/>
    </row>
    <row r="435" spans="1:12" ht="20.100000000000001" customHeight="1" outlineLevel="2" x14ac:dyDescent="0.25">
      <c r="A435" s="149" t="str">
        <f>A422</f>
        <v>2.2.1.9.1</v>
      </c>
      <c r="B435" s="143" t="str">
        <f>$B$11</f>
        <v>93571</v>
      </c>
      <c r="C435" s="144" t="str">
        <f>$C$11</f>
        <v>SINAPI</v>
      </c>
      <c r="D435" s="145" t="str">
        <f>$D$11</f>
        <v>Arquiteto Sênior</v>
      </c>
      <c r="E435" s="363"/>
      <c r="F435" s="146"/>
      <c r="G435" s="146">
        <f t="shared" ref="G435:G440" si="73">ROUNDUP(E435*F435,0)</f>
        <v>0</v>
      </c>
      <c r="H435" s="146">
        <f t="shared" ref="H435:H440" si="74">G435</f>
        <v>0</v>
      </c>
      <c r="I435" s="102"/>
      <c r="L435" s="1"/>
    </row>
    <row r="436" spans="1:12" ht="20.100000000000001" customHeight="1" outlineLevel="2" x14ac:dyDescent="0.25">
      <c r="A436" s="30" t="str">
        <f t="shared" ref="A436:A440" si="75">A423</f>
        <v>2.2.1.9.2</v>
      </c>
      <c r="B436" s="101" t="str">
        <f>$B$12</f>
        <v>93568</v>
      </c>
      <c r="C436" s="34" t="str">
        <f>$C$12</f>
        <v>SINAPI</v>
      </c>
      <c r="D436" s="40" t="str">
        <f>$D$12</f>
        <v>Engenheiro Civil Sênior</v>
      </c>
      <c r="E436" s="367">
        <v>8</v>
      </c>
      <c r="F436" s="102">
        <v>1</v>
      </c>
      <c r="G436" s="102">
        <f t="shared" si="73"/>
        <v>8</v>
      </c>
      <c r="H436" s="102">
        <f t="shared" si="74"/>
        <v>8</v>
      </c>
      <c r="I436" s="102"/>
      <c r="L436" s="1"/>
    </row>
    <row r="437" spans="1:12" ht="20.100000000000001" customHeight="1" outlineLevel="2" x14ac:dyDescent="0.25">
      <c r="A437" s="149" t="str">
        <f t="shared" si="75"/>
        <v>2.2.1.9.3</v>
      </c>
      <c r="B437" s="147" t="str">
        <f>$B$13</f>
        <v>91677</v>
      </c>
      <c r="C437" s="144" t="str">
        <f>$C$13</f>
        <v>DER</v>
      </c>
      <c r="D437" s="148" t="str">
        <f>$D$13</f>
        <v>Engenheiro Eletricista (Sênior)</v>
      </c>
      <c r="E437" s="363">
        <v>8</v>
      </c>
      <c r="F437" s="146">
        <v>1</v>
      </c>
      <c r="G437" s="146">
        <f t="shared" si="73"/>
        <v>8</v>
      </c>
      <c r="H437" s="146">
        <f t="shared" si="74"/>
        <v>8</v>
      </c>
      <c r="I437" s="102"/>
      <c r="L437" s="1"/>
    </row>
    <row r="438" spans="1:12" ht="20.100000000000001" customHeight="1" outlineLevel="2" x14ac:dyDescent="0.25">
      <c r="A438" s="30" t="str">
        <f t="shared" si="75"/>
        <v>2.2.1.9.4</v>
      </c>
      <c r="B438" s="37" t="str">
        <f>$B$14</f>
        <v>93568M</v>
      </c>
      <c r="C438" s="34" t="str">
        <f>$C$14</f>
        <v>SINAPI</v>
      </c>
      <c r="D438" s="38" t="str">
        <f>$D$14</f>
        <v>Engenheiro Mecânico (Sênior)</v>
      </c>
      <c r="E438" s="367">
        <v>8</v>
      </c>
      <c r="F438" s="102">
        <v>1</v>
      </c>
      <c r="G438" s="102">
        <f t="shared" si="73"/>
        <v>8</v>
      </c>
      <c r="H438" s="102">
        <f t="shared" si="74"/>
        <v>8</v>
      </c>
      <c r="I438" s="102"/>
      <c r="L438" s="1"/>
    </row>
    <row r="439" spans="1:12" ht="20.100000000000001" customHeight="1" outlineLevel="2" x14ac:dyDescent="0.25">
      <c r="A439" s="149" t="str">
        <f t="shared" si="75"/>
        <v>2.2.1.9.5</v>
      </c>
      <c r="B439" s="147" t="str">
        <f>$B$15</f>
        <v>93560</v>
      </c>
      <c r="C439" s="144" t="str">
        <f>$C$15</f>
        <v>SINAPI</v>
      </c>
      <c r="D439" s="148" t="str">
        <f>$D$15</f>
        <v>Desenhista copista</v>
      </c>
      <c r="E439" s="363"/>
      <c r="F439" s="146"/>
      <c r="G439" s="146">
        <f t="shared" si="73"/>
        <v>0</v>
      </c>
      <c r="H439" s="146">
        <f t="shared" si="74"/>
        <v>0</v>
      </c>
      <c r="I439" s="102"/>
      <c r="L439" s="1"/>
    </row>
    <row r="440" spans="1:12" ht="20.100000000000001" customHeight="1" outlineLevel="2" x14ac:dyDescent="0.25">
      <c r="A440" s="30" t="str">
        <f t="shared" si="75"/>
        <v>2.2.1.9.6</v>
      </c>
      <c r="B440" s="437" t="str">
        <f>$B$17</f>
        <v>20008</v>
      </c>
      <c r="C440" s="34" t="str">
        <f>$C$17</f>
        <v>DER</v>
      </c>
      <c r="D440" s="38" t="str">
        <f>$D$17</f>
        <v>Técnico de Nível Médio</v>
      </c>
      <c r="E440" s="367">
        <v>8</v>
      </c>
      <c r="F440" s="102">
        <v>2</v>
      </c>
      <c r="G440" s="102">
        <f t="shared" si="73"/>
        <v>16</v>
      </c>
      <c r="H440" s="102">
        <f t="shared" si="74"/>
        <v>16</v>
      </c>
      <c r="I440" s="438"/>
      <c r="L440" s="1"/>
    </row>
    <row r="441" spans="1:12" ht="15" customHeight="1" outlineLevel="1" x14ac:dyDescent="0.25">
      <c r="L441" s="1"/>
    </row>
    <row r="442" spans="1:12" ht="32.1" customHeight="1" x14ac:dyDescent="0.25">
      <c r="A442" s="247" t="s">
        <v>16193</v>
      </c>
      <c r="B442" s="248"/>
      <c r="C442" s="247"/>
      <c r="D442" s="479" t="s">
        <v>26196</v>
      </c>
      <c r="E442" s="398"/>
      <c r="F442" s="482">
        <f>700/1000</f>
        <v>0.7</v>
      </c>
      <c r="G442" s="398" t="s">
        <v>25855</v>
      </c>
      <c r="H442" s="250"/>
      <c r="I442" s="251">
        <f ca="1">I452</f>
        <v>6853.05</v>
      </c>
      <c r="K442" s="201">
        <f ca="1">I454+I473+I492</f>
        <v>6853.04</v>
      </c>
      <c r="L442" s="436">
        <f ca="1">I442-K442</f>
        <v>1.0000000000218279E-2</v>
      </c>
    </row>
    <row r="443" spans="1:12" ht="21.95" customHeight="1" outlineLevel="1" x14ac:dyDescent="0.25">
      <c r="A443" s="106" t="s">
        <v>25966</v>
      </c>
      <c r="B443" s="104"/>
      <c r="C443" s="105"/>
      <c r="D443" s="106" t="s">
        <v>25788</v>
      </c>
      <c r="E443" s="361"/>
      <c r="F443" s="135"/>
      <c r="G443" s="135"/>
      <c r="H443" s="135"/>
      <c r="I443" s="197"/>
      <c r="L443" s="1"/>
    </row>
    <row r="444" spans="1:12" ht="20.100000000000001" customHeight="1" outlineLevel="1" x14ac:dyDescent="0.25">
      <c r="A444" s="159" t="s">
        <v>26012</v>
      </c>
      <c r="B444" s="143" t="str">
        <f>$B$11</f>
        <v>93571</v>
      </c>
      <c r="C444" s="144" t="str">
        <f>$C$11</f>
        <v>SINAPI</v>
      </c>
      <c r="D444" s="145" t="str">
        <f>$D$11</f>
        <v>Arquiteto Sênior</v>
      </c>
      <c r="E444" s="363" t="str">
        <f>$E$11</f>
        <v>h</v>
      </c>
      <c r="F444" s="146">
        <f ca="1">SUMIF(B455:H509,B444:B448,H455:H509)</f>
        <v>0</v>
      </c>
      <c r="G444" s="146">
        <f>VLOOKUP(B444,MAO_OBRA_PROJETO!D:M,4,FALSE)</f>
        <v>91.51</v>
      </c>
      <c r="H444" s="146"/>
      <c r="I444" s="146">
        <f t="shared" ref="I444:I448" ca="1" si="76">TRUNC(F444*G444,2)</f>
        <v>0</v>
      </c>
      <c r="L444" s="1"/>
    </row>
    <row r="445" spans="1:12" ht="20.100000000000001" customHeight="1" outlineLevel="1" x14ac:dyDescent="0.25">
      <c r="A445" s="196" t="s">
        <v>25973</v>
      </c>
      <c r="B445" s="130" t="str">
        <f>$B$12</f>
        <v>93568</v>
      </c>
      <c r="C445" s="131" t="str">
        <f>$C$12</f>
        <v>SINAPI</v>
      </c>
      <c r="D445" s="132" t="str">
        <f>$D$12</f>
        <v>Engenheiro Civil Sênior</v>
      </c>
      <c r="E445" s="362" t="str">
        <f>$E$12</f>
        <v>h</v>
      </c>
      <c r="F445" s="443">
        <f ca="1">SUMIF(B455:H509,B444:B448,H455:H509)</f>
        <v>40</v>
      </c>
      <c r="G445" s="443">
        <f>VLOOKUP(B445,MAO_OBRA_PROJETO!D:M,4,FALSE)</f>
        <v>91.51</v>
      </c>
      <c r="H445" s="443"/>
      <c r="I445" s="443">
        <f t="shared" ca="1" si="76"/>
        <v>3660.4</v>
      </c>
      <c r="L445" s="1"/>
    </row>
    <row r="446" spans="1:12" ht="20.100000000000001" customHeight="1" outlineLevel="1" x14ac:dyDescent="0.25">
      <c r="A446" s="159" t="s">
        <v>26013</v>
      </c>
      <c r="B446" s="147" t="str">
        <f>$B$13</f>
        <v>91677</v>
      </c>
      <c r="C446" s="144" t="str">
        <f>$C$13</f>
        <v>DER</v>
      </c>
      <c r="D446" s="148" t="str">
        <f>$D$13</f>
        <v>Engenheiro Eletricista (Sênior)</v>
      </c>
      <c r="E446" s="363" t="str">
        <f>$E$13</f>
        <v>h</v>
      </c>
      <c r="F446" s="146">
        <f ca="1">SUMIF(B455:H509,B444:B448,H455:H509)</f>
        <v>0</v>
      </c>
      <c r="G446" s="146">
        <f>VLOOKUP(B446,MAO_OBRA_PROJETO!D:M,4,FALSE)</f>
        <v>91.51</v>
      </c>
      <c r="H446" s="146"/>
      <c r="I446" s="146">
        <f t="shared" ca="1" si="76"/>
        <v>0</v>
      </c>
      <c r="L446" s="1"/>
    </row>
    <row r="447" spans="1:12" ht="20.100000000000001" customHeight="1" outlineLevel="1" x14ac:dyDescent="0.25">
      <c r="A447" s="196" t="s">
        <v>26197</v>
      </c>
      <c r="B447" s="133" t="str">
        <f>$B$14</f>
        <v>93568M</v>
      </c>
      <c r="C447" s="131" t="str">
        <f>$C$14</f>
        <v>SINAPI</v>
      </c>
      <c r="D447" s="134" t="str">
        <f>$D$14</f>
        <v>Engenheiro Mecânico (Sênior)</v>
      </c>
      <c r="E447" s="362" t="str">
        <f>$E$14</f>
        <v>h</v>
      </c>
      <c r="F447" s="443">
        <f ca="1">SUMIF(B455:H509,B444:B448,H455:H509)</f>
        <v>10</v>
      </c>
      <c r="G447" s="443">
        <f>VLOOKUP(B447,MAO_OBRA_PROJETO!D:M,4,FALSE)</f>
        <v>91.51</v>
      </c>
      <c r="H447" s="443"/>
      <c r="I447" s="443">
        <f t="shared" ca="1" si="76"/>
        <v>915.1</v>
      </c>
      <c r="L447" s="1"/>
    </row>
    <row r="448" spans="1:12" ht="20.100000000000001" customHeight="1" outlineLevel="1" x14ac:dyDescent="0.25">
      <c r="A448" s="159" t="s">
        <v>26014</v>
      </c>
      <c r="B448" s="147" t="str">
        <f>$B$15</f>
        <v>93560</v>
      </c>
      <c r="C448" s="144" t="str">
        <f>$C$15</f>
        <v>SINAPI</v>
      </c>
      <c r="D448" s="148" t="str">
        <f>$D$15</f>
        <v>Desenhista copista</v>
      </c>
      <c r="E448" s="363" t="str">
        <f>$E$15</f>
        <v>h</v>
      </c>
      <c r="F448" s="146">
        <f ca="1">SUMIF(B455:H509,B444:B448,H455:H509)</f>
        <v>80</v>
      </c>
      <c r="G448" s="146">
        <f>VLOOKUP(B448,MAO_OBRA_PROJETO!D:M,4,FALSE)</f>
        <v>13.77</v>
      </c>
      <c r="H448" s="146"/>
      <c r="I448" s="146">
        <f t="shared" ca="1" si="76"/>
        <v>1101.5999999999999</v>
      </c>
      <c r="L448" s="1"/>
    </row>
    <row r="449" spans="1:12" ht="20.100000000000001" customHeight="1" outlineLevel="1" x14ac:dyDescent="0.25">
      <c r="A449" s="639" t="s">
        <v>25785</v>
      </c>
      <c r="B449" s="639"/>
      <c r="C449" s="639"/>
      <c r="D449" s="639"/>
      <c r="E449" s="639"/>
      <c r="F449" s="639"/>
      <c r="G449" s="639"/>
      <c r="H449" s="440"/>
      <c r="I449" s="444">
        <f ca="1">SUM(I444:I448)</f>
        <v>5677.1</v>
      </c>
      <c r="L449" s="1"/>
    </row>
    <row r="450" spans="1:12" ht="20.100000000000001" customHeight="1" outlineLevel="1" x14ac:dyDescent="0.25">
      <c r="A450" s="640" t="s">
        <v>25790</v>
      </c>
      <c r="B450" s="640"/>
      <c r="C450" s="640"/>
      <c r="D450" s="640"/>
      <c r="E450" s="640"/>
      <c r="F450" s="640"/>
      <c r="G450" s="640"/>
      <c r="H450" s="442"/>
      <c r="I450" s="224">
        <f>1+0.1</f>
        <v>1.1000000000000001</v>
      </c>
      <c r="L450" s="1"/>
    </row>
    <row r="451" spans="1:12" ht="20.100000000000001" customHeight="1" outlineLevel="1" x14ac:dyDescent="0.25">
      <c r="A451" s="641" t="s">
        <v>16213</v>
      </c>
      <c r="B451" s="641"/>
      <c r="C451" s="641"/>
      <c r="D451" s="641"/>
      <c r="E451" s="641"/>
      <c r="F451" s="641"/>
      <c r="G451" s="641"/>
      <c r="H451" s="443"/>
      <c r="I451" s="224">
        <f>1+0.0974</f>
        <v>1.0973999999999999</v>
      </c>
      <c r="L451" s="1"/>
    </row>
    <row r="452" spans="1:12" ht="20.100000000000001" customHeight="1" outlineLevel="1" x14ac:dyDescent="0.25">
      <c r="A452" s="642" t="s">
        <v>25787</v>
      </c>
      <c r="B452" s="642"/>
      <c r="C452" s="642"/>
      <c r="D452" s="642"/>
      <c r="E452" s="642"/>
      <c r="F452" s="642"/>
      <c r="G452" s="642"/>
      <c r="H452" s="446"/>
      <c r="I452" s="446">
        <f ca="1">TRUNC(I449*I450*I451,2)</f>
        <v>6853.05</v>
      </c>
      <c r="L452" s="1"/>
    </row>
    <row r="453" spans="1:12" ht="20.100000000000001" customHeight="1" outlineLevel="1" x14ac:dyDescent="0.25">
      <c r="A453" s="201"/>
      <c r="B453" s="201"/>
      <c r="C453" s="201"/>
      <c r="D453" s="201"/>
      <c r="E453" s="364"/>
      <c r="F453" s="201"/>
      <c r="G453" s="201"/>
      <c r="H453" s="201"/>
      <c r="I453" s="201"/>
      <c r="L453" s="1"/>
    </row>
    <row r="454" spans="1:12" ht="21.95" customHeight="1" outlineLevel="1" x14ac:dyDescent="0.25">
      <c r="A454" s="150" t="s">
        <v>25967</v>
      </c>
      <c r="B454" s="151"/>
      <c r="C454" s="152"/>
      <c r="D454" s="150" t="s">
        <v>25816</v>
      </c>
      <c r="E454" s="393"/>
      <c r="F454" s="424">
        <f>F442</f>
        <v>0.7</v>
      </c>
      <c r="G454" s="393" t="s">
        <v>25855</v>
      </c>
      <c r="H454" s="153"/>
      <c r="I454" s="154">
        <f ca="1">I463</f>
        <v>1270.8699999999999</v>
      </c>
      <c r="K454" s="31"/>
      <c r="L454" s="1"/>
    </row>
    <row r="455" spans="1:12" ht="20.100000000000001" customHeight="1" outlineLevel="2" x14ac:dyDescent="0.25">
      <c r="A455" s="149" t="s">
        <v>26015</v>
      </c>
      <c r="B455" s="143" t="str">
        <f>$B$11</f>
        <v>93571</v>
      </c>
      <c r="C455" s="144" t="str">
        <f>$C$11</f>
        <v>SINAPI</v>
      </c>
      <c r="D455" s="145" t="str">
        <f>$D$11</f>
        <v>Arquiteto Sênior</v>
      </c>
      <c r="E455" s="363" t="str">
        <f>$E$11</f>
        <v>h</v>
      </c>
      <c r="F455" s="146">
        <f ca="1">SUMIF(B467:H471,B455:B459,H467:H471)</f>
        <v>0</v>
      </c>
      <c r="G455" s="146">
        <f>VLOOKUP(B455,MAO_OBRA_PROJETO!D:M,4,FALSE)</f>
        <v>91.51</v>
      </c>
      <c r="H455" s="146"/>
      <c r="I455" s="146">
        <f t="shared" ref="I455:I459" ca="1" si="77">TRUNC(F455*G455,2)</f>
        <v>0</v>
      </c>
      <c r="L455" s="1"/>
    </row>
    <row r="456" spans="1:12" ht="20.100000000000001" customHeight="1" outlineLevel="2" x14ac:dyDescent="0.25">
      <c r="A456" s="139" t="s">
        <v>25972</v>
      </c>
      <c r="B456" s="130" t="str">
        <f>$B$12</f>
        <v>93568</v>
      </c>
      <c r="C456" s="131" t="str">
        <f>$C$12</f>
        <v>SINAPI</v>
      </c>
      <c r="D456" s="132" t="str">
        <f>$D$12</f>
        <v>Engenheiro Civil Sênior</v>
      </c>
      <c r="E456" s="362" t="str">
        <f>$E$12</f>
        <v>h</v>
      </c>
      <c r="F456" s="443">
        <f ca="1">SUMIF(B467:H471,B455:B459,H467:H471)</f>
        <v>10</v>
      </c>
      <c r="G456" s="443">
        <f>VLOOKUP(B456,MAO_OBRA_PROJETO!D:M,4,FALSE)</f>
        <v>91.51</v>
      </c>
      <c r="H456" s="443"/>
      <c r="I456" s="443">
        <f t="shared" ca="1" si="77"/>
        <v>915.1</v>
      </c>
      <c r="L456" s="1"/>
    </row>
    <row r="457" spans="1:12" ht="20.100000000000001" customHeight="1" outlineLevel="2" x14ac:dyDescent="0.25">
      <c r="A457" s="149" t="s">
        <v>26016</v>
      </c>
      <c r="B457" s="147" t="str">
        <f>$B$13</f>
        <v>91677</v>
      </c>
      <c r="C457" s="144" t="str">
        <f>$C$13</f>
        <v>DER</v>
      </c>
      <c r="D457" s="148" t="str">
        <f>$D$13</f>
        <v>Engenheiro Eletricista (Sênior)</v>
      </c>
      <c r="E457" s="363" t="str">
        <f>$E$13</f>
        <v>h</v>
      </c>
      <c r="F457" s="146">
        <f ca="1">SUMIF(B467:H471,B455:B459,H467:H471)</f>
        <v>0</v>
      </c>
      <c r="G457" s="146">
        <f>VLOOKUP(B457,MAO_OBRA_PROJETO!D:M,4,FALSE)</f>
        <v>91.51</v>
      </c>
      <c r="H457" s="146"/>
      <c r="I457" s="146">
        <f t="shared" ca="1" si="77"/>
        <v>0</v>
      </c>
      <c r="L457" s="1"/>
    </row>
    <row r="458" spans="1:12" ht="20.100000000000001" customHeight="1" outlineLevel="2" x14ac:dyDescent="0.25">
      <c r="A458" s="139" t="s">
        <v>26017</v>
      </c>
      <c r="B458" s="133" t="str">
        <f>$B$14</f>
        <v>93568M</v>
      </c>
      <c r="C458" s="131" t="str">
        <f>$C$14</f>
        <v>SINAPI</v>
      </c>
      <c r="D458" s="134" t="str">
        <f>$D$14</f>
        <v>Engenheiro Mecânico (Sênior)</v>
      </c>
      <c r="E458" s="362" t="str">
        <f>$E$14</f>
        <v>h</v>
      </c>
      <c r="F458" s="443">
        <f ca="1">SUMIF(B467:H471,B455:B459,H467:H471)</f>
        <v>0</v>
      </c>
      <c r="G458" s="443">
        <f>VLOOKUP(B458,MAO_OBRA_PROJETO!D:M,4,FALSE)</f>
        <v>91.51</v>
      </c>
      <c r="H458" s="443"/>
      <c r="I458" s="443">
        <f t="shared" ca="1" si="77"/>
        <v>0</v>
      </c>
      <c r="L458" s="1"/>
    </row>
    <row r="459" spans="1:12" ht="20.100000000000001" customHeight="1" outlineLevel="2" x14ac:dyDescent="0.25">
      <c r="A459" s="149" t="s">
        <v>26018</v>
      </c>
      <c r="B459" s="147" t="str">
        <f>$B$15</f>
        <v>93560</v>
      </c>
      <c r="C459" s="144" t="str">
        <f>$C$15</f>
        <v>SINAPI</v>
      </c>
      <c r="D459" s="148" t="str">
        <f>$D$15</f>
        <v>Desenhista copista</v>
      </c>
      <c r="E459" s="363" t="str">
        <f>$E$15</f>
        <v>h</v>
      </c>
      <c r="F459" s="146">
        <f ca="1">SUMIF(B467:H471,B455:B459,H467:H471)</f>
        <v>10</v>
      </c>
      <c r="G459" s="146">
        <f>VLOOKUP(B459,MAO_OBRA_PROJETO!D:M,4,FALSE)</f>
        <v>13.77</v>
      </c>
      <c r="H459" s="146"/>
      <c r="I459" s="146">
        <f t="shared" ca="1" si="77"/>
        <v>137.69999999999999</v>
      </c>
      <c r="L459" s="1"/>
    </row>
    <row r="460" spans="1:12" ht="20.100000000000001" customHeight="1" outlineLevel="2" x14ac:dyDescent="0.25">
      <c r="A460" s="639" t="s">
        <v>25785</v>
      </c>
      <c r="B460" s="639"/>
      <c r="C460" s="639"/>
      <c r="D460" s="639"/>
      <c r="E460" s="639"/>
      <c r="F460" s="639"/>
      <c r="G460" s="639"/>
      <c r="H460" s="440"/>
      <c r="I460" s="444">
        <f ca="1">SUM(I455:I459)</f>
        <v>1052.8</v>
      </c>
      <c r="L460" s="1"/>
    </row>
    <row r="461" spans="1:12" ht="20.100000000000001" customHeight="1" outlineLevel="2" x14ac:dyDescent="0.25">
      <c r="A461" s="640" t="s">
        <v>25790</v>
      </c>
      <c r="B461" s="640"/>
      <c r="C461" s="640"/>
      <c r="D461" s="640"/>
      <c r="E461" s="640"/>
      <c r="F461" s="640"/>
      <c r="G461" s="640"/>
      <c r="H461" s="442"/>
      <c r="I461" s="224">
        <f>1+0.1</f>
        <v>1.1000000000000001</v>
      </c>
      <c r="L461" s="1"/>
    </row>
    <row r="462" spans="1:12" ht="20.100000000000001" customHeight="1" outlineLevel="2" x14ac:dyDescent="0.25">
      <c r="A462" s="641" t="s">
        <v>16213</v>
      </c>
      <c r="B462" s="641"/>
      <c r="C462" s="641"/>
      <c r="D462" s="641"/>
      <c r="E462" s="641"/>
      <c r="F462" s="641"/>
      <c r="G462" s="641"/>
      <c r="H462" s="443"/>
      <c r="I462" s="224">
        <f>1+0.0974</f>
        <v>1.0973999999999999</v>
      </c>
      <c r="L462" s="1"/>
    </row>
    <row r="463" spans="1:12" ht="20.100000000000001" customHeight="1" outlineLevel="2" x14ac:dyDescent="0.25">
      <c r="A463" s="636" t="s">
        <v>25787</v>
      </c>
      <c r="B463" s="636"/>
      <c r="C463" s="636"/>
      <c r="D463" s="636"/>
      <c r="E463" s="636"/>
      <c r="F463" s="636"/>
      <c r="G463" s="636"/>
      <c r="H463" s="444"/>
      <c r="I463" s="444">
        <f ca="1">TRUNC(I460*I461*I462,2)</f>
        <v>1270.8699999999999</v>
      </c>
      <c r="L463" s="1"/>
    </row>
    <row r="464" spans="1:12" ht="20.100000000000001" customHeight="1" outlineLevel="2" x14ac:dyDescent="0.25">
      <c r="A464" s="155"/>
      <c r="B464" s="155"/>
      <c r="C464" s="155"/>
      <c r="D464" s="155"/>
      <c r="E464" s="362"/>
      <c r="F464" s="155"/>
      <c r="G464" s="155"/>
      <c r="H464" s="155"/>
      <c r="I464" s="443"/>
      <c r="L464" s="1"/>
    </row>
    <row r="465" spans="1:12" ht="20.100000000000001" customHeight="1" outlineLevel="2" x14ac:dyDescent="0.25">
      <c r="A465" s="637" t="s">
        <v>13238</v>
      </c>
      <c r="B465" s="637"/>
      <c r="C465" s="637"/>
      <c r="D465" s="637"/>
      <c r="E465" s="637"/>
      <c r="F465" s="637"/>
      <c r="G465" s="637"/>
      <c r="H465" s="225"/>
      <c r="I465" s="226"/>
      <c r="L465" s="1"/>
    </row>
    <row r="466" spans="1:12" ht="20.100000000000001" customHeight="1" outlineLevel="2" x14ac:dyDescent="0.25">
      <c r="A466" s="140" t="s">
        <v>10</v>
      </c>
      <c r="B466" s="227" t="s">
        <v>2</v>
      </c>
      <c r="C466" s="141" t="s">
        <v>13</v>
      </c>
      <c r="D466" s="227" t="s">
        <v>3</v>
      </c>
      <c r="E466" s="366" t="s">
        <v>25846</v>
      </c>
      <c r="F466" s="142" t="s">
        <v>25847</v>
      </c>
      <c r="G466" s="142" t="s">
        <v>25786</v>
      </c>
      <c r="H466" s="142"/>
      <c r="I466" s="155"/>
      <c r="L466" s="1"/>
    </row>
    <row r="467" spans="1:12" ht="20.100000000000001" customHeight="1" outlineLevel="2" x14ac:dyDescent="0.25">
      <c r="A467" s="149" t="str">
        <f>A455</f>
        <v>2.2.2.2.1</v>
      </c>
      <c r="B467" s="143" t="str">
        <f>$B$11</f>
        <v>93571</v>
      </c>
      <c r="C467" s="144" t="str">
        <f>$C$11</f>
        <v>SINAPI</v>
      </c>
      <c r="D467" s="145" t="str">
        <f>$D$11</f>
        <v>Arquiteto Sênior</v>
      </c>
      <c r="E467" s="363"/>
      <c r="F467" s="146">
        <f>IF(E467&gt;0,F454,0)</f>
        <v>0</v>
      </c>
      <c r="G467" s="146">
        <f t="shared" ref="G467:G471" si="78">ROUNDUP(E467*F467,0)</f>
        <v>0</v>
      </c>
      <c r="H467" s="102">
        <f t="shared" ref="H467:H471" si="79">G467</f>
        <v>0</v>
      </c>
      <c r="I467" s="443"/>
      <c r="L467" s="1"/>
    </row>
    <row r="468" spans="1:12" ht="20.100000000000001" customHeight="1" outlineLevel="2" x14ac:dyDescent="0.25">
      <c r="A468" s="30" t="str">
        <f>A456</f>
        <v>2.2.2.2.2</v>
      </c>
      <c r="B468" s="101" t="str">
        <f>$B$12</f>
        <v>93568</v>
      </c>
      <c r="C468" s="34" t="str">
        <f>$C$12</f>
        <v>SINAPI</v>
      </c>
      <c r="D468" s="40" t="str">
        <f>$D$12</f>
        <v>Engenheiro Civil Sênior</v>
      </c>
      <c r="E468" s="394">
        <f>1/(0.15/2)</f>
        <v>13.333333333333334</v>
      </c>
      <c r="F468" s="443">
        <f>IF(E468&gt;0,F454,0)</f>
        <v>0.7</v>
      </c>
      <c r="G468" s="102">
        <f t="shared" si="78"/>
        <v>10</v>
      </c>
      <c r="H468" s="102">
        <f t="shared" si="79"/>
        <v>10</v>
      </c>
      <c r="I468" s="443"/>
      <c r="L468" s="1"/>
    </row>
    <row r="469" spans="1:12" ht="20.100000000000001" customHeight="1" outlineLevel="2" x14ac:dyDescent="0.25">
      <c r="A469" s="149" t="str">
        <f>A457</f>
        <v>2.2.2.2.3</v>
      </c>
      <c r="B469" s="147" t="str">
        <f>$B$13</f>
        <v>91677</v>
      </c>
      <c r="C469" s="144" t="str">
        <f>$C$13</f>
        <v>DER</v>
      </c>
      <c r="D469" s="148" t="str">
        <f>$D$13</f>
        <v>Engenheiro Eletricista (Sênior)</v>
      </c>
      <c r="E469" s="363"/>
      <c r="F469" s="146">
        <f>IF(E469&gt;0,F454,0)</f>
        <v>0</v>
      </c>
      <c r="G469" s="146">
        <f t="shared" si="78"/>
        <v>0</v>
      </c>
      <c r="H469" s="146">
        <f t="shared" si="79"/>
        <v>0</v>
      </c>
      <c r="I469" s="443"/>
      <c r="L469" s="1"/>
    </row>
    <row r="470" spans="1:12" ht="20.100000000000001" customHeight="1" outlineLevel="2" x14ac:dyDescent="0.25">
      <c r="A470" s="30" t="str">
        <f>A458</f>
        <v>2.2.2.2.4</v>
      </c>
      <c r="B470" s="37" t="str">
        <f>$B$14</f>
        <v>93568M</v>
      </c>
      <c r="C470" s="34" t="str">
        <f>$C$14</f>
        <v>SINAPI</v>
      </c>
      <c r="D470" s="38" t="str">
        <f>$D$14</f>
        <v>Engenheiro Mecânico (Sênior)</v>
      </c>
      <c r="E470" s="362"/>
      <c r="F470" s="443">
        <f>IF(E470&gt;0,F454,0)</f>
        <v>0</v>
      </c>
      <c r="G470" s="102">
        <f t="shared" si="78"/>
        <v>0</v>
      </c>
      <c r="H470" s="102">
        <f t="shared" si="79"/>
        <v>0</v>
      </c>
      <c r="I470" s="443"/>
      <c r="L470" s="1"/>
    </row>
    <row r="471" spans="1:12" ht="20.100000000000001" customHeight="1" outlineLevel="2" x14ac:dyDescent="0.25">
      <c r="A471" s="149" t="str">
        <f>A459</f>
        <v>2.2.2.2.5</v>
      </c>
      <c r="B471" s="147" t="str">
        <f>$B$15</f>
        <v>93560</v>
      </c>
      <c r="C471" s="144" t="str">
        <f>$C$15</f>
        <v>SINAPI</v>
      </c>
      <c r="D471" s="148" t="str">
        <f>$D$15</f>
        <v>Desenhista copista</v>
      </c>
      <c r="E471" s="395">
        <f>1/(0.15/2)</f>
        <v>13.333333333333334</v>
      </c>
      <c r="F471" s="146">
        <f>IF(E471&gt;0,F454,0)</f>
        <v>0.7</v>
      </c>
      <c r="G471" s="146">
        <f t="shared" si="78"/>
        <v>10</v>
      </c>
      <c r="H471" s="146">
        <f t="shared" si="79"/>
        <v>10</v>
      </c>
      <c r="I471" s="443"/>
      <c r="L471" s="1"/>
    </row>
    <row r="472" spans="1:12" ht="20.100000000000001" customHeight="1" outlineLevel="1" x14ac:dyDescent="0.25">
      <c r="A472" s="204"/>
      <c r="B472" s="205"/>
      <c r="C472" s="206"/>
      <c r="D472" s="207"/>
      <c r="E472" s="369"/>
      <c r="F472" s="208"/>
      <c r="G472" s="208"/>
      <c r="H472" s="208"/>
      <c r="I472" s="208"/>
      <c r="L472" s="1"/>
    </row>
    <row r="473" spans="1:12" ht="21.95" customHeight="1" outlineLevel="1" x14ac:dyDescent="0.25">
      <c r="A473" s="150" t="s">
        <v>25968</v>
      </c>
      <c r="B473" s="151"/>
      <c r="C473" s="152"/>
      <c r="D473" s="150" t="s">
        <v>25817</v>
      </c>
      <c r="E473" s="393"/>
      <c r="F473" s="424">
        <f>F442</f>
        <v>0.7</v>
      </c>
      <c r="G473" s="393" t="s">
        <v>25855</v>
      </c>
      <c r="H473" s="153"/>
      <c r="I473" s="154">
        <f ca="1">I482</f>
        <v>2541.75</v>
      </c>
      <c r="L473" s="1"/>
    </row>
    <row r="474" spans="1:12" ht="20.100000000000001" customHeight="1" outlineLevel="2" x14ac:dyDescent="0.25">
      <c r="A474" s="149" t="s">
        <v>26019</v>
      </c>
      <c r="B474" s="143" t="str">
        <f>$B$11</f>
        <v>93571</v>
      </c>
      <c r="C474" s="144" t="str">
        <f>$C$11</f>
        <v>SINAPI</v>
      </c>
      <c r="D474" s="145" t="str">
        <f>$D$11</f>
        <v>Arquiteto Sênior</v>
      </c>
      <c r="E474" s="363" t="str">
        <f>$E$11</f>
        <v>h</v>
      </c>
      <c r="F474" s="146">
        <f ca="1">SUMIF(B486:H490,B474:B478,H486:H490)</f>
        <v>0</v>
      </c>
      <c r="G474" s="146">
        <f>VLOOKUP(B474,MAO_OBRA_PROJETO!D:M,4,FALSE)</f>
        <v>91.51</v>
      </c>
      <c r="H474" s="146"/>
      <c r="I474" s="146">
        <f t="shared" ref="I474:I478" ca="1" si="80">TRUNC(F474*G474,2)</f>
        <v>0</v>
      </c>
      <c r="L474" s="1"/>
    </row>
    <row r="475" spans="1:12" ht="20.100000000000001" customHeight="1" outlineLevel="2" x14ac:dyDescent="0.25">
      <c r="A475" s="139" t="s">
        <v>26020</v>
      </c>
      <c r="B475" s="130" t="str">
        <f>$B$12</f>
        <v>93568</v>
      </c>
      <c r="C475" s="131" t="str">
        <f>$C$12</f>
        <v>SINAPI</v>
      </c>
      <c r="D475" s="132" t="str">
        <f>$D$12</f>
        <v>Engenheiro Civil Sênior</v>
      </c>
      <c r="E475" s="362" t="str">
        <f>$E$12</f>
        <v>h</v>
      </c>
      <c r="F475" s="443">
        <f ca="1">SUMIF(B486:H490,B474:B478,H486:H490)</f>
        <v>10</v>
      </c>
      <c r="G475" s="443">
        <f>VLOOKUP(B475,MAO_OBRA_PROJETO!D:M,4,FALSE)</f>
        <v>91.51</v>
      </c>
      <c r="H475" s="443"/>
      <c r="I475" s="443">
        <f t="shared" ca="1" si="80"/>
        <v>915.1</v>
      </c>
      <c r="L475" s="1"/>
    </row>
    <row r="476" spans="1:12" ht="20.100000000000001" customHeight="1" outlineLevel="2" x14ac:dyDescent="0.25">
      <c r="A476" s="149" t="s">
        <v>26021</v>
      </c>
      <c r="B476" s="147" t="str">
        <f>$B$13</f>
        <v>91677</v>
      </c>
      <c r="C476" s="144" t="str">
        <f>$C$13</f>
        <v>DER</v>
      </c>
      <c r="D476" s="148" t="str">
        <f>$D$13</f>
        <v>Engenheiro Eletricista (Sênior)</v>
      </c>
      <c r="E476" s="363" t="str">
        <f>$E$13</f>
        <v>h</v>
      </c>
      <c r="F476" s="146">
        <f ca="1">SUMIF(B486:H490,B474:B478,H486:H490)</f>
        <v>0</v>
      </c>
      <c r="G476" s="146">
        <f>VLOOKUP(B476,MAO_OBRA_PROJETO!D:M,4,FALSE)</f>
        <v>91.51</v>
      </c>
      <c r="H476" s="146"/>
      <c r="I476" s="146">
        <f t="shared" ca="1" si="80"/>
        <v>0</v>
      </c>
      <c r="L476" s="1"/>
    </row>
    <row r="477" spans="1:12" ht="20.100000000000001" customHeight="1" outlineLevel="2" x14ac:dyDescent="0.25">
      <c r="A477" s="139" t="s">
        <v>26022</v>
      </c>
      <c r="B477" s="133" t="str">
        <f>$B$14</f>
        <v>93568M</v>
      </c>
      <c r="C477" s="131" t="str">
        <f>$C$14</f>
        <v>SINAPI</v>
      </c>
      <c r="D477" s="134" t="str">
        <f>$D$14</f>
        <v>Engenheiro Mecânico (Sênior)</v>
      </c>
      <c r="E477" s="362" t="str">
        <f>$E$14</f>
        <v>h</v>
      </c>
      <c r="F477" s="443">
        <f ca="1">SUMIF(B486:H490,B474:B478,H486:H490)</f>
        <v>10</v>
      </c>
      <c r="G477" s="443">
        <f>VLOOKUP(B477,MAO_OBRA_PROJETO!D:M,4,FALSE)</f>
        <v>91.51</v>
      </c>
      <c r="H477" s="443"/>
      <c r="I477" s="443">
        <f t="shared" ca="1" si="80"/>
        <v>915.1</v>
      </c>
      <c r="L477" s="1"/>
    </row>
    <row r="478" spans="1:12" ht="20.100000000000001" customHeight="1" outlineLevel="2" x14ac:dyDescent="0.25">
      <c r="A478" s="149" t="s">
        <v>26023</v>
      </c>
      <c r="B478" s="147" t="str">
        <f>$B$15</f>
        <v>93560</v>
      </c>
      <c r="C478" s="144" t="str">
        <f>$C$15</f>
        <v>SINAPI</v>
      </c>
      <c r="D478" s="148" t="str">
        <f>$D$15</f>
        <v>Desenhista copista</v>
      </c>
      <c r="E478" s="363" t="str">
        <f>$E$15</f>
        <v>h</v>
      </c>
      <c r="F478" s="146">
        <f ca="1">SUMIF(B486:H490,B474:B478,H486:H490)</f>
        <v>20</v>
      </c>
      <c r="G478" s="146">
        <f>VLOOKUP(B478,MAO_OBRA_PROJETO!D:M,4,FALSE)</f>
        <v>13.77</v>
      </c>
      <c r="H478" s="146"/>
      <c r="I478" s="146">
        <f t="shared" ca="1" si="80"/>
        <v>275.39999999999998</v>
      </c>
      <c r="L478" s="1"/>
    </row>
    <row r="479" spans="1:12" ht="20.100000000000001" customHeight="1" outlineLevel="2" x14ac:dyDescent="0.25">
      <c r="A479" s="639" t="s">
        <v>25785</v>
      </c>
      <c r="B479" s="639"/>
      <c r="C479" s="639"/>
      <c r="D479" s="639"/>
      <c r="E479" s="639"/>
      <c r="F479" s="639"/>
      <c r="G479" s="639"/>
      <c r="H479" s="440"/>
      <c r="I479" s="444">
        <f ca="1">SUM(I474:I478)</f>
        <v>2105.6</v>
      </c>
      <c r="L479" s="1"/>
    </row>
    <row r="480" spans="1:12" ht="20.100000000000001" customHeight="1" outlineLevel="2" x14ac:dyDescent="0.25">
      <c r="A480" s="640" t="s">
        <v>25790</v>
      </c>
      <c r="B480" s="640"/>
      <c r="C480" s="640"/>
      <c r="D480" s="640"/>
      <c r="E480" s="640"/>
      <c r="F480" s="640"/>
      <c r="G480" s="640"/>
      <c r="H480" s="442"/>
      <c r="I480" s="224">
        <f>1+0.1</f>
        <v>1.1000000000000001</v>
      </c>
      <c r="L480" s="1"/>
    </row>
    <row r="481" spans="1:12" ht="20.100000000000001" customHeight="1" outlineLevel="2" x14ac:dyDescent="0.25">
      <c r="A481" s="641" t="s">
        <v>16213</v>
      </c>
      <c r="B481" s="641"/>
      <c r="C481" s="641"/>
      <c r="D481" s="641"/>
      <c r="E481" s="641"/>
      <c r="F481" s="641"/>
      <c r="G481" s="641"/>
      <c r="H481" s="443"/>
      <c r="I481" s="224">
        <f>1+0.0974</f>
        <v>1.0973999999999999</v>
      </c>
      <c r="L481" s="1"/>
    </row>
    <row r="482" spans="1:12" ht="20.100000000000001" customHeight="1" outlineLevel="2" x14ac:dyDescent="0.25">
      <c r="A482" s="636" t="s">
        <v>25787</v>
      </c>
      <c r="B482" s="636"/>
      <c r="C482" s="636"/>
      <c r="D482" s="636"/>
      <c r="E482" s="636"/>
      <c r="F482" s="636"/>
      <c r="G482" s="636"/>
      <c r="H482" s="444"/>
      <c r="I482" s="444">
        <f ca="1">TRUNC(I479*I480*I481,2)</f>
        <v>2541.75</v>
      </c>
      <c r="L482" s="1"/>
    </row>
    <row r="483" spans="1:12" ht="20.100000000000001" customHeight="1" outlineLevel="2" x14ac:dyDescent="0.25">
      <c r="A483" s="202"/>
      <c r="B483" s="202"/>
      <c r="C483" s="202"/>
      <c r="D483" s="202"/>
      <c r="E483" s="370"/>
      <c r="F483" s="202"/>
      <c r="G483" s="202"/>
      <c r="H483" s="202"/>
      <c r="I483" s="200"/>
      <c r="L483" s="1"/>
    </row>
    <row r="484" spans="1:12" ht="20.100000000000001" customHeight="1" outlineLevel="2" x14ac:dyDescent="0.25">
      <c r="A484" s="637" t="s">
        <v>13238</v>
      </c>
      <c r="B484" s="637"/>
      <c r="C484" s="637"/>
      <c r="D484" s="637"/>
      <c r="E484" s="637"/>
      <c r="F484" s="637"/>
      <c r="G484" s="637"/>
      <c r="H484" s="441"/>
      <c r="I484" s="203"/>
      <c r="L484" s="1"/>
    </row>
    <row r="485" spans="1:12" ht="20.100000000000001" customHeight="1" outlineLevel="2" x14ac:dyDescent="0.25">
      <c r="A485" s="39" t="s">
        <v>10</v>
      </c>
      <c r="B485" s="225" t="s">
        <v>2</v>
      </c>
      <c r="C485" s="228" t="s">
        <v>13</v>
      </c>
      <c r="D485" s="225" t="s">
        <v>3</v>
      </c>
      <c r="E485" s="366" t="s">
        <v>25846</v>
      </c>
      <c r="F485" s="142" t="s">
        <v>25847</v>
      </c>
      <c r="G485" s="229" t="s">
        <v>25786</v>
      </c>
      <c r="H485" s="229"/>
      <c r="I485" s="230"/>
      <c r="L485" s="1"/>
    </row>
    <row r="486" spans="1:12" ht="20.100000000000001" customHeight="1" outlineLevel="2" x14ac:dyDescent="0.25">
      <c r="A486" s="149" t="str">
        <f>A474</f>
        <v>2.2.2.3.1</v>
      </c>
      <c r="B486" s="143" t="str">
        <f>$B$11</f>
        <v>93571</v>
      </c>
      <c r="C486" s="144" t="str">
        <f>$C$11</f>
        <v>SINAPI</v>
      </c>
      <c r="D486" s="145" t="str">
        <f>$D$11</f>
        <v>Arquiteto Sênior</v>
      </c>
      <c r="E486" s="363"/>
      <c r="F486" s="146">
        <f>IF(E486&gt;0,F473,0)</f>
        <v>0</v>
      </c>
      <c r="G486" s="146">
        <f t="shared" ref="G486:G490" si="81">ROUNDUP(E486*F486,0)</f>
        <v>0</v>
      </c>
      <c r="H486" s="102">
        <f t="shared" ref="H486:H490" si="82">G486</f>
        <v>0</v>
      </c>
      <c r="I486" s="103"/>
      <c r="L486" s="1"/>
    </row>
    <row r="487" spans="1:12" ht="20.100000000000001" customHeight="1" outlineLevel="2" x14ac:dyDescent="0.25">
      <c r="A487" s="30" t="str">
        <f>A475</f>
        <v>2.2.2.3.2</v>
      </c>
      <c r="B487" s="101" t="str">
        <f>$B$12</f>
        <v>93568</v>
      </c>
      <c r="C487" s="34" t="str">
        <f>$C$12</f>
        <v>SINAPI</v>
      </c>
      <c r="D487" s="40" t="str">
        <f>$D$12</f>
        <v>Engenheiro Civil Sênior</v>
      </c>
      <c r="E487" s="394">
        <f>1/(0.072)</f>
        <v>13.888888888888889</v>
      </c>
      <c r="F487" s="443">
        <f>IF(E487&gt;0,F473,0)</f>
        <v>0.7</v>
      </c>
      <c r="G487" s="102">
        <f t="shared" si="81"/>
        <v>10</v>
      </c>
      <c r="H487" s="102">
        <f t="shared" si="82"/>
        <v>10</v>
      </c>
      <c r="I487" s="103"/>
      <c r="L487" s="1"/>
    </row>
    <row r="488" spans="1:12" ht="20.100000000000001" customHeight="1" outlineLevel="2" x14ac:dyDescent="0.25">
      <c r="A488" s="149" t="str">
        <f>A476</f>
        <v>2.2.2.3.3</v>
      </c>
      <c r="B488" s="147" t="str">
        <f>$B$13</f>
        <v>91677</v>
      </c>
      <c r="C488" s="144" t="str">
        <f>$C$13</f>
        <v>DER</v>
      </c>
      <c r="D488" s="148" t="str">
        <f>$D$13</f>
        <v>Engenheiro Eletricista (Sênior)</v>
      </c>
      <c r="E488" s="363"/>
      <c r="F488" s="146">
        <f>IF(E488&gt;0,F473,0)</f>
        <v>0</v>
      </c>
      <c r="G488" s="146">
        <f t="shared" si="81"/>
        <v>0</v>
      </c>
      <c r="H488" s="146">
        <f t="shared" si="82"/>
        <v>0</v>
      </c>
      <c r="I488" s="103"/>
      <c r="L488" s="1"/>
    </row>
    <row r="489" spans="1:12" ht="20.100000000000001" customHeight="1" outlineLevel="2" x14ac:dyDescent="0.25">
      <c r="A489" s="30" t="str">
        <f>A477</f>
        <v>2.2.2.3.4</v>
      </c>
      <c r="B489" s="37" t="str">
        <f>$B$14</f>
        <v>93568M</v>
      </c>
      <c r="C489" s="34" t="str">
        <f>$C$14</f>
        <v>SINAPI</v>
      </c>
      <c r="D489" s="38" t="str">
        <f>$D$14</f>
        <v>Engenheiro Mecânico (Sênior)</v>
      </c>
      <c r="E489" s="394">
        <f>1/(0.072)</f>
        <v>13.888888888888889</v>
      </c>
      <c r="F489" s="443">
        <f>IF(E489&gt;0,F473,0)</f>
        <v>0.7</v>
      </c>
      <c r="G489" s="102">
        <f t="shared" si="81"/>
        <v>10</v>
      </c>
      <c r="H489" s="102">
        <f t="shared" si="82"/>
        <v>10</v>
      </c>
      <c r="I489" s="103"/>
      <c r="L489" s="1"/>
    </row>
    <row r="490" spans="1:12" ht="20.100000000000001" customHeight="1" outlineLevel="2" x14ac:dyDescent="0.25">
      <c r="A490" s="149" t="str">
        <f>A478</f>
        <v>2.2.2.3.5</v>
      </c>
      <c r="B490" s="147" t="str">
        <f>$B$15</f>
        <v>93560</v>
      </c>
      <c r="C490" s="144" t="str">
        <f>$C$15</f>
        <v>SINAPI</v>
      </c>
      <c r="D490" s="148" t="str">
        <f>$D$15</f>
        <v>Desenhista copista</v>
      </c>
      <c r="E490" s="395">
        <f>2/(0.072)</f>
        <v>27.777777777777779</v>
      </c>
      <c r="F490" s="146">
        <f>IF(E490&gt;0,F473,0)</f>
        <v>0.7</v>
      </c>
      <c r="G490" s="146">
        <f t="shared" si="81"/>
        <v>20</v>
      </c>
      <c r="H490" s="146">
        <f t="shared" si="82"/>
        <v>20</v>
      </c>
      <c r="I490" s="103"/>
      <c r="L490" s="1"/>
    </row>
    <row r="491" spans="1:12" ht="20.100000000000001" customHeight="1" outlineLevel="1" x14ac:dyDescent="0.25">
      <c r="A491" s="209"/>
      <c r="B491" s="210"/>
      <c r="C491" s="211"/>
      <c r="D491" s="209"/>
      <c r="E491" s="372"/>
      <c r="F491" s="212"/>
      <c r="G491" s="212"/>
      <c r="H491" s="212"/>
      <c r="I491" s="213"/>
      <c r="L491" s="1"/>
    </row>
    <row r="492" spans="1:12" ht="21.95" customHeight="1" outlineLevel="1" x14ac:dyDescent="0.25">
      <c r="A492" s="150" t="s">
        <v>25969</v>
      </c>
      <c r="B492" s="151"/>
      <c r="C492" s="152"/>
      <c r="D492" s="150" t="s">
        <v>25848</v>
      </c>
      <c r="E492" s="393"/>
      <c r="F492" s="424">
        <v>1</v>
      </c>
      <c r="G492" s="393" t="s">
        <v>25863</v>
      </c>
      <c r="H492" s="153"/>
      <c r="I492" s="154">
        <f ca="1">I501</f>
        <v>3040.42</v>
      </c>
      <c r="L492" s="1"/>
    </row>
    <row r="493" spans="1:12" ht="20.100000000000001" customHeight="1" outlineLevel="2" x14ac:dyDescent="0.25">
      <c r="A493" s="149" t="s">
        <v>26024</v>
      </c>
      <c r="B493" s="143" t="str">
        <f>$B$11</f>
        <v>93571</v>
      </c>
      <c r="C493" s="144" t="str">
        <f>$C$11</f>
        <v>SINAPI</v>
      </c>
      <c r="D493" s="145" t="str">
        <f>$D$11</f>
        <v>Arquiteto Sênior</v>
      </c>
      <c r="E493" s="363" t="str">
        <f>$E$11</f>
        <v>h</v>
      </c>
      <c r="F493" s="146">
        <f ca="1">SUMIF(B505:H509,B493:B497,H505:H509)</f>
        <v>0</v>
      </c>
      <c r="G493" s="146">
        <f>VLOOKUP(B493,MAO_OBRA_PROJETO!D:M,4,FALSE)</f>
        <v>91.51</v>
      </c>
      <c r="H493" s="443"/>
      <c r="I493" s="146">
        <f t="shared" ref="I493:I497" ca="1" si="83">TRUNC(F493*G493,2)</f>
        <v>0</v>
      </c>
      <c r="L493" s="1"/>
    </row>
    <row r="494" spans="1:12" ht="20.100000000000001" customHeight="1" outlineLevel="2" x14ac:dyDescent="0.25">
      <c r="A494" s="139" t="s">
        <v>26025</v>
      </c>
      <c r="B494" s="101" t="str">
        <f>$B$12</f>
        <v>93568</v>
      </c>
      <c r="C494" s="131" t="str">
        <f>$C$12</f>
        <v>SINAPI</v>
      </c>
      <c r="D494" s="40" t="str">
        <f>$D$12</f>
        <v>Engenheiro Civil Sênior</v>
      </c>
      <c r="E494" s="362" t="str">
        <f>$E$12</f>
        <v>h</v>
      </c>
      <c r="F494" s="443">
        <f ca="1">SUMIF(B505:H509,B493:B497,H505:H509)</f>
        <v>20</v>
      </c>
      <c r="G494" s="443">
        <f>VLOOKUP(B494,MAO_OBRA_PROJETO!D:M,4,FALSE)</f>
        <v>91.51</v>
      </c>
      <c r="H494" s="443"/>
      <c r="I494" s="443">
        <f t="shared" ca="1" si="83"/>
        <v>1830.2</v>
      </c>
      <c r="L494" s="1"/>
    </row>
    <row r="495" spans="1:12" ht="20.100000000000001" customHeight="1" outlineLevel="2" x14ac:dyDescent="0.25">
      <c r="A495" s="149" t="s">
        <v>26026</v>
      </c>
      <c r="B495" s="147" t="str">
        <f>$B$13</f>
        <v>91677</v>
      </c>
      <c r="C495" s="144" t="str">
        <f>$C$13</f>
        <v>DER</v>
      </c>
      <c r="D495" s="148" t="str">
        <f>$D$13</f>
        <v>Engenheiro Eletricista (Sênior)</v>
      </c>
      <c r="E495" s="363" t="str">
        <f>$E$13</f>
        <v>h</v>
      </c>
      <c r="F495" s="146">
        <f ca="1">SUMIF(B505:H509,B493:B497,H505:H509)</f>
        <v>0</v>
      </c>
      <c r="G495" s="146">
        <f>VLOOKUP(B495,MAO_OBRA_PROJETO!D:M,4,FALSE)</f>
        <v>91.51</v>
      </c>
      <c r="H495" s="146"/>
      <c r="I495" s="146">
        <f t="shared" ca="1" si="83"/>
        <v>0</v>
      </c>
      <c r="L495" s="1"/>
    </row>
    <row r="496" spans="1:12" ht="20.100000000000001" customHeight="1" outlineLevel="2" x14ac:dyDescent="0.25">
      <c r="A496" s="139" t="s">
        <v>26027</v>
      </c>
      <c r="B496" s="37" t="str">
        <f>$B$14</f>
        <v>93568M</v>
      </c>
      <c r="C496" s="131" t="str">
        <f>$C$14</f>
        <v>SINAPI</v>
      </c>
      <c r="D496" s="38" t="str">
        <f>$D$14</f>
        <v>Engenheiro Mecânico (Sênior)</v>
      </c>
      <c r="E496" s="362" t="str">
        <f>$E$14</f>
        <v>h</v>
      </c>
      <c r="F496" s="443">
        <f ca="1">SUMIF(B505:H509,B493:B497,H505:H509)</f>
        <v>0</v>
      </c>
      <c r="G496" s="443">
        <f>VLOOKUP(B496,MAO_OBRA_PROJETO!D:M,4,FALSE)</f>
        <v>91.51</v>
      </c>
      <c r="H496" s="443"/>
      <c r="I496" s="443">
        <f t="shared" ca="1" si="83"/>
        <v>0</v>
      </c>
      <c r="L496" s="1"/>
    </row>
    <row r="497" spans="1:12" ht="20.100000000000001" customHeight="1" outlineLevel="2" x14ac:dyDescent="0.25">
      <c r="A497" s="149" t="s">
        <v>26028</v>
      </c>
      <c r="B497" s="147" t="str">
        <f>$B$15</f>
        <v>93560</v>
      </c>
      <c r="C497" s="144" t="str">
        <f>$C$15</f>
        <v>SINAPI</v>
      </c>
      <c r="D497" s="148" t="str">
        <f>$D$15</f>
        <v>Desenhista copista</v>
      </c>
      <c r="E497" s="363" t="str">
        <f>$E$15</f>
        <v>h</v>
      </c>
      <c r="F497" s="146">
        <f ca="1">SUMIF(B505:H509,B493:B497,H505:H509)</f>
        <v>50</v>
      </c>
      <c r="G497" s="146">
        <f>VLOOKUP(B497,MAO_OBRA_PROJETO!D:M,4,FALSE)</f>
        <v>13.77</v>
      </c>
      <c r="H497" s="146"/>
      <c r="I497" s="146">
        <f t="shared" ca="1" si="83"/>
        <v>688.5</v>
      </c>
      <c r="L497" s="1"/>
    </row>
    <row r="498" spans="1:12" ht="20.100000000000001" customHeight="1" outlineLevel="2" x14ac:dyDescent="0.25">
      <c r="A498" s="639" t="s">
        <v>25785</v>
      </c>
      <c r="B498" s="639"/>
      <c r="C498" s="639"/>
      <c r="D498" s="639"/>
      <c r="E498" s="639"/>
      <c r="F498" s="639"/>
      <c r="G498" s="639"/>
      <c r="H498" s="440"/>
      <c r="I498" s="444">
        <f ca="1">SUM(I493:I497)</f>
        <v>2518.6999999999998</v>
      </c>
      <c r="L498" s="1"/>
    </row>
    <row r="499" spans="1:12" ht="20.100000000000001" customHeight="1" outlineLevel="2" x14ac:dyDescent="0.25">
      <c r="A499" s="640" t="s">
        <v>25790</v>
      </c>
      <c r="B499" s="640"/>
      <c r="C499" s="640"/>
      <c r="D499" s="640"/>
      <c r="E499" s="640"/>
      <c r="F499" s="640"/>
      <c r="G499" s="640"/>
      <c r="H499" s="442"/>
      <c r="I499" s="224">
        <f>1+0.1</f>
        <v>1.1000000000000001</v>
      </c>
      <c r="L499" s="1"/>
    </row>
    <row r="500" spans="1:12" ht="20.100000000000001" customHeight="1" outlineLevel="2" x14ac:dyDescent="0.25">
      <c r="A500" s="641" t="s">
        <v>16213</v>
      </c>
      <c r="B500" s="641"/>
      <c r="C500" s="641"/>
      <c r="D500" s="641"/>
      <c r="E500" s="641"/>
      <c r="F500" s="641"/>
      <c r="G500" s="641"/>
      <c r="H500" s="443"/>
      <c r="I500" s="224">
        <f>1+0.0974</f>
        <v>1.0973999999999999</v>
      </c>
      <c r="L500" s="1"/>
    </row>
    <row r="501" spans="1:12" ht="20.100000000000001" customHeight="1" outlineLevel="2" x14ac:dyDescent="0.25">
      <c r="A501" s="636" t="s">
        <v>25787</v>
      </c>
      <c r="B501" s="636"/>
      <c r="C501" s="636"/>
      <c r="D501" s="636"/>
      <c r="E501" s="636"/>
      <c r="F501" s="636"/>
      <c r="G501" s="636"/>
      <c r="H501" s="444"/>
      <c r="I501" s="444">
        <f ca="1">TRUNC(I498*I499*I500,2)</f>
        <v>3040.42</v>
      </c>
      <c r="L501" s="1"/>
    </row>
    <row r="502" spans="1:12" ht="20.100000000000001" customHeight="1" outlineLevel="2" x14ac:dyDescent="0.25">
      <c r="A502" s="202"/>
      <c r="B502" s="202"/>
      <c r="C502" s="202"/>
      <c r="D502" s="202"/>
      <c r="E502" s="370"/>
      <c r="F502" s="202"/>
      <c r="G502" s="202"/>
      <c r="H502" s="202"/>
      <c r="I502" s="200"/>
      <c r="L502" s="1"/>
    </row>
    <row r="503" spans="1:12" ht="20.100000000000001" customHeight="1" outlineLevel="2" x14ac:dyDescent="0.25">
      <c r="A503" s="638" t="s">
        <v>13238</v>
      </c>
      <c r="B503" s="638"/>
      <c r="C503" s="638"/>
      <c r="D503" s="638"/>
      <c r="E503" s="638"/>
      <c r="F503" s="638"/>
      <c r="G503" s="638"/>
      <c r="H503" s="441"/>
      <c r="I503" s="203"/>
      <c r="L503" s="1"/>
    </row>
    <row r="504" spans="1:12" ht="20.100000000000001" customHeight="1" outlineLevel="2" x14ac:dyDescent="0.25">
      <c r="A504" s="39" t="s">
        <v>10</v>
      </c>
      <c r="B504" s="225" t="s">
        <v>2</v>
      </c>
      <c r="C504" s="228" t="s">
        <v>13</v>
      </c>
      <c r="D504" s="225" t="s">
        <v>3</v>
      </c>
      <c r="E504" s="366" t="s">
        <v>25865</v>
      </c>
      <c r="F504" s="142" t="s">
        <v>9</v>
      </c>
      <c r="G504" s="229" t="s">
        <v>25786</v>
      </c>
      <c r="H504" s="142"/>
      <c r="I504" s="202"/>
      <c r="L504" s="1"/>
    </row>
    <row r="505" spans="1:12" ht="20.100000000000001" customHeight="1" outlineLevel="2" x14ac:dyDescent="0.25">
      <c r="A505" s="149" t="str">
        <f>A493</f>
        <v>2.2.2.4.1</v>
      </c>
      <c r="B505" s="143" t="str">
        <f>$B$11</f>
        <v>93571</v>
      </c>
      <c r="C505" s="144" t="str">
        <f>$C$11</f>
        <v>SINAPI</v>
      </c>
      <c r="D505" s="145" t="str">
        <f>$D$11</f>
        <v>Arquiteto Sênior</v>
      </c>
      <c r="E505" s="363"/>
      <c r="F505" s="146">
        <f>IF(E505&gt;0,F492,0)</f>
        <v>0</v>
      </c>
      <c r="G505" s="146">
        <f t="shared" ref="G505:G509" si="84">ROUNDUP(E505*F505,0)</f>
        <v>0</v>
      </c>
      <c r="H505" s="146">
        <f t="shared" ref="H505:H509" si="85">G505</f>
        <v>0</v>
      </c>
      <c r="I505" s="200"/>
      <c r="L505" s="1"/>
    </row>
    <row r="506" spans="1:12" ht="20.100000000000001" customHeight="1" outlineLevel="2" x14ac:dyDescent="0.25">
      <c r="A506" s="30" t="str">
        <f>A494</f>
        <v>2.2.2.4.2</v>
      </c>
      <c r="B506" s="101" t="str">
        <f>$B$12</f>
        <v>93568</v>
      </c>
      <c r="C506" s="34" t="str">
        <f>$C$12</f>
        <v>SINAPI</v>
      </c>
      <c r="D506" s="40" t="str">
        <f>$D$12</f>
        <v>Engenheiro Civil Sênior</v>
      </c>
      <c r="E506" s="394">
        <f>(4/(1/5))</f>
        <v>20</v>
      </c>
      <c r="F506" s="443">
        <f>IF(E506&gt;0,F492,0)</f>
        <v>1</v>
      </c>
      <c r="G506" s="102">
        <f t="shared" si="84"/>
        <v>20</v>
      </c>
      <c r="H506" s="146">
        <f t="shared" si="85"/>
        <v>20</v>
      </c>
      <c r="I506" s="200"/>
      <c r="L506" s="1"/>
    </row>
    <row r="507" spans="1:12" ht="20.100000000000001" customHeight="1" outlineLevel="2" x14ac:dyDescent="0.25">
      <c r="A507" s="149" t="str">
        <f>A495</f>
        <v>2.2.2.4.3</v>
      </c>
      <c r="B507" s="147" t="str">
        <f>$B$13</f>
        <v>91677</v>
      </c>
      <c r="C507" s="144" t="str">
        <f>$C$13</f>
        <v>DER</v>
      </c>
      <c r="D507" s="148" t="str">
        <f>$D$13</f>
        <v>Engenheiro Eletricista (Sênior)</v>
      </c>
      <c r="E507" s="363"/>
      <c r="F507" s="146">
        <f>IF(E507&gt;0,F492,0)</f>
        <v>0</v>
      </c>
      <c r="G507" s="146">
        <f t="shared" si="84"/>
        <v>0</v>
      </c>
      <c r="H507" s="443">
        <f t="shared" si="85"/>
        <v>0</v>
      </c>
      <c r="I507" s="200"/>
      <c r="L507" s="1"/>
    </row>
    <row r="508" spans="1:12" ht="20.100000000000001" customHeight="1" outlineLevel="2" x14ac:dyDescent="0.25">
      <c r="A508" s="30" t="str">
        <f>A496</f>
        <v>2.2.2.4.4</v>
      </c>
      <c r="B508" s="37" t="str">
        <f>$B$14</f>
        <v>93568M</v>
      </c>
      <c r="C508" s="34" t="str">
        <f>$C$14</f>
        <v>SINAPI</v>
      </c>
      <c r="D508" s="38" t="str">
        <f>$D$14</f>
        <v>Engenheiro Mecânico (Sênior)</v>
      </c>
      <c r="E508" s="362"/>
      <c r="F508" s="443">
        <f>IF(E508&gt;0,F492,0)</f>
        <v>0</v>
      </c>
      <c r="G508" s="102">
        <f t="shared" si="84"/>
        <v>0</v>
      </c>
      <c r="H508" s="146">
        <f t="shared" si="85"/>
        <v>0</v>
      </c>
      <c r="I508" s="200"/>
      <c r="L508" s="1"/>
    </row>
    <row r="509" spans="1:12" ht="20.100000000000001" customHeight="1" outlineLevel="2" x14ac:dyDescent="0.25">
      <c r="A509" s="149" t="str">
        <f>A497</f>
        <v>2.2.2.4.5</v>
      </c>
      <c r="B509" s="147" t="str">
        <f>$B$15</f>
        <v>93560</v>
      </c>
      <c r="C509" s="144" t="str">
        <f>$C$15</f>
        <v>SINAPI</v>
      </c>
      <c r="D509" s="148" t="str">
        <f>$D$15</f>
        <v>Desenhista copista</v>
      </c>
      <c r="E509" s="395">
        <f>(10/(1/5))</f>
        <v>50</v>
      </c>
      <c r="F509" s="146">
        <f>IF(E509&gt;0,F492,0)</f>
        <v>1</v>
      </c>
      <c r="G509" s="146">
        <f t="shared" si="84"/>
        <v>50</v>
      </c>
      <c r="H509" s="443">
        <f t="shared" si="85"/>
        <v>50</v>
      </c>
      <c r="I509" s="200"/>
      <c r="L509" s="1"/>
    </row>
    <row r="510" spans="1:12" ht="15" customHeight="1" x14ac:dyDescent="0.25">
      <c r="L510" s="1"/>
    </row>
    <row r="511" spans="1:12" ht="45" x14ac:dyDescent="0.25">
      <c r="A511" s="385" t="s">
        <v>13240</v>
      </c>
      <c r="B511" s="386"/>
      <c r="C511" s="385"/>
      <c r="D511" s="478" t="s">
        <v>26215</v>
      </c>
      <c r="E511" s="392"/>
      <c r="F511" s="457"/>
      <c r="G511" s="392"/>
      <c r="H511" s="387"/>
      <c r="I511" s="388">
        <f ca="1">SUM(I512+I685)</f>
        <v>79267.929999999993</v>
      </c>
      <c r="K511" s="201">
        <f>I525+I544+I563+I584+I603+I622+I643+I662</f>
        <v>0</v>
      </c>
      <c r="L511" s="436">
        <f ca="1">I511-K511</f>
        <v>79267.929999999993</v>
      </c>
    </row>
    <row r="512" spans="1:12" ht="32.1" customHeight="1" x14ac:dyDescent="0.25">
      <c r="A512" s="106" t="s">
        <v>16194</v>
      </c>
      <c r="B512" s="104"/>
      <c r="C512" s="105"/>
      <c r="D512" s="480" t="s">
        <v>26216</v>
      </c>
      <c r="E512" s="361"/>
      <c r="F512" s="243">
        <v>250</v>
      </c>
      <c r="G512" s="483" t="s">
        <v>25854</v>
      </c>
      <c r="H512" s="135"/>
      <c r="I512" s="197">
        <f ca="1">I524</f>
        <v>75862.87</v>
      </c>
      <c r="K512" s="201">
        <f ca="1">I526+I545+I564+I585+I604+I623+I644+I663</f>
        <v>75862.820000000007</v>
      </c>
      <c r="L512" s="436">
        <f ca="1">I512-K512</f>
        <v>4.9999999988358468E-2</v>
      </c>
    </row>
    <row r="513" spans="1:12" ht="20.100000000000001" customHeight="1" outlineLevel="1" x14ac:dyDescent="0.25">
      <c r="A513" s="106" t="s">
        <v>26029</v>
      </c>
      <c r="B513" s="104"/>
      <c r="C513" s="105"/>
      <c r="D513" s="106" t="s">
        <v>25788</v>
      </c>
      <c r="E513" s="361"/>
      <c r="F513" s="135"/>
      <c r="G513" s="135"/>
      <c r="H513" s="135"/>
      <c r="I513" s="197"/>
      <c r="L513" s="1"/>
    </row>
    <row r="514" spans="1:12" ht="20.100000000000001" customHeight="1" outlineLevel="1" x14ac:dyDescent="0.25">
      <c r="A514" s="159" t="s">
        <v>26029</v>
      </c>
      <c r="B514" s="396" t="s">
        <v>8200</v>
      </c>
      <c r="C514" s="144" t="s">
        <v>5</v>
      </c>
      <c r="D514" s="145" t="str">
        <f>VLOOKUP(B514,MAO_OBRA_PROJETO!D:G,2,FALSE)</f>
        <v>Arquiteto Sênior</v>
      </c>
      <c r="E514" s="363" t="str">
        <f>VLOOKUP(B514,MAO_OBRA_PROJETO!D:G,3,FALSE)</f>
        <v>h</v>
      </c>
      <c r="F514" s="146">
        <f ca="1">SUMIF(B527:H683,B514:B520,H527:H683)</f>
        <v>57</v>
      </c>
      <c r="G514" s="146">
        <f>VLOOKUP(B514,MAO_OBRA_PROJETO!D:M,4,FALSE)</f>
        <v>91.51</v>
      </c>
      <c r="H514" s="146"/>
      <c r="I514" s="146">
        <f t="shared" ref="I514:I520" ca="1" si="86">TRUNC(F514*G514,2)</f>
        <v>5216.07</v>
      </c>
      <c r="L514" s="459" t="s">
        <v>64</v>
      </c>
    </row>
    <row r="515" spans="1:12" ht="20.100000000000001" customHeight="1" outlineLevel="1" x14ac:dyDescent="0.25">
      <c r="A515" s="196" t="s">
        <v>26030</v>
      </c>
      <c r="B515" s="190" t="s">
        <v>8197</v>
      </c>
      <c r="C515" s="131" t="s">
        <v>5</v>
      </c>
      <c r="D515" s="132" t="str">
        <f>VLOOKUP(B515,MAO_OBRA_PROJETO!D:G,2,FALSE)</f>
        <v>Engenheiro Civil Sênior</v>
      </c>
      <c r="E515" s="362" t="str">
        <f>VLOOKUP(B515,MAO_OBRA_PROJETO!D:G,3,FALSE)</f>
        <v>h</v>
      </c>
      <c r="F515" s="443">
        <f ca="1">SUMIF(B527:H683,B514:B520,H527:H683)</f>
        <v>275</v>
      </c>
      <c r="G515" s="443">
        <f>VLOOKUP(B515,MAO_OBRA_PROJETO!D:M,4,FALSE)</f>
        <v>91.51</v>
      </c>
      <c r="H515" s="443"/>
      <c r="I515" s="443">
        <f t="shared" ca="1" si="86"/>
        <v>25165.25</v>
      </c>
      <c r="L515" s="1"/>
    </row>
    <row r="516" spans="1:12" ht="20.100000000000001" customHeight="1" outlineLevel="1" x14ac:dyDescent="0.25">
      <c r="A516" s="159" t="s">
        <v>26031</v>
      </c>
      <c r="B516" s="345" t="s">
        <v>8183</v>
      </c>
      <c r="C516" s="144" t="s">
        <v>25792</v>
      </c>
      <c r="D516" s="148" t="str">
        <f>VLOOKUP(B516,MAO_OBRA_PROJETO!D:G,2,FALSE)</f>
        <v>Engenheiro Eletricista (Sênior)</v>
      </c>
      <c r="E516" s="363" t="str">
        <f>VLOOKUP(B516,MAO_OBRA_PROJETO!D:G,3,FALSE)</f>
        <v>h</v>
      </c>
      <c r="F516" s="146">
        <f ca="1">SUMIF(B527:H683,B514:B520,H527:H683)</f>
        <v>184</v>
      </c>
      <c r="G516" s="146">
        <f>VLOOKUP(B516,MAO_OBRA_PROJETO!D:M,4,FALSE)</f>
        <v>91.51</v>
      </c>
      <c r="H516" s="146"/>
      <c r="I516" s="146">
        <f t="shared" ca="1" si="86"/>
        <v>16837.84</v>
      </c>
      <c r="L516" s="1"/>
    </row>
    <row r="517" spans="1:12" ht="20.100000000000001" customHeight="1" outlineLevel="1" x14ac:dyDescent="0.25">
      <c r="A517" s="196" t="s">
        <v>26037</v>
      </c>
      <c r="B517" s="190" t="s">
        <v>25822</v>
      </c>
      <c r="C517" s="131" t="s">
        <v>5</v>
      </c>
      <c r="D517" s="134" t="str">
        <f>VLOOKUP(B517,MAO_OBRA_PROJETO!D:G,2,FALSE)</f>
        <v>Engenheiro Mecânico (Sênior)</v>
      </c>
      <c r="E517" s="362" t="str">
        <f>VLOOKUP(B517,MAO_OBRA_PROJETO!D:G,3,FALSE)</f>
        <v>h</v>
      </c>
      <c r="F517" s="443">
        <f ca="1">SUMIF(B527:H683,B514:B520,H527:H683)</f>
        <v>96</v>
      </c>
      <c r="G517" s="443">
        <f>VLOOKUP(B517,MAO_OBRA_PROJETO!D:M,4,FALSE)</f>
        <v>91.51</v>
      </c>
      <c r="H517" s="443"/>
      <c r="I517" s="443">
        <f t="shared" ca="1" si="86"/>
        <v>8784.9599999999991</v>
      </c>
      <c r="L517" s="1"/>
    </row>
    <row r="518" spans="1:12" ht="20.100000000000001" customHeight="1" outlineLevel="1" x14ac:dyDescent="0.25">
      <c r="A518" s="159" t="s">
        <v>26043</v>
      </c>
      <c r="B518" s="345" t="s">
        <v>8189</v>
      </c>
      <c r="C518" s="144" t="s">
        <v>5</v>
      </c>
      <c r="D518" s="148" t="str">
        <f>VLOOKUP(B518,MAO_OBRA_PROJETO!D:G,2,FALSE)</f>
        <v>Desenhista copista</v>
      </c>
      <c r="E518" s="363" t="str">
        <f>VLOOKUP(B518,MAO_OBRA_PROJETO!D:G,3,FALSE)</f>
        <v>h</v>
      </c>
      <c r="F518" s="146">
        <f ca="1">SUMIF(B527:H683,B514:B520,H527:H683)</f>
        <v>469</v>
      </c>
      <c r="G518" s="146">
        <f>VLOOKUP(B518,MAO_OBRA_PROJETO!D:M,4,FALSE)</f>
        <v>13.77</v>
      </c>
      <c r="H518" s="146"/>
      <c r="I518" s="146">
        <f t="shared" ca="1" si="86"/>
        <v>6458.13</v>
      </c>
      <c r="L518" s="1"/>
    </row>
    <row r="519" spans="1:12" ht="20.100000000000001" customHeight="1" outlineLevel="1" x14ac:dyDescent="0.25">
      <c r="A519" s="458" t="s">
        <v>26049</v>
      </c>
      <c r="B519" s="190" t="s">
        <v>25850</v>
      </c>
      <c r="C519" s="34" t="s">
        <v>25792</v>
      </c>
      <c r="D519" s="38" t="str">
        <f>VLOOKUP(B519,MAO_OBRA_PROJETO!D:G,2,FALSE)</f>
        <v>Técnico em Meio Ambiente</v>
      </c>
      <c r="E519" s="367" t="str">
        <f>VLOOKUP(B519,MAO_OBRA_PROJETO!D:G,3,FALSE)</f>
        <v>h</v>
      </c>
      <c r="F519" s="102">
        <f ca="1">SUMIF(B527:H683,B514:B520,H527:H683)</f>
        <v>0</v>
      </c>
      <c r="G519" s="102">
        <f>VLOOKUP(B519,MAO_OBRA_PROJETO!D:M,4,FALSE)</f>
        <v>29.82</v>
      </c>
      <c r="H519" s="102"/>
      <c r="I519" s="102">
        <f t="shared" ca="1" si="86"/>
        <v>0</v>
      </c>
      <c r="L519" s="1"/>
    </row>
    <row r="520" spans="1:12" ht="20.100000000000001" customHeight="1" outlineLevel="1" x14ac:dyDescent="0.25">
      <c r="A520" s="159" t="s">
        <v>26055</v>
      </c>
      <c r="B520" s="345" t="s">
        <v>25849</v>
      </c>
      <c r="C520" s="144" t="s">
        <v>25792</v>
      </c>
      <c r="D520" s="148" t="str">
        <f>VLOOKUP(B520,MAO_OBRA_PROJETO!D:G,2,FALSE)</f>
        <v>Técnico de Nível Médio</v>
      </c>
      <c r="E520" s="363" t="str">
        <f>VLOOKUP(B520,MAO_OBRA_PROJETO!D:G,3,FALSE)</f>
        <v>h</v>
      </c>
      <c r="F520" s="146">
        <f ca="1">SUMIF(B527:H683,B514:B520,H527:H683)</f>
        <v>16</v>
      </c>
      <c r="G520" s="146">
        <f>VLOOKUP(B520,MAO_OBRA_PROJETO!D:M,4,FALSE)</f>
        <v>23.93</v>
      </c>
      <c r="H520" s="146"/>
      <c r="I520" s="146">
        <f t="shared" ca="1" si="86"/>
        <v>382.88</v>
      </c>
      <c r="L520" s="1"/>
    </row>
    <row r="521" spans="1:12" ht="20.100000000000001" customHeight="1" outlineLevel="1" x14ac:dyDescent="0.25">
      <c r="A521" s="639" t="s">
        <v>25785</v>
      </c>
      <c r="B521" s="639"/>
      <c r="C521" s="639"/>
      <c r="D521" s="639"/>
      <c r="E521" s="639"/>
      <c r="F521" s="639"/>
      <c r="G521" s="639"/>
      <c r="H521" s="440"/>
      <c r="I521" s="444">
        <f ca="1">SUM(I514:I520)</f>
        <v>62845.13</v>
      </c>
      <c r="L521" s="1"/>
    </row>
    <row r="522" spans="1:12" ht="20.100000000000001" customHeight="1" outlineLevel="1" x14ac:dyDescent="0.25">
      <c r="A522" s="640" t="s">
        <v>25790</v>
      </c>
      <c r="B522" s="640"/>
      <c r="C522" s="640"/>
      <c r="D522" s="640"/>
      <c r="E522" s="640"/>
      <c r="F522" s="640"/>
      <c r="G522" s="640"/>
      <c r="H522" s="442"/>
      <c r="I522" s="224">
        <f>1+0.1</f>
        <v>1.1000000000000001</v>
      </c>
      <c r="L522" s="1"/>
    </row>
    <row r="523" spans="1:12" ht="20.100000000000001" customHeight="1" outlineLevel="1" x14ac:dyDescent="0.25">
      <c r="A523" s="641" t="s">
        <v>16213</v>
      </c>
      <c r="B523" s="641"/>
      <c r="C523" s="641"/>
      <c r="D523" s="641"/>
      <c r="E523" s="641"/>
      <c r="F523" s="641"/>
      <c r="G523" s="641"/>
      <c r="H523" s="443"/>
      <c r="I523" s="224">
        <f>1+0.0974</f>
        <v>1.0973999999999999</v>
      </c>
      <c r="L523" s="1"/>
    </row>
    <row r="524" spans="1:12" ht="20.100000000000001" customHeight="1" outlineLevel="1" x14ac:dyDescent="0.25">
      <c r="A524" s="642" t="s">
        <v>25787</v>
      </c>
      <c r="B524" s="642"/>
      <c r="C524" s="642"/>
      <c r="D524" s="642"/>
      <c r="E524" s="642"/>
      <c r="F524" s="642"/>
      <c r="G524" s="642"/>
      <c r="H524" s="446"/>
      <c r="I524" s="446">
        <f ca="1">TRUNC(I521*I522*I523,2)</f>
        <v>75862.87</v>
      </c>
      <c r="L524" s="1"/>
    </row>
    <row r="525" spans="1:12" ht="20.100000000000001" customHeight="1" outlineLevel="1" x14ac:dyDescent="0.25">
      <c r="A525" s="201"/>
      <c r="B525" s="201"/>
      <c r="C525" s="201"/>
      <c r="D525" s="201"/>
      <c r="E525" s="364"/>
      <c r="F525" s="201"/>
      <c r="G525" s="201"/>
      <c r="H525" s="201"/>
      <c r="I525" s="201"/>
      <c r="L525" s="1"/>
    </row>
    <row r="526" spans="1:12" ht="20.100000000000001" customHeight="1" outlineLevel="1" x14ac:dyDescent="0.25">
      <c r="A526" s="106" t="s">
        <v>26030</v>
      </c>
      <c r="B526" s="151"/>
      <c r="C526" s="152"/>
      <c r="D526" s="150" t="s">
        <v>25834</v>
      </c>
      <c r="E526" s="393"/>
      <c r="F526" s="424">
        <f>F512</f>
        <v>250</v>
      </c>
      <c r="G526" s="393" t="s">
        <v>25854</v>
      </c>
      <c r="H526" s="153"/>
      <c r="I526" s="154">
        <f ca="1">I535</f>
        <v>7023.06</v>
      </c>
      <c r="L526" s="1"/>
    </row>
    <row r="527" spans="1:12" ht="20.100000000000001" customHeight="1" outlineLevel="2" x14ac:dyDescent="0.25">
      <c r="A527" s="149" t="s">
        <v>26029</v>
      </c>
      <c r="B527" s="143" t="str">
        <f>$B$11</f>
        <v>93571</v>
      </c>
      <c r="C527" s="144" t="str">
        <f>$C$11</f>
        <v>SINAPI</v>
      </c>
      <c r="D527" s="145" t="str">
        <f>$D$11</f>
        <v>Arquiteto Sênior</v>
      </c>
      <c r="E527" s="363" t="str">
        <f>$E$11</f>
        <v>h</v>
      </c>
      <c r="F527" s="146">
        <f ca="1">SUMIF(B539:H543,B527:B531,H539:H543)</f>
        <v>55</v>
      </c>
      <c r="G527" s="146">
        <f>VLOOKUP(B527,MAO_OBRA_PROJETO!D:M,4,FALSE)</f>
        <v>91.51</v>
      </c>
      <c r="H527" s="146"/>
      <c r="I527" s="146">
        <f t="shared" ref="I527:I531" ca="1" si="87">TRUNC(F527*G527,2)</f>
        <v>5033.05</v>
      </c>
      <c r="L527" s="1"/>
    </row>
    <row r="528" spans="1:12" ht="20.100000000000001" customHeight="1" outlineLevel="2" x14ac:dyDescent="0.25">
      <c r="A528" s="139" t="s">
        <v>26030</v>
      </c>
      <c r="B528" s="130" t="str">
        <f>$B$12</f>
        <v>93568</v>
      </c>
      <c r="C528" s="131" t="str">
        <f>$C$12</f>
        <v>SINAPI</v>
      </c>
      <c r="D528" s="132" t="str">
        <f>$D$12</f>
        <v>Engenheiro Civil Sênior</v>
      </c>
      <c r="E528" s="362" t="str">
        <f>$E$12</f>
        <v>h</v>
      </c>
      <c r="F528" s="443">
        <f ca="1">SUMIF(B539:H543,B527:B531,H539:H543)</f>
        <v>0</v>
      </c>
      <c r="G528" s="443">
        <f>VLOOKUP(B528,MAO_OBRA_PROJETO!D:M,4,FALSE)</f>
        <v>91.51</v>
      </c>
      <c r="H528" s="443"/>
      <c r="I528" s="443">
        <f t="shared" ca="1" si="87"/>
        <v>0</v>
      </c>
      <c r="L528" s="1"/>
    </row>
    <row r="529" spans="1:12" ht="20.100000000000001" customHeight="1" outlineLevel="2" x14ac:dyDescent="0.25">
      <c r="A529" s="149" t="s">
        <v>26031</v>
      </c>
      <c r="B529" s="147" t="str">
        <f>$B$13</f>
        <v>91677</v>
      </c>
      <c r="C529" s="144" t="str">
        <f>$C$13</f>
        <v>DER</v>
      </c>
      <c r="D529" s="148" t="str">
        <f>$D$13</f>
        <v>Engenheiro Eletricista (Sênior)</v>
      </c>
      <c r="E529" s="363" t="str">
        <f>$E$13</f>
        <v>h</v>
      </c>
      <c r="F529" s="146">
        <f ca="1">SUMIF(B539:H543,B527:B531,H539:H543)</f>
        <v>0</v>
      </c>
      <c r="G529" s="146">
        <f>VLOOKUP(B529,MAO_OBRA_PROJETO!D:M,4,FALSE)</f>
        <v>91.51</v>
      </c>
      <c r="H529" s="146"/>
      <c r="I529" s="146">
        <f t="shared" ca="1" si="87"/>
        <v>0</v>
      </c>
      <c r="L529" s="1"/>
    </row>
    <row r="530" spans="1:12" ht="20.100000000000001" customHeight="1" outlineLevel="2" x14ac:dyDescent="0.25">
      <c r="A530" s="139" t="s">
        <v>26089</v>
      </c>
      <c r="B530" s="133" t="str">
        <f>$B$14</f>
        <v>93568M</v>
      </c>
      <c r="C530" s="131" t="str">
        <f>$C$14</f>
        <v>SINAPI</v>
      </c>
      <c r="D530" s="134" t="str">
        <f>$D$14</f>
        <v>Engenheiro Mecânico (Sênior)</v>
      </c>
      <c r="E530" s="362" t="str">
        <f>$E$14</f>
        <v>h</v>
      </c>
      <c r="F530" s="443">
        <f ca="1">SUMIF(B539:H543,B527:B531,H539:H543)</f>
        <v>0</v>
      </c>
      <c r="G530" s="443">
        <f>VLOOKUP(B530,MAO_OBRA_PROJETO!D:M,4,FALSE)</f>
        <v>91.51</v>
      </c>
      <c r="H530" s="443"/>
      <c r="I530" s="443">
        <f t="shared" ca="1" si="87"/>
        <v>0</v>
      </c>
      <c r="L530" s="1"/>
    </row>
    <row r="531" spans="1:12" ht="20.100000000000001" customHeight="1" outlineLevel="2" x14ac:dyDescent="0.25">
      <c r="A531" s="149" t="s">
        <v>26043</v>
      </c>
      <c r="B531" s="147" t="str">
        <f>$B$15</f>
        <v>93560</v>
      </c>
      <c r="C531" s="144" t="str">
        <f>$C$15</f>
        <v>SINAPI</v>
      </c>
      <c r="D531" s="148" t="str">
        <f>$D$15</f>
        <v>Desenhista copista</v>
      </c>
      <c r="E531" s="363" t="str">
        <f>$E$15</f>
        <v>h</v>
      </c>
      <c r="F531" s="146">
        <f ca="1">SUMIF(B539:H543,B527:B531,H539:H543)</f>
        <v>57</v>
      </c>
      <c r="G531" s="146">
        <f>VLOOKUP(B531,MAO_OBRA_PROJETO!D:M,4,FALSE)</f>
        <v>13.77</v>
      </c>
      <c r="H531" s="146"/>
      <c r="I531" s="146">
        <f t="shared" ca="1" si="87"/>
        <v>784.89</v>
      </c>
      <c r="L531" s="1"/>
    </row>
    <row r="532" spans="1:12" ht="20.100000000000001" customHeight="1" outlineLevel="2" x14ac:dyDescent="0.25">
      <c r="A532" s="639" t="s">
        <v>25785</v>
      </c>
      <c r="B532" s="639"/>
      <c r="C532" s="639"/>
      <c r="D532" s="639"/>
      <c r="E532" s="639"/>
      <c r="F532" s="639"/>
      <c r="G532" s="639"/>
      <c r="H532" s="440"/>
      <c r="I532" s="444">
        <f ca="1">SUM(I527:I531)</f>
        <v>5817.9400000000005</v>
      </c>
      <c r="L532" s="1"/>
    </row>
    <row r="533" spans="1:12" ht="20.100000000000001" customHeight="1" outlineLevel="2" x14ac:dyDescent="0.25">
      <c r="A533" s="640" t="s">
        <v>25790</v>
      </c>
      <c r="B533" s="640"/>
      <c r="C533" s="640"/>
      <c r="D533" s="640"/>
      <c r="E533" s="640"/>
      <c r="F533" s="640"/>
      <c r="G533" s="640"/>
      <c r="H533" s="442"/>
      <c r="I533" s="224">
        <f>1+0.1</f>
        <v>1.1000000000000001</v>
      </c>
      <c r="L533" s="1"/>
    </row>
    <row r="534" spans="1:12" ht="20.100000000000001" customHeight="1" outlineLevel="2" x14ac:dyDescent="0.25">
      <c r="A534" s="641" t="s">
        <v>16213</v>
      </c>
      <c r="B534" s="641"/>
      <c r="C534" s="641"/>
      <c r="D534" s="641"/>
      <c r="E534" s="641"/>
      <c r="F534" s="641"/>
      <c r="G534" s="641"/>
      <c r="H534" s="443"/>
      <c r="I534" s="224">
        <f>1+0.0974</f>
        <v>1.0973999999999999</v>
      </c>
      <c r="L534" s="1"/>
    </row>
    <row r="535" spans="1:12" ht="20.100000000000001" customHeight="1" outlineLevel="2" x14ac:dyDescent="0.25">
      <c r="A535" s="636" t="s">
        <v>25787</v>
      </c>
      <c r="B535" s="636"/>
      <c r="C535" s="636"/>
      <c r="D535" s="636"/>
      <c r="E535" s="636"/>
      <c r="F535" s="636"/>
      <c r="G535" s="636"/>
      <c r="H535" s="444"/>
      <c r="I535" s="444">
        <f ca="1">TRUNC(I532*I533*I534,2)</f>
        <v>7023.06</v>
      </c>
      <c r="L535" s="1"/>
    </row>
    <row r="536" spans="1:12" ht="20.100000000000001" customHeight="1" outlineLevel="2" x14ac:dyDescent="0.25">
      <c r="A536" s="346"/>
      <c r="B536" s="346"/>
      <c r="C536" s="346"/>
      <c r="D536" s="346"/>
      <c r="E536" s="365"/>
      <c r="F536" s="346"/>
      <c r="G536" s="346"/>
      <c r="H536" s="346"/>
      <c r="I536" s="347"/>
      <c r="L536" s="1"/>
    </row>
    <row r="537" spans="1:12" ht="20.100000000000001" customHeight="1" outlineLevel="2" x14ac:dyDescent="0.25">
      <c r="A537" s="643" t="s">
        <v>13238</v>
      </c>
      <c r="B537" s="643"/>
      <c r="C537" s="643"/>
      <c r="D537" s="643"/>
      <c r="E537" s="643"/>
      <c r="F537" s="643"/>
      <c r="G537" s="643"/>
      <c r="H537" s="348"/>
      <c r="I537" s="349"/>
      <c r="L537" s="1"/>
    </row>
    <row r="538" spans="1:12" ht="20.100000000000001" customHeight="1" outlineLevel="2" x14ac:dyDescent="0.25">
      <c r="A538" s="140" t="s">
        <v>10</v>
      </c>
      <c r="B538" s="227" t="s">
        <v>2</v>
      </c>
      <c r="C538" s="141" t="s">
        <v>13</v>
      </c>
      <c r="D538" s="227" t="s">
        <v>3</v>
      </c>
      <c r="E538" s="366" t="s">
        <v>25833</v>
      </c>
      <c r="F538" s="142" t="s">
        <v>25831</v>
      </c>
      <c r="G538" s="142" t="s">
        <v>25786</v>
      </c>
      <c r="H538" s="142"/>
      <c r="I538" s="155"/>
      <c r="L538" s="1"/>
    </row>
    <row r="539" spans="1:12" ht="20.100000000000001" customHeight="1" outlineLevel="2" x14ac:dyDescent="0.25">
      <c r="A539" s="149" t="str">
        <f>A527</f>
        <v>2.3.1.1</v>
      </c>
      <c r="B539" s="143" t="str">
        <f>$B$11</f>
        <v>93571</v>
      </c>
      <c r="C539" s="144" t="str">
        <f>$C$11</f>
        <v>SINAPI</v>
      </c>
      <c r="D539" s="145" t="str">
        <f>$D$11</f>
        <v>Arquiteto Sênior</v>
      </c>
      <c r="E539" s="363">
        <v>0.2162</v>
      </c>
      <c r="F539" s="146">
        <f>IF(E539&gt;0,F526,0)</f>
        <v>250</v>
      </c>
      <c r="G539" s="146">
        <f t="shared" ref="G539:G543" si="88">ROUNDUP(E539*F539,0)</f>
        <v>55</v>
      </c>
      <c r="H539" s="146">
        <f t="shared" ref="H539:H543" si="89">G539</f>
        <v>55</v>
      </c>
      <c r="I539" s="443"/>
      <c r="L539" s="1"/>
    </row>
    <row r="540" spans="1:12" ht="20.100000000000001" customHeight="1" outlineLevel="2" x14ac:dyDescent="0.25">
      <c r="A540" s="30" t="str">
        <f>A528</f>
        <v>2.3.1.2</v>
      </c>
      <c r="B540" s="130" t="str">
        <f>$B$12</f>
        <v>93568</v>
      </c>
      <c r="C540" s="131" t="str">
        <f>$C$12</f>
        <v>SINAPI</v>
      </c>
      <c r="D540" s="132" t="str">
        <f>$D$12</f>
        <v>Engenheiro Civil Sênior</v>
      </c>
      <c r="E540" s="367"/>
      <c r="F540" s="102">
        <f>IF(E540&gt;0,F526,0)</f>
        <v>0</v>
      </c>
      <c r="G540" s="102">
        <f t="shared" si="88"/>
        <v>0</v>
      </c>
      <c r="H540" s="102">
        <f t="shared" si="89"/>
        <v>0</v>
      </c>
      <c r="I540" s="443"/>
      <c r="L540" s="1"/>
    </row>
    <row r="541" spans="1:12" ht="20.100000000000001" customHeight="1" outlineLevel="2" x14ac:dyDescent="0.25">
      <c r="A541" s="149" t="str">
        <f>A529</f>
        <v>2.3.1.3</v>
      </c>
      <c r="B541" s="147" t="str">
        <f>$B$13</f>
        <v>91677</v>
      </c>
      <c r="C541" s="144" t="str">
        <f>$C$13</f>
        <v>DER</v>
      </c>
      <c r="D541" s="148" t="str">
        <f>$D$13</f>
        <v>Engenheiro Eletricista (Sênior)</v>
      </c>
      <c r="E541" s="363"/>
      <c r="F541" s="146">
        <f>IF(E541&gt;0,F526,0)</f>
        <v>0</v>
      </c>
      <c r="G541" s="146">
        <f t="shared" si="88"/>
        <v>0</v>
      </c>
      <c r="H541" s="146">
        <f t="shared" si="89"/>
        <v>0</v>
      </c>
      <c r="I541" s="443"/>
      <c r="L541" s="1"/>
    </row>
    <row r="542" spans="1:12" ht="20.100000000000001" customHeight="1" outlineLevel="2" x14ac:dyDescent="0.25">
      <c r="A542" s="30" t="str">
        <f>A530</f>
        <v>2.3.2.4</v>
      </c>
      <c r="B542" s="133" t="str">
        <f>$B$14</f>
        <v>93568M</v>
      </c>
      <c r="C542" s="131" t="str">
        <f>$C$14</f>
        <v>SINAPI</v>
      </c>
      <c r="D542" s="134" t="str">
        <f>$D$14</f>
        <v>Engenheiro Mecânico (Sênior)</v>
      </c>
      <c r="E542" s="367"/>
      <c r="F542" s="102">
        <f>IF(E542&gt;0,F526,0)</f>
        <v>0</v>
      </c>
      <c r="G542" s="102">
        <f t="shared" si="88"/>
        <v>0</v>
      </c>
      <c r="H542" s="102">
        <f t="shared" si="89"/>
        <v>0</v>
      </c>
      <c r="I542" s="443"/>
      <c r="L542" s="1"/>
    </row>
    <row r="543" spans="1:12" ht="20.100000000000001" customHeight="1" outlineLevel="2" x14ac:dyDescent="0.25">
      <c r="A543" s="198" t="str">
        <f>A531</f>
        <v>2.3.1.5</v>
      </c>
      <c r="B543" s="233" t="str">
        <f>$B$15</f>
        <v>93560</v>
      </c>
      <c r="C543" s="234" t="str">
        <f>$C$15</f>
        <v>SINAPI</v>
      </c>
      <c r="D543" s="235" t="str">
        <f>$D$15</f>
        <v>Desenhista copista</v>
      </c>
      <c r="E543" s="368">
        <v>0.22739999999999999</v>
      </c>
      <c r="F543" s="199">
        <f>IF(E543&gt;0,F526,0)</f>
        <v>250</v>
      </c>
      <c r="G543" s="199">
        <f t="shared" si="88"/>
        <v>57</v>
      </c>
      <c r="H543" s="199">
        <f t="shared" si="89"/>
        <v>57</v>
      </c>
      <c r="I543" s="138"/>
      <c r="L543" s="1"/>
    </row>
    <row r="544" spans="1:12" ht="20.100000000000001" customHeight="1" outlineLevel="1" x14ac:dyDescent="0.25">
      <c r="A544" s="204"/>
      <c r="B544" s="205"/>
      <c r="C544" s="206"/>
      <c r="D544" s="207"/>
      <c r="E544" s="369"/>
      <c r="F544" s="208"/>
      <c r="G544" s="208"/>
      <c r="H544" s="208"/>
      <c r="I544" s="208"/>
      <c r="L544" s="1"/>
    </row>
    <row r="545" spans="1:12" ht="20.100000000000001" customHeight="1" outlineLevel="1" x14ac:dyDescent="0.25">
      <c r="A545" s="106" t="s">
        <v>26031</v>
      </c>
      <c r="B545" s="151"/>
      <c r="C545" s="152"/>
      <c r="D545" s="150" t="s">
        <v>25835</v>
      </c>
      <c r="E545" s="393"/>
      <c r="F545" s="424">
        <f>10%*F512</f>
        <v>25</v>
      </c>
      <c r="G545" s="393" t="s">
        <v>25854</v>
      </c>
      <c r="H545" s="153"/>
      <c r="I545" s="154">
        <f ca="1">I554</f>
        <v>254.17</v>
      </c>
      <c r="L545" s="1"/>
    </row>
    <row r="546" spans="1:12" ht="20.100000000000001" customHeight="1" outlineLevel="2" x14ac:dyDescent="0.25">
      <c r="A546" s="149" t="s">
        <v>26032</v>
      </c>
      <c r="B546" s="143" t="str">
        <f>$B$11</f>
        <v>93571</v>
      </c>
      <c r="C546" s="144" t="str">
        <f>$C$11</f>
        <v>SINAPI</v>
      </c>
      <c r="D546" s="145" t="str">
        <f>$D$11</f>
        <v>Arquiteto Sênior</v>
      </c>
      <c r="E546" s="363" t="str">
        <f>$E$11</f>
        <v>h</v>
      </c>
      <c r="F546" s="146">
        <f ca="1">SUMIF(B558:H562,B546:B550,H558:H562)</f>
        <v>2</v>
      </c>
      <c r="G546" s="146">
        <f>VLOOKUP(B546,MAO_OBRA_PROJETO!D:M,4,FALSE)</f>
        <v>91.51</v>
      </c>
      <c r="H546" s="146"/>
      <c r="I546" s="146">
        <f t="shared" ref="I546:I550" ca="1" si="90">TRUNC(F546*G546,2)</f>
        <v>183.02</v>
      </c>
      <c r="L546" s="1"/>
    </row>
    <row r="547" spans="1:12" ht="20.100000000000001" customHeight="1" outlineLevel="2" x14ac:dyDescent="0.25">
      <c r="A547" s="139" t="s">
        <v>26033</v>
      </c>
      <c r="B547" s="130" t="str">
        <f>$B$12</f>
        <v>93568</v>
      </c>
      <c r="C547" s="131" t="str">
        <f>$C$12</f>
        <v>SINAPI</v>
      </c>
      <c r="D547" s="132" t="str">
        <f>$D$12</f>
        <v>Engenheiro Civil Sênior</v>
      </c>
      <c r="E547" s="362" t="str">
        <f>$E$12</f>
        <v>h</v>
      </c>
      <c r="F547" s="443">
        <f ca="1">SUMIF(B558:H562,B546:B550,H558:H562)</f>
        <v>0</v>
      </c>
      <c r="G547" s="443">
        <f>VLOOKUP(B547,MAO_OBRA_PROJETO!D:M,4,FALSE)</f>
        <v>91.51</v>
      </c>
      <c r="H547" s="443"/>
      <c r="I547" s="443">
        <f t="shared" ca="1" si="90"/>
        <v>0</v>
      </c>
      <c r="L547" s="1"/>
    </row>
    <row r="548" spans="1:12" ht="20.100000000000001" customHeight="1" outlineLevel="2" x14ac:dyDescent="0.25">
      <c r="A548" s="149" t="s">
        <v>26034</v>
      </c>
      <c r="B548" s="147" t="str">
        <f>$B$13</f>
        <v>91677</v>
      </c>
      <c r="C548" s="144" t="str">
        <f>$C$13</f>
        <v>DER</v>
      </c>
      <c r="D548" s="148" t="str">
        <f>$D$13</f>
        <v>Engenheiro Eletricista (Sênior)</v>
      </c>
      <c r="E548" s="363" t="str">
        <f>$E$13</f>
        <v>h</v>
      </c>
      <c r="F548" s="146">
        <f ca="1">SUMIF(B558:H562,B546:B550,H558:H562)</f>
        <v>0</v>
      </c>
      <c r="G548" s="146">
        <f>VLOOKUP(B548,MAO_OBRA_PROJETO!D:M,4,FALSE)</f>
        <v>91.51</v>
      </c>
      <c r="H548" s="146"/>
      <c r="I548" s="146">
        <f t="shared" ca="1" si="90"/>
        <v>0</v>
      </c>
      <c r="L548" s="1"/>
    </row>
    <row r="549" spans="1:12" ht="20.100000000000001" customHeight="1" outlineLevel="2" x14ac:dyDescent="0.25">
      <c r="A549" s="139" t="s">
        <v>26035</v>
      </c>
      <c r="B549" s="133" t="str">
        <f>$B$14</f>
        <v>93568M</v>
      </c>
      <c r="C549" s="131" t="str">
        <f>$C$14</f>
        <v>SINAPI</v>
      </c>
      <c r="D549" s="134" t="str">
        <f>$D$14</f>
        <v>Engenheiro Mecânico (Sênior)</v>
      </c>
      <c r="E549" s="362" t="str">
        <f>$E$14</f>
        <v>h</v>
      </c>
      <c r="F549" s="443">
        <f ca="1">SUMIF(B558:H562,B546:B550,H558:H562)</f>
        <v>0</v>
      </c>
      <c r="G549" s="443">
        <f>VLOOKUP(B549,MAO_OBRA_PROJETO!D:M,4,FALSE)</f>
        <v>91.51</v>
      </c>
      <c r="H549" s="443"/>
      <c r="I549" s="443">
        <f t="shared" ca="1" si="90"/>
        <v>0</v>
      </c>
      <c r="L549" s="1"/>
    </row>
    <row r="550" spans="1:12" ht="20.100000000000001" customHeight="1" outlineLevel="2" x14ac:dyDescent="0.25">
      <c r="A550" s="149" t="s">
        <v>26036</v>
      </c>
      <c r="B550" s="147" t="str">
        <f>$B$15</f>
        <v>93560</v>
      </c>
      <c r="C550" s="144" t="str">
        <f>$C$15</f>
        <v>SINAPI</v>
      </c>
      <c r="D550" s="148" t="str">
        <f>$D$15</f>
        <v>Desenhista copista</v>
      </c>
      <c r="E550" s="363" t="str">
        <f>$E$15</f>
        <v>h</v>
      </c>
      <c r="F550" s="146">
        <f ca="1">SUMIF(B558:H562,B546:B550,H558:H562)</f>
        <v>2</v>
      </c>
      <c r="G550" s="146">
        <f>VLOOKUP(B550,MAO_OBRA_PROJETO!D:M,4,FALSE)</f>
        <v>13.77</v>
      </c>
      <c r="H550" s="146"/>
      <c r="I550" s="146">
        <f t="shared" ca="1" si="90"/>
        <v>27.54</v>
      </c>
      <c r="L550" s="1"/>
    </row>
    <row r="551" spans="1:12" ht="20.100000000000001" customHeight="1" outlineLevel="2" x14ac:dyDescent="0.25">
      <c r="A551" s="639" t="s">
        <v>25785</v>
      </c>
      <c r="B551" s="639"/>
      <c r="C551" s="639"/>
      <c r="D551" s="639"/>
      <c r="E551" s="639"/>
      <c r="F551" s="639"/>
      <c r="G551" s="639"/>
      <c r="H551" s="440"/>
      <c r="I551" s="444">
        <f ca="1">SUM(I546:I550)</f>
        <v>210.56</v>
      </c>
      <c r="L551" s="1"/>
    </row>
    <row r="552" spans="1:12" ht="20.100000000000001" customHeight="1" outlineLevel="2" x14ac:dyDescent="0.25">
      <c r="A552" s="640" t="s">
        <v>25790</v>
      </c>
      <c r="B552" s="640"/>
      <c r="C552" s="640"/>
      <c r="D552" s="640"/>
      <c r="E552" s="640"/>
      <c r="F552" s="640"/>
      <c r="G552" s="640"/>
      <c r="H552" s="442"/>
      <c r="I552" s="224">
        <f>1+0.1</f>
        <v>1.1000000000000001</v>
      </c>
      <c r="L552" s="1"/>
    </row>
    <row r="553" spans="1:12" ht="20.100000000000001" customHeight="1" outlineLevel="2" x14ac:dyDescent="0.25">
      <c r="A553" s="641" t="s">
        <v>16213</v>
      </c>
      <c r="B553" s="641"/>
      <c r="C553" s="641"/>
      <c r="D553" s="641"/>
      <c r="E553" s="641"/>
      <c r="F553" s="641"/>
      <c r="G553" s="641"/>
      <c r="H553" s="443"/>
      <c r="I553" s="224">
        <f>1+0.0974</f>
        <v>1.0973999999999999</v>
      </c>
      <c r="L553" s="1"/>
    </row>
    <row r="554" spans="1:12" ht="20.100000000000001" customHeight="1" outlineLevel="2" x14ac:dyDescent="0.25">
      <c r="A554" s="636" t="s">
        <v>25787</v>
      </c>
      <c r="B554" s="636"/>
      <c r="C554" s="636"/>
      <c r="D554" s="636"/>
      <c r="E554" s="636"/>
      <c r="F554" s="636"/>
      <c r="G554" s="636"/>
      <c r="H554" s="444"/>
      <c r="I554" s="444">
        <f ca="1">TRUNC(I551*I552*I553,2)</f>
        <v>254.17</v>
      </c>
      <c r="L554" s="1"/>
    </row>
    <row r="555" spans="1:12" ht="20.100000000000001" customHeight="1" outlineLevel="2" x14ac:dyDescent="0.25">
      <c r="A555" s="346"/>
      <c r="B555" s="346"/>
      <c r="C555" s="346"/>
      <c r="D555" s="346"/>
      <c r="E555" s="365"/>
      <c r="F555" s="346"/>
      <c r="G555" s="346"/>
      <c r="H555" s="346"/>
      <c r="I555" s="347"/>
      <c r="L555" s="1"/>
    </row>
    <row r="556" spans="1:12" ht="20.100000000000001" customHeight="1" outlineLevel="2" x14ac:dyDescent="0.25">
      <c r="A556" s="643" t="s">
        <v>13238</v>
      </c>
      <c r="B556" s="643"/>
      <c r="C556" s="643"/>
      <c r="D556" s="643"/>
      <c r="E556" s="643"/>
      <c r="F556" s="643"/>
      <c r="G556" s="643"/>
      <c r="H556" s="348"/>
      <c r="I556" s="349"/>
      <c r="L556" s="1"/>
    </row>
    <row r="557" spans="1:12" ht="20.100000000000001" customHeight="1" outlineLevel="2" x14ac:dyDescent="0.25">
      <c r="A557" s="140" t="s">
        <v>10</v>
      </c>
      <c r="B557" s="227" t="s">
        <v>2</v>
      </c>
      <c r="C557" s="141" t="s">
        <v>13</v>
      </c>
      <c r="D557" s="227" t="s">
        <v>3</v>
      </c>
      <c r="E557" s="366" t="s">
        <v>25833</v>
      </c>
      <c r="F557" s="142" t="s">
        <v>25831</v>
      </c>
      <c r="G557" s="142" t="s">
        <v>25786</v>
      </c>
      <c r="H557" s="142"/>
      <c r="I557" s="155"/>
      <c r="L557" s="1"/>
    </row>
    <row r="558" spans="1:12" ht="20.100000000000001" customHeight="1" outlineLevel="2" x14ac:dyDescent="0.25">
      <c r="A558" s="149" t="str">
        <f>A546</f>
        <v>2.3.1.3.1</v>
      </c>
      <c r="B558" s="143" t="str">
        <f>$B$11</f>
        <v>93571</v>
      </c>
      <c r="C558" s="144" t="str">
        <f>$C$11</f>
        <v>SINAPI</v>
      </c>
      <c r="D558" s="145" t="str">
        <f>$D$11</f>
        <v>Arquiteto Sênior</v>
      </c>
      <c r="E558" s="363">
        <v>5.74E-2</v>
      </c>
      <c r="F558" s="146">
        <f>IF(E558&gt;0,F545,0)</f>
        <v>25</v>
      </c>
      <c r="G558" s="146">
        <f t="shared" ref="G558:G562" si="91">ROUNDUP(E558*F558,0)</f>
        <v>2</v>
      </c>
      <c r="H558" s="146">
        <f t="shared" ref="H558:H562" si="92">G558</f>
        <v>2</v>
      </c>
      <c r="I558" s="443"/>
      <c r="L558" s="1"/>
    </row>
    <row r="559" spans="1:12" ht="20.100000000000001" customHeight="1" outlineLevel="2" x14ac:dyDescent="0.25">
      <c r="A559" s="30" t="str">
        <f>A547</f>
        <v>2.3.1.3.2</v>
      </c>
      <c r="B559" s="130" t="str">
        <f>$B$12</f>
        <v>93568</v>
      </c>
      <c r="C559" s="131" t="str">
        <f>$C$12</f>
        <v>SINAPI</v>
      </c>
      <c r="D559" s="132" t="str">
        <f>$D$12</f>
        <v>Engenheiro Civil Sênior</v>
      </c>
      <c r="E559" s="367"/>
      <c r="F559" s="102">
        <f>IF(E559&gt;0,F545,0)</f>
        <v>0</v>
      </c>
      <c r="G559" s="102">
        <f t="shared" si="91"/>
        <v>0</v>
      </c>
      <c r="H559" s="102">
        <f t="shared" si="92"/>
        <v>0</v>
      </c>
      <c r="I559" s="443"/>
      <c r="L559" s="1"/>
    </row>
    <row r="560" spans="1:12" ht="20.100000000000001" customHeight="1" outlineLevel="2" x14ac:dyDescent="0.25">
      <c r="A560" s="149" t="str">
        <f>A548</f>
        <v>2.3.1.3.3</v>
      </c>
      <c r="B560" s="147" t="str">
        <f>$B$13</f>
        <v>91677</v>
      </c>
      <c r="C560" s="144" t="str">
        <f>$C$13</f>
        <v>DER</v>
      </c>
      <c r="D560" s="148" t="str">
        <f>$D$13</f>
        <v>Engenheiro Eletricista (Sênior)</v>
      </c>
      <c r="E560" s="363"/>
      <c r="F560" s="146">
        <f>IF(E560&gt;0,F545,0)</f>
        <v>0</v>
      </c>
      <c r="G560" s="146">
        <f t="shared" si="91"/>
        <v>0</v>
      </c>
      <c r="H560" s="146">
        <f t="shared" si="92"/>
        <v>0</v>
      </c>
      <c r="I560" s="443"/>
      <c r="L560" s="1"/>
    </row>
    <row r="561" spans="1:12" ht="20.100000000000001" customHeight="1" outlineLevel="2" x14ac:dyDescent="0.25">
      <c r="A561" s="30" t="str">
        <f>A549</f>
        <v>2.3.1.3.4</v>
      </c>
      <c r="B561" s="133" t="str">
        <f>$B$14</f>
        <v>93568M</v>
      </c>
      <c r="C561" s="131" t="str">
        <f>$C$14</f>
        <v>SINAPI</v>
      </c>
      <c r="D561" s="134" t="str">
        <f>$D$14</f>
        <v>Engenheiro Mecânico (Sênior)</v>
      </c>
      <c r="E561" s="367"/>
      <c r="F561" s="102">
        <f>IF(E561&gt;0,F545,0)</f>
        <v>0</v>
      </c>
      <c r="G561" s="102">
        <f t="shared" si="91"/>
        <v>0</v>
      </c>
      <c r="H561" s="102">
        <f t="shared" si="92"/>
        <v>0</v>
      </c>
      <c r="I561" s="443"/>
      <c r="L561" s="1"/>
    </row>
    <row r="562" spans="1:12" ht="20.100000000000001" customHeight="1" outlineLevel="2" x14ac:dyDescent="0.25">
      <c r="A562" s="198" t="str">
        <f>A550</f>
        <v>2.3.1.3.5</v>
      </c>
      <c r="B562" s="233" t="str">
        <f>$B$15</f>
        <v>93560</v>
      </c>
      <c r="C562" s="234" t="str">
        <f>$C$15</f>
        <v>SINAPI</v>
      </c>
      <c r="D562" s="235" t="str">
        <f>$D$15</f>
        <v>Desenhista copista</v>
      </c>
      <c r="E562" s="368">
        <v>5.9200000000000003E-2</v>
      </c>
      <c r="F562" s="199">
        <f>IF(E562&gt;0,F545,0)</f>
        <v>25</v>
      </c>
      <c r="G562" s="199">
        <f t="shared" si="91"/>
        <v>2</v>
      </c>
      <c r="H562" s="199">
        <f t="shared" si="92"/>
        <v>2</v>
      </c>
      <c r="I562" s="138"/>
      <c r="L562" s="1"/>
    </row>
    <row r="563" spans="1:12" ht="20.100000000000001" customHeight="1" outlineLevel="1" x14ac:dyDescent="0.25">
      <c r="A563" s="204"/>
      <c r="B563" s="205"/>
      <c r="C563" s="206"/>
      <c r="D563" s="207"/>
      <c r="E563" s="369"/>
      <c r="F563" s="208"/>
      <c r="G563" s="208"/>
      <c r="H563" s="208"/>
      <c r="I563" s="208"/>
      <c r="L563" s="1"/>
    </row>
    <row r="564" spans="1:12" ht="20.100000000000001" customHeight="1" outlineLevel="1" x14ac:dyDescent="0.25">
      <c r="A564" s="106" t="s">
        <v>26037</v>
      </c>
      <c r="B564" s="151"/>
      <c r="C564" s="152"/>
      <c r="D564" s="150" t="s">
        <v>25817</v>
      </c>
      <c r="E564" s="393"/>
      <c r="F564" s="424">
        <f>F512</f>
        <v>250</v>
      </c>
      <c r="G564" s="393" t="s">
        <v>25854</v>
      </c>
      <c r="H564" s="153"/>
      <c r="I564" s="154">
        <f ca="1">I573</f>
        <v>32088.38</v>
      </c>
      <c r="L564" s="1"/>
    </row>
    <row r="565" spans="1:12" ht="20.100000000000001" customHeight="1" outlineLevel="2" x14ac:dyDescent="0.25">
      <c r="A565" s="149" t="s">
        <v>26038</v>
      </c>
      <c r="B565" s="143" t="str">
        <f>$B$11</f>
        <v>93571</v>
      </c>
      <c r="C565" s="144" t="str">
        <f>$C$11</f>
        <v>SINAPI</v>
      </c>
      <c r="D565" s="145" t="str">
        <f>$D$11</f>
        <v>Arquiteto Sênior</v>
      </c>
      <c r="E565" s="363" t="str">
        <f>$E$11</f>
        <v>h</v>
      </c>
      <c r="F565" s="146">
        <f ca="1">SUMIF(B577:H581,B565:B569,H577:H581)</f>
        <v>0</v>
      </c>
      <c r="G565" s="146">
        <f>VLOOKUP(B565,MAO_OBRA_PROJETO!D:M,4,FALSE)</f>
        <v>91.51</v>
      </c>
      <c r="H565" s="146"/>
      <c r="I565" s="146">
        <f t="shared" ref="I565:I569" ca="1" si="93">TRUNC(F565*G565,2)</f>
        <v>0</v>
      </c>
      <c r="L565" s="1"/>
    </row>
    <row r="566" spans="1:12" ht="20.100000000000001" customHeight="1" outlineLevel="2" x14ac:dyDescent="0.25">
      <c r="A566" s="139" t="s">
        <v>26039</v>
      </c>
      <c r="B566" s="130" t="str">
        <f>$B$12</f>
        <v>93568</v>
      </c>
      <c r="C566" s="131" t="str">
        <f>$C$12</f>
        <v>SINAPI</v>
      </c>
      <c r="D566" s="132" t="str">
        <f>$D$12</f>
        <v>Engenheiro Civil Sênior</v>
      </c>
      <c r="E566" s="362" t="str">
        <f>$E$12</f>
        <v>h</v>
      </c>
      <c r="F566" s="443">
        <f ca="1">SUMIF(B577:H581,B565:B569,H577:H581)</f>
        <v>176</v>
      </c>
      <c r="G566" s="443">
        <f>VLOOKUP(B566,MAO_OBRA_PROJETO!D:M,4,FALSE)</f>
        <v>91.51</v>
      </c>
      <c r="H566" s="443"/>
      <c r="I566" s="443">
        <f t="shared" ca="1" si="93"/>
        <v>16105.76</v>
      </c>
      <c r="L566" s="1"/>
    </row>
    <row r="567" spans="1:12" ht="20.100000000000001" customHeight="1" outlineLevel="2" x14ac:dyDescent="0.25">
      <c r="A567" s="149" t="s">
        <v>26040</v>
      </c>
      <c r="B567" s="147" t="str">
        <f>$B$13</f>
        <v>91677</v>
      </c>
      <c r="C567" s="144" t="str">
        <f>$C$13</f>
        <v>DER</v>
      </c>
      <c r="D567" s="148" t="str">
        <f>$D$13</f>
        <v>Engenheiro Eletricista (Sênior)</v>
      </c>
      <c r="E567" s="363" t="str">
        <f>$E$13</f>
        <v>h</v>
      </c>
      <c r="F567" s="146">
        <f ca="1">SUMIF(B577:H581,B565:B569,H577:H581)</f>
        <v>0</v>
      </c>
      <c r="G567" s="146">
        <f>VLOOKUP(B567,MAO_OBRA_PROJETO!D:M,4,FALSE)</f>
        <v>91.51</v>
      </c>
      <c r="H567" s="146"/>
      <c r="I567" s="146">
        <f t="shared" ca="1" si="93"/>
        <v>0</v>
      </c>
      <c r="L567" s="1"/>
    </row>
    <row r="568" spans="1:12" ht="20.100000000000001" customHeight="1" outlineLevel="2" x14ac:dyDescent="0.25">
      <c r="A568" s="139" t="s">
        <v>26041</v>
      </c>
      <c r="B568" s="133" t="str">
        <f>$B$14</f>
        <v>93568M</v>
      </c>
      <c r="C568" s="131" t="str">
        <f>$C$14</f>
        <v>SINAPI</v>
      </c>
      <c r="D568" s="134" t="str">
        <f>$D$14</f>
        <v>Engenheiro Mecânico (Sênior)</v>
      </c>
      <c r="E568" s="362" t="str">
        <f>$E$14</f>
        <v>h</v>
      </c>
      <c r="F568" s="443">
        <f ca="1">SUMIF(B577:H581,B565:B569,H577:H581)</f>
        <v>88</v>
      </c>
      <c r="G568" s="443">
        <f>VLOOKUP(B568,MAO_OBRA_PROJETO!D:M,4,FALSE)</f>
        <v>91.51</v>
      </c>
      <c r="H568" s="443"/>
      <c r="I568" s="443">
        <f t="shared" ca="1" si="93"/>
        <v>8052.88</v>
      </c>
      <c r="L568" s="1"/>
    </row>
    <row r="569" spans="1:12" ht="20.100000000000001" customHeight="1" outlineLevel="2" x14ac:dyDescent="0.25">
      <c r="A569" s="149" t="s">
        <v>26042</v>
      </c>
      <c r="B569" s="147" t="str">
        <f>$B$15</f>
        <v>93560</v>
      </c>
      <c r="C569" s="144" t="str">
        <f>$C$15</f>
        <v>SINAPI</v>
      </c>
      <c r="D569" s="148" t="str">
        <f>$D$15</f>
        <v>Desenhista copista</v>
      </c>
      <c r="E569" s="363" t="str">
        <f>$E$15</f>
        <v>h</v>
      </c>
      <c r="F569" s="146">
        <f ca="1">SUMIF(B577:H581,B565:B569,H577:H581)</f>
        <v>176</v>
      </c>
      <c r="G569" s="146">
        <f>VLOOKUP(B569,MAO_OBRA_PROJETO!D:M,4,FALSE)</f>
        <v>13.77</v>
      </c>
      <c r="H569" s="146"/>
      <c r="I569" s="146">
        <f t="shared" ca="1" si="93"/>
        <v>2423.52</v>
      </c>
      <c r="L569" s="1"/>
    </row>
    <row r="570" spans="1:12" ht="20.100000000000001" customHeight="1" outlineLevel="2" x14ac:dyDescent="0.25">
      <c r="A570" s="639" t="s">
        <v>25785</v>
      </c>
      <c r="B570" s="639"/>
      <c r="C570" s="639"/>
      <c r="D570" s="639"/>
      <c r="E570" s="639"/>
      <c r="F570" s="639"/>
      <c r="G570" s="639"/>
      <c r="H570" s="440"/>
      <c r="I570" s="444">
        <f ca="1">SUM(I565:I569)</f>
        <v>26582.16</v>
      </c>
      <c r="L570" s="1"/>
    </row>
    <row r="571" spans="1:12" ht="20.100000000000001" customHeight="1" outlineLevel="2" x14ac:dyDescent="0.25">
      <c r="A571" s="640" t="s">
        <v>25790</v>
      </c>
      <c r="B571" s="640"/>
      <c r="C571" s="640"/>
      <c r="D571" s="640"/>
      <c r="E571" s="640"/>
      <c r="F571" s="640"/>
      <c r="G571" s="640"/>
      <c r="H571" s="442"/>
      <c r="I571" s="224">
        <f>1+0.1</f>
        <v>1.1000000000000001</v>
      </c>
      <c r="L571" s="1"/>
    </row>
    <row r="572" spans="1:12" ht="20.100000000000001" customHeight="1" outlineLevel="2" x14ac:dyDescent="0.25">
      <c r="A572" s="641" t="s">
        <v>16213</v>
      </c>
      <c r="B572" s="641"/>
      <c r="C572" s="641"/>
      <c r="D572" s="641"/>
      <c r="E572" s="641"/>
      <c r="F572" s="641"/>
      <c r="G572" s="641"/>
      <c r="H572" s="443"/>
      <c r="I572" s="224">
        <f>1+0.0974</f>
        <v>1.0973999999999999</v>
      </c>
      <c r="L572" s="1"/>
    </row>
    <row r="573" spans="1:12" ht="20.100000000000001" customHeight="1" outlineLevel="2" x14ac:dyDescent="0.25">
      <c r="A573" s="636" t="s">
        <v>25787</v>
      </c>
      <c r="B573" s="636"/>
      <c r="C573" s="636"/>
      <c r="D573" s="636"/>
      <c r="E573" s="636"/>
      <c r="F573" s="636"/>
      <c r="G573" s="636"/>
      <c r="H573" s="444"/>
      <c r="I573" s="444">
        <f ca="1">TRUNC(I570*I571*I572,2)</f>
        <v>32088.38</v>
      </c>
      <c r="L573" s="1"/>
    </row>
    <row r="574" spans="1:12" ht="20.100000000000001" customHeight="1" outlineLevel="2" x14ac:dyDescent="0.25">
      <c r="A574" s="202"/>
      <c r="B574" s="202"/>
      <c r="C574" s="202"/>
      <c r="D574" s="202"/>
      <c r="E574" s="370"/>
      <c r="F574" s="202"/>
      <c r="G574" s="202"/>
      <c r="H574" s="202"/>
      <c r="I574" s="200"/>
      <c r="L574" s="1"/>
    </row>
    <row r="575" spans="1:12" ht="20.100000000000001" customHeight="1" outlineLevel="2" x14ac:dyDescent="0.25">
      <c r="A575" s="637" t="s">
        <v>13238</v>
      </c>
      <c r="B575" s="637"/>
      <c r="C575" s="637"/>
      <c r="D575" s="637"/>
      <c r="E575" s="637"/>
      <c r="F575" s="637"/>
      <c r="G575" s="637"/>
      <c r="H575" s="441"/>
      <c r="I575" s="203"/>
      <c r="L575" s="1"/>
    </row>
    <row r="576" spans="1:12" ht="20.100000000000001" customHeight="1" outlineLevel="2" x14ac:dyDescent="0.25">
      <c r="A576" s="39" t="s">
        <v>10</v>
      </c>
      <c r="B576" s="225" t="s">
        <v>2</v>
      </c>
      <c r="C576" s="228" t="s">
        <v>13</v>
      </c>
      <c r="D576" s="225" t="s">
        <v>3</v>
      </c>
      <c r="E576" s="371" t="s">
        <v>25839</v>
      </c>
      <c r="F576" s="229" t="s">
        <v>25840</v>
      </c>
      <c r="G576" s="229" t="s">
        <v>25786</v>
      </c>
      <c r="H576" s="229"/>
      <c r="I576" s="230"/>
      <c r="L576" s="1"/>
    </row>
    <row r="577" spans="1:12" ht="20.100000000000001" customHeight="1" outlineLevel="2" x14ac:dyDescent="0.25">
      <c r="A577" s="149" t="str">
        <f>A565</f>
        <v>2.3.1.4.1</v>
      </c>
      <c r="B577" s="143" t="str">
        <f>$B$11</f>
        <v>93571</v>
      </c>
      <c r="C577" s="144" t="str">
        <f>$C$11</f>
        <v>SINAPI</v>
      </c>
      <c r="D577" s="145" t="str">
        <f>$D$11</f>
        <v>Arquiteto Sênior</v>
      </c>
      <c r="E577" s="363"/>
      <c r="F577" s="146"/>
      <c r="G577" s="146">
        <f t="shared" ref="G577:G581" si="94">ROUNDUP(E577*F577,0)</f>
        <v>0</v>
      </c>
      <c r="H577" s="146">
        <f t="shared" ref="H577:H581" si="95">G577</f>
        <v>0</v>
      </c>
      <c r="I577" s="103"/>
      <c r="L577" s="1"/>
    </row>
    <row r="578" spans="1:12" ht="20.100000000000001" customHeight="1" outlineLevel="2" x14ac:dyDescent="0.25">
      <c r="A578" s="30" t="str">
        <f>A566</f>
        <v>2.3.1.4.2</v>
      </c>
      <c r="B578" s="101" t="str">
        <f>$B$12</f>
        <v>93568</v>
      </c>
      <c r="C578" s="34" t="str">
        <f>$C$12</f>
        <v>SINAPI</v>
      </c>
      <c r="D578" s="40" t="str">
        <f>$D$12</f>
        <v>Engenheiro Civil Sênior</v>
      </c>
      <c r="E578" s="367">
        <v>8</v>
      </c>
      <c r="F578" s="102">
        <f>22*1</f>
        <v>22</v>
      </c>
      <c r="G578" s="102">
        <f t="shared" si="94"/>
        <v>176</v>
      </c>
      <c r="H578" s="102">
        <f t="shared" si="95"/>
        <v>176</v>
      </c>
      <c r="I578" s="103"/>
      <c r="L578" s="1"/>
    </row>
    <row r="579" spans="1:12" ht="20.100000000000001" customHeight="1" outlineLevel="2" x14ac:dyDescent="0.25">
      <c r="A579" s="149" t="str">
        <f>A567</f>
        <v>2.3.1.4.3</v>
      </c>
      <c r="B579" s="147" t="str">
        <f>$B$13</f>
        <v>91677</v>
      </c>
      <c r="C579" s="144" t="str">
        <f>$C$13</f>
        <v>DER</v>
      </c>
      <c r="D579" s="148" t="str">
        <f>$D$13</f>
        <v>Engenheiro Eletricista (Sênior)</v>
      </c>
      <c r="E579" s="363"/>
      <c r="F579" s="146"/>
      <c r="G579" s="146">
        <f t="shared" si="94"/>
        <v>0</v>
      </c>
      <c r="H579" s="146">
        <f t="shared" si="95"/>
        <v>0</v>
      </c>
      <c r="I579" s="103"/>
      <c r="L579" s="1"/>
    </row>
    <row r="580" spans="1:12" ht="20.100000000000001" customHeight="1" outlineLevel="2" x14ac:dyDescent="0.25">
      <c r="A580" s="30" t="str">
        <f>A568</f>
        <v>2.3.1.4.4</v>
      </c>
      <c r="B580" s="37" t="str">
        <f>$B$14</f>
        <v>93568M</v>
      </c>
      <c r="C580" s="34" t="str">
        <f>$C$14</f>
        <v>SINAPI</v>
      </c>
      <c r="D580" s="38" t="str">
        <f>$D$14</f>
        <v>Engenheiro Mecânico (Sênior)</v>
      </c>
      <c r="E580" s="367">
        <v>8</v>
      </c>
      <c r="F580" s="102">
        <v>11</v>
      </c>
      <c r="G580" s="102">
        <f t="shared" si="94"/>
        <v>88</v>
      </c>
      <c r="H580" s="102">
        <f t="shared" si="95"/>
        <v>88</v>
      </c>
      <c r="I580" s="103"/>
      <c r="L580" s="1"/>
    </row>
    <row r="581" spans="1:12" ht="20.100000000000001" customHeight="1" outlineLevel="2" x14ac:dyDescent="0.25">
      <c r="A581" s="149" t="str">
        <f>A569</f>
        <v>2.3.1.4.5</v>
      </c>
      <c r="B581" s="147" t="str">
        <f>$B$15</f>
        <v>93560</v>
      </c>
      <c r="C581" s="144" t="str">
        <f>$C$15</f>
        <v>SINAPI</v>
      </c>
      <c r="D581" s="148" t="str">
        <f>$D$15</f>
        <v>Desenhista copista</v>
      </c>
      <c r="E581" s="363">
        <v>8</v>
      </c>
      <c r="F581" s="146">
        <v>22</v>
      </c>
      <c r="G581" s="146">
        <f t="shared" si="94"/>
        <v>176</v>
      </c>
      <c r="H581" s="146">
        <f t="shared" si="95"/>
        <v>176</v>
      </c>
      <c r="I581" s="103"/>
      <c r="L581" s="1"/>
    </row>
    <row r="582" spans="1:12" ht="20.100000000000001" customHeight="1" outlineLevel="2" x14ac:dyDescent="0.25">
      <c r="A582" s="209"/>
      <c r="B582" s="210"/>
      <c r="C582" s="211"/>
      <c r="D582" s="209"/>
      <c r="E582" s="372"/>
      <c r="F582" s="212"/>
      <c r="G582" s="212"/>
      <c r="H582" s="212"/>
      <c r="I582" s="213"/>
      <c r="L582" s="1"/>
    </row>
    <row r="583" spans="1:12" ht="90" customHeight="1" outlineLevel="2" x14ac:dyDescent="0.25">
      <c r="A583" s="644" t="s">
        <v>25879</v>
      </c>
      <c r="B583" s="644"/>
      <c r="C583" s="644"/>
      <c r="D583" s="644"/>
      <c r="E583" s="644"/>
      <c r="F583" s="644"/>
      <c r="G583" s="644"/>
      <c r="H583" s="644"/>
      <c r="I583" s="644"/>
      <c r="L583" s="1"/>
    </row>
    <row r="584" spans="1:12" ht="20.100000000000001" customHeight="1" outlineLevel="1" x14ac:dyDescent="0.25">
      <c r="A584" s="219"/>
      <c r="B584" s="220"/>
      <c r="C584" s="221"/>
      <c r="D584" s="219"/>
      <c r="E584" s="374"/>
      <c r="F584" s="222"/>
      <c r="G584" s="222"/>
      <c r="H584" s="222"/>
      <c r="I584" s="223"/>
      <c r="L584" s="1"/>
    </row>
    <row r="585" spans="1:12" ht="20.100000000000001" customHeight="1" outlineLevel="1" x14ac:dyDescent="0.25">
      <c r="A585" s="106" t="s">
        <v>26043</v>
      </c>
      <c r="B585" s="151"/>
      <c r="C585" s="152"/>
      <c r="D585" s="150" t="s">
        <v>25832</v>
      </c>
      <c r="E585" s="393"/>
      <c r="F585" s="424">
        <f>F512</f>
        <v>250</v>
      </c>
      <c r="G585" s="393" t="s">
        <v>25854</v>
      </c>
      <c r="H585" s="153"/>
      <c r="I585" s="154">
        <f ca="1">I594</f>
        <v>4260.38</v>
      </c>
      <c r="L585" s="1"/>
    </row>
    <row r="586" spans="1:12" ht="20.100000000000001" customHeight="1" outlineLevel="2" x14ac:dyDescent="0.25">
      <c r="A586" s="149" t="s">
        <v>26044</v>
      </c>
      <c r="B586" s="143" t="str">
        <f>$B$11</f>
        <v>93571</v>
      </c>
      <c r="C586" s="144" t="str">
        <f>$C$11</f>
        <v>SINAPI</v>
      </c>
      <c r="D586" s="145" t="str">
        <f>$D$11</f>
        <v>Arquiteto Sênior</v>
      </c>
      <c r="E586" s="363" t="str">
        <f>$E$11</f>
        <v>h</v>
      </c>
      <c r="F586" s="146">
        <f ca="1">SUMIF(B598:H602,B586:B590,H598:H602)</f>
        <v>0</v>
      </c>
      <c r="G586" s="146">
        <f>VLOOKUP(B586,MAO_OBRA_PROJETO!D:M,4,FALSE)</f>
        <v>91.51</v>
      </c>
      <c r="H586" s="146"/>
      <c r="I586" s="146">
        <f t="shared" ref="I586:I590" ca="1" si="96">TRUNC(F586*G586,2)</f>
        <v>0</v>
      </c>
      <c r="L586" s="1"/>
    </row>
    <row r="587" spans="1:12" ht="20.100000000000001" customHeight="1" outlineLevel="2" x14ac:dyDescent="0.25">
      <c r="A587" s="139" t="s">
        <v>26045</v>
      </c>
      <c r="B587" s="101" t="str">
        <f>$B$12</f>
        <v>93568</v>
      </c>
      <c r="C587" s="131" t="str">
        <f>$C$12</f>
        <v>SINAPI</v>
      </c>
      <c r="D587" s="40" t="str">
        <f>$D$12</f>
        <v>Engenheiro Civil Sênior</v>
      </c>
      <c r="E587" s="362" t="str">
        <f>$E$12</f>
        <v>h</v>
      </c>
      <c r="F587" s="443">
        <f ca="1">SUMIF(B598:H602,B586:B590,H598:H602)</f>
        <v>33</v>
      </c>
      <c r="G587" s="443">
        <f>VLOOKUP(B587,MAO_OBRA_PROJETO!D:M,4,FALSE)</f>
        <v>91.51</v>
      </c>
      <c r="H587" s="443"/>
      <c r="I587" s="443">
        <f t="shared" ca="1" si="96"/>
        <v>3019.83</v>
      </c>
      <c r="L587" s="1"/>
    </row>
    <row r="588" spans="1:12" ht="20.100000000000001" customHeight="1" outlineLevel="2" x14ac:dyDescent="0.25">
      <c r="A588" s="149" t="s">
        <v>26046</v>
      </c>
      <c r="B588" s="147" t="str">
        <f>$B$13</f>
        <v>91677</v>
      </c>
      <c r="C588" s="144" t="str">
        <f>$C$13</f>
        <v>DER</v>
      </c>
      <c r="D588" s="148" t="str">
        <f>$D$13</f>
        <v>Engenheiro Eletricista (Sênior)</v>
      </c>
      <c r="E588" s="363" t="str">
        <f>$E$13</f>
        <v>h</v>
      </c>
      <c r="F588" s="146">
        <f ca="1">SUMIF(B598:H602,B586:B590,H598:H602)</f>
        <v>0</v>
      </c>
      <c r="G588" s="146">
        <f>VLOOKUP(B588,MAO_OBRA_PROJETO!D:M,4,FALSE)</f>
        <v>91.51</v>
      </c>
      <c r="H588" s="146"/>
      <c r="I588" s="146">
        <f t="shared" ca="1" si="96"/>
        <v>0</v>
      </c>
      <c r="L588" s="1"/>
    </row>
    <row r="589" spans="1:12" ht="20.100000000000001" customHeight="1" outlineLevel="2" x14ac:dyDescent="0.25">
      <c r="A589" s="139" t="s">
        <v>26047</v>
      </c>
      <c r="B589" s="37" t="str">
        <f>$B$14</f>
        <v>93568M</v>
      </c>
      <c r="C589" s="131" t="str">
        <f>$C$14</f>
        <v>SINAPI</v>
      </c>
      <c r="D589" s="38" t="str">
        <f>$D$14</f>
        <v>Engenheiro Mecânico (Sênior)</v>
      </c>
      <c r="E589" s="362" t="str">
        <f>$E$14</f>
        <v>h</v>
      </c>
      <c r="F589" s="443">
        <f ca="1">SUMIF(B598:H602,B586:B590,H598:H602)</f>
        <v>0</v>
      </c>
      <c r="G589" s="443">
        <f>VLOOKUP(B589,MAO_OBRA_PROJETO!D:M,4,FALSE)</f>
        <v>91.51</v>
      </c>
      <c r="H589" s="443"/>
      <c r="I589" s="443">
        <f t="shared" ca="1" si="96"/>
        <v>0</v>
      </c>
      <c r="L589" s="1"/>
    </row>
    <row r="590" spans="1:12" ht="20.100000000000001" customHeight="1" outlineLevel="2" x14ac:dyDescent="0.25">
      <c r="A590" s="149" t="s">
        <v>26048</v>
      </c>
      <c r="B590" s="147" t="str">
        <f>$B$15</f>
        <v>93560</v>
      </c>
      <c r="C590" s="144" t="str">
        <f>$C$15</f>
        <v>SINAPI</v>
      </c>
      <c r="D590" s="148" t="str">
        <f>$D$15</f>
        <v>Desenhista copista</v>
      </c>
      <c r="E590" s="363" t="str">
        <f>$E$15</f>
        <v>h</v>
      </c>
      <c r="F590" s="146">
        <f ca="1">SUMIF(B598:H602,B586:B590,H598:H602)</f>
        <v>37</v>
      </c>
      <c r="G590" s="146">
        <f>VLOOKUP(B590,MAO_OBRA_PROJETO!D:M,4,FALSE)</f>
        <v>13.77</v>
      </c>
      <c r="H590" s="146"/>
      <c r="I590" s="146">
        <f t="shared" ca="1" si="96"/>
        <v>509.49</v>
      </c>
      <c r="L590" s="1"/>
    </row>
    <row r="591" spans="1:12" ht="20.100000000000001" customHeight="1" outlineLevel="2" x14ac:dyDescent="0.25">
      <c r="A591" s="639" t="s">
        <v>25785</v>
      </c>
      <c r="B591" s="639"/>
      <c r="C591" s="639"/>
      <c r="D591" s="639"/>
      <c r="E591" s="639"/>
      <c r="F591" s="639"/>
      <c r="G591" s="639"/>
      <c r="H591" s="440"/>
      <c r="I591" s="444">
        <f ca="1">SUM(I586:I590)</f>
        <v>3529.3199999999997</v>
      </c>
      <c r="L591" s="1"/>
    </row>
    <row r="592" spans="1:12" ht="20.100000000000001" customHeight="1" outlineLevel="2" x14ac:dyDescent="0.25">
      <c r="A592" s="640" t="s">
        <v>25790</v>
      </c>
      <c r="B592" s="640"/>
      <c r="C592" s="640"/>
      <c r="D592" s="640"/>
      <c r="E592" s="640"/>
      <c r="F592" s="640"/>
      <c r="G592" s="640"/>
      <c r="H592" s="442"/>
      <c r="I592" s="224">
        <f>1+0.1</f>
        <v>1.1000000000000001</v>
      </c>
      <c r="L592" s="1"/>
    </row>
    <row r="593" spans="1:12" ht="20.100000000000001" customHeight="1" outlineLevel="2" x14ac:dyDescent="0.25">
      <c r="A593" s="641" t="s">
        <v>16213</v>
      </c>
      <c r="B593" s="641"/>
      <c r="C593" s="641"/>
      <c r="D593" s="641"/>
      <c r="E593" s="641"/>
      <c r="F593" s="641"/>
      <c r="G593" s="641"/>
      <c r="H593" s="443"/>
      <c r="I593" s="224">
        <f>1+0.0974</f>
        <v>1.0973999999999999</v>
      </c>
      <c r="L593" s="1"/>
    </row>
    <row r="594" spans="1:12" ht="20.100000000000001" customHeight="1" outlineLevel="2" x14ac:dyDescent="0.25">
      <c r="A594" s="636" t="s">
        <v>25787</v>
      </c>
      <c r="B594" s="636"/>
      <c r="C594" s="636"/>
      <c r="D594" s="636"/>
      <c r="E594" s="636"/>
      <c r="F594" s="636"/>
      <c r="G594" s="636"/>
      <c r="H594" s="444"/>
      <c r="I594" s="444">
        <f ca="1">TRUNC(I591*I592*I593,2)</f>
        <v>4260.38</v>
      </c>
      <c r="L594" s="1"/>
    </row>
    <row r="595" spans="1:12" ht="20.100000000000001" customHeight="1" outlineLevel="2" x14ac:dyDescent="0.25">
      <c r="A595" s="202"/>
      <c r="B595" s="202"/>
      <c r="C595" s="202"/>
      <c r="D595" s="202"/>
      <c r="E595" s="370"/>
      <c r="F595" s="202"/>
      <c r="G595" s="202"/>
      <c r="H595" s="202"/>
      <c r="I595" s="200"/>
      <c r="L595" s="1"/>
    </row>
    <row r="596" spans="1:12" ht="20.100000000000001" customHeight="1" outlineLevel="2" x14ac:dyDescent="0.25">
      <c r="A596" s="637" t="s">
        <v>13238</v>
      </c>
      <c r="B596" s="637"/>
      <c r="C596" s="637"/>
      <c r="D596" s="637"/>
      <c r="E596" s="637"/>
      <c r="F596" s="637"/>
      <c r="G596" s="637"/>
      <c r="H596" s="441"/>
      <c r="I596" s="203"/>
      <c r="L596" s="1"/>
    </row>
    <row r="597" spans="1:12" ht="20.100000000000001" customHeight="1" outlineLevel="2" x14ac:dyDescent="0.25">
      <c r="A597" s="140" t="s">
        <v>10</v>
      </c>
      <c r="B597" s="227" t="s">
        <v>2</v>
      </c>
      <c r="C597" s="141" t="s">
        <v>13</v>
      </c>
      <c r="D597" s="227" t="s">
        <v>3</v>
      </c>
      <c r="E597" s="366" t="s">
        <v>25833</v>
      </c>
      <c r="F597" s="142" t="s">
        <v>25841</v>
      </c>
      <c r="G597" s="142" t="s">
        <v>25786</v>
      </c>
      <c r="H597" s="142"/>
      <c r="I597" s="202"/>
      <c r="L597" s="1"/>
    </row>
    <row r="598" spans="1:12" ht="20.100000000000001" customHeight="1" outlineLevel="2" x14ac:dyDescent="0.25">
      <c r="A598" s="149" t="str">
        <f>A586</f>
        <v>2.3.1.5.1</v>
      </c>
      <c r="B598" s="143" t="str">
        <f>$B$11</f>
        <v>93571</v>
      </c>
      <c r="C598" s="144" t="str">
        <f>$C$11</f>
        <v>SINAPI</v>
      </c>
      <c r="D598" s="145" t="str">
        <f>$D$11</f>
        <v>Arquiteto Sênior</v>
      </c>
      <c r="E598" s="363"/>
      <c r="F598" s="146">
        <f>IF(E598&gt;0,F585,0)</f>
        <v>0</v>
      </c>
      <c r="G598" s="146">
        <f t="shared" ref="G598:G602" si="97">ROUNDUP(E598*F598,0)</f>
        <v>0</v>
      </c>
      <c r="H598" s="146">
        <f t="shared" ref="H598:H602" si="98">G598</f>
        <v>0</v>
      </c>
      <c r="I598" s="200"/>
      <c r="L598" s="1"/>
    </row>
    <row r="599" spans="1:12" ht="20.100000000000001" customHeight="1" outlineLevel="2" x14ac:dyDescent="0.25">
      <c r="A599" s="30" t="str">
        <f>A587</f>
        <v>2.3.1.5.2</v>
      </c>
      <c r="B599" s="101" t="str">
        <f>$B$12</f>
        <v>93568</v>
      </c>
      <c r="C599" s="34" t="str">
        <f>$C$12</f>
        <v>SINAPI</v>
      </c>
      <c r="D599" s="40" t="str">
        <f>$D$12</f>
        <v>Engenheiro Civil Sênior</v>
      </c>
      <c r="E599" s="367">
        <v>0.1288</v>
      </c>
      <c r="F599" s="102">
        <f>IF(E599&gt;0,F585,0)</f>
        <v>250</v>
      </c>
      <c r="G599" s="102">
        <f t="shared" si="97"/>
        <v>33</v>
      </c>
      <c r="H599" s="102">
        <f t="shared" si="98"/>
        <v>33</v>
      </c>
      <c r="I599" s="200"/>
      <c r="L599" s="1"/>
    </row>
    <row r="600" spans="1:12" ht="20.100000000000001" customHeight="1" outlineLevel="2" x14ac:dyDescent="0.25">
      <c r="A600" s="149" t="str">
        <f>A588</f>
        <v>2.3.1.5.3</v>
      </c>
      <c r="B600" s="147" t="str">
        <f>$B$13</f>
        <v>91677</v>
      </c>
      <c r="C600" s="144" t="str">
        <f>$C$13</f>
        <v>DER</v>
      </c>
      <c r="D600" s="148" t="str">
        <f>$D$13</f>
        <v>Engenheiro Eletricista (Sênior)</v>
      </c>
      <c r="E600" s="363"/>
      <c r="F600" s="146">
        <f>IF(E600&gt;0,F585,0)</f>
        <v>0</v>
      </c>
      <c r="G600" s="146">
        <f t="shared" si="97"/>
        <v>0</v>
      </c>
      <c r="H600" s="146">
        <f t="shared" si="98"/>
        <v>0</v>
      </c>
      <c r="I600" s="200"/>
      <c r="L600" s="1"/>
    </row>
    <row r="601" spans="1:12" ht="20.100000000000001" customHeight="1" outlineLevel="2" x14ac:dyDescent="0.25">
      <c r="A601" s="30" t="str">
        <f>A589</f>
        <v>2.3.1.5.4</v>
      </c>
      <c r="B601" s="37" t="str">
        <f>$B$14</f>
        <v>93568M</v>
      </c>
      <c r="C601" s="34" t="str">
        <f>$C$14</f>
        <v>SINAPI</v>
      </c>
      <c r="D601" s="38" t="str">
        <f>$D$14</f>
        <v>Engenheiro Mecânico (Sênior)</v>
      </c>
      <c r="E601" s="367"/>
      <c r="F601" s="102">
        <f>IF(E601&gt;0,F585,0)</f>
        <v>0</v>
      </c>
      <c r="G601" s="102">
        <f t="shared" si="97"/>
        <v>0</v>
      </c>
      <c r="H601" s="102">
        <f t="shared" si="98"/>
        <v>0</v>
      </c>
      <c r="I601" s="200"/>
      <c r="L601" s="1"/>
    </row>
    <row r="602" spans="1:12" ht="20.100000000000001" customHeight="1" outlineLevel="2" x14ac:dyDescent="0.25">
      <c r="A602" s="149" t="str">
        <f>A590</f>
        <v>2.3.1.5.5</v>
      </c>
      <c r="B602" s="147" t="str">
        <f>$B$15</f>
        <v>93560</v>
      </c>
      <c r="C602" s="144" t="str">
        <f>$C$15</f>
        <v>SINAPI</v>
      </c>
      <c r="D602" s="148" t="str">
        <f>$D$15</f>
        <v>Desenhista copista</v>
      </c>
      <c r="E602" s="363">
        <v>0.14749999999999999</v>
      </c>
      <c r="F602" s="146">
        <f>IF(E602&gt;0,F585,0)</f>
        <v>250</v>
      </c>
      <c r="G602" s="146">
        <f t="shared" si="97"/>
        <v>37</v>
      </c>
      <c r="H602" s="146">
        <f t="shared" si="98"/>
        <v>37</v>
      </c>
      <c r="I602" s="200"/>
      <c r="L602" s="1"/>
    </row>
    <row r="603" spans="1:12" ht="20.100000000000001" customHeight="1" outlineLevel="1" x14ac:dyDescent="0.25">
      <c r="A603" s="236"/>
      <c r="B603" s="237"/>
      <c r="C603" s="238"/>
      <c r="D603" s="236"/>
      <c r="E603" s="373"/>
      <c r="F603" s="231"/>
      <c r="G603" s="231"/>
      <c r="H603" s="231"/>
      <c r="I603" s="232"/>
      <c r="L603" s="1"/>
    </row>
    <row r="604" spans="1:12" ht="20.100000000000001" customHeight="1" outlineLevel="1" x14ac:dyDescent="0.25">
      <c r="A604" s="106" t="s">
        <v>26049</v>
      </c>
      <c r="B604" s="151"/>
      <c r="C604" s="152"/>
      <c r="D604" s="150" t="s">
        <v>25843</v>
      </c>
      <c r="E604" s="393"/>
      <c r="F604" s="424">
        <f>F512</f>
        <v>250</v>
      </c>
      <c r="G604" s="393" t="s">
        <v>25854</v>
      </c>
      <c r="H604" s="153"/>
      <c r="I604" s="154">
        <f ca="1">I613</f>
        <v>2348.17</v>
      </c>
      <c r="L604" s="1"/>
    </row>
    <row r="605" spans="1:12" ht="20.100000000000001" customHeight="1" outlineLevel="2" x14ac:dyDescent="0.25">
      <c r="A605" s="149" t="s">
        <v>26050</v>
      </c>
      <c r="B605" s="143" t="str">
        <f>$B$11</f>
        <v>93571</v>
      </c>
      <c r="C605" s="144" t="str">
        <f>$C$11</f>
        <v>SINAPI</v>
      </c>
      <c r="D605" s="145" t="str">
        <f>$D$11</f>
        <v>Arquiteto Sênior</v>
      </c>
      <c r="E605" s="363" t="str">
        <f>$E$11</f>
        <v>h</v>
      </c>
      <c r="F605" s="146">
        <f ca="1">SUMIF(B617:H621,B605:B609,H617:H621)</f>
        <v>0</v>
      </c>
      <c r="G605" s="146">
        <f>VLOOKUP(B605,MAO_OBRA_PROJETO!D:M,4,FALSE)</f>
        <v>91.51</v>
      </c>
      <c r="H605" s="146"/>
      <c r="I605" s="146">
        <f t="shared" ref="I605:I609" ca="1" si="99">TRUNC(F605*G605,2)</f>
        <v>0</v>
      </c>
      <c r="L605" s="1"/>
    </row>
    <row r="606" spans="1:12" ht="20.100000000000001" customHeight="1" outlineLevel="2" x14ac:dyDescent="0.25">
      <c r="A606" s="139" t="s">
        <v>26051</v>
      </c>
      <c r="B606" s="101" t="str">
        <f>$B$12</f>
        <v>93568</v>
      </c>
      <c r="C606" s="131" t="str">
        <f>$C$12</f>
        <v>SINAPI</v>
      </c>
      <c r="D606" s="40" t="str">
        <f>$D$12</f>
        <v>Engenheiro Civil Sênior</v>
      </c>
      <c r="E606" s="362" t="str">
        <f>$E$12</f>
        <v>h</v>
      </c>
      <c r="F606" s="443">
        <f ca="1">SUMIF(B617:H621,B605:B609,H617:H621)</f>
        <v>19</v>
      </c>
      <c r="G606" s="443">
        <f>VLOOKUP(B606,MAO_OBRA_PROJETO!D:M,4,FALSE)</f>
        <v>91.51</v>
      </c>
      <c r="H606" s="443"/>
      <c r="I606" s="443">
        <f t="shared" ca="1" si="99"/>
        <v>1738.69</v>
      </c>
      <c r="L606" s="1"/>
    </row>
    <row r="607" spans="1:12" ht="20.100000000000001" customHeight="1" outlineLevel="2" x14ac:dyDescent="0.25">
      <c r="A607" s="149" t="s">
        <v>26052</v>
      </c>
      <c r="B607" s="147" t="str">
        <f>$B$13</f>
        <v>91677</v>
      </c>
      <c r="C607" s="144" t="str">
        <f>$C$13</f>
        <v>DER</v>
      </c>
      <c r="D607" s="148" t="str">
        <f>$D$13</f>
        <v>Engenheiro Eletricista (Sênior)</v>
      </c>
      <c r="E607" s="363" t="str">
        <f>$E$13</f>
        <v>h</v>
      </c>
      <c r="F607" s="146">
        <f ca="1">SUMIF(B617:H621,B605:B609,H617:H621)</f>
        <v>0</v>
      </c>
      <c r="G607" s="146">
        <f>VLOOKUP(B607,MAO_OBRA_PROJETO!D:M,4,FALSE)</f>
        <v>91.51</v>
      </c>
      <c r="H607" s="146"/>
      <c r="I607" s="146">
        <f t="shared" ca="1" si="99"/>
        <v>0</v>
      </c>
      <c r="L607" s="1"/>
    </row>
    <row r="608" spans="1:12" ht="20.100000000000001" customHeight="1" outlineLevel="2" x14ac:dyDescent="0.25">
      <c r="A608" s="139" t="s">
        <v>26053</v>
      </c>
      <c r="B608" s="37" t="str">
        <f>$B$14</f>
        <v>93568M</v>
      </c>
      <c r="C608" s="131" t="str">
        <f>$C$14</f>
        <v>SINAPI</v>
      </c>
      <c r="D608" s="38" t="str">
        <f>$D$14</f>
        <v>Engenheiro Mecânico (Sênior)</v>
      </c>
      <c r="E608" s="362" t="str">
        <f>$E$14</f>
        <v>h</v>
      </c>
      <c r="F608" s="443">
        <f ca="1">SUMIF(B617:H621,B605:B609,H617:H621)</f>
        <v>0</v>
      </c>
      <c r="G608" s="443">
        <f>VLOOKUP(B608,MAO_OBRA_PROJETO!D:M,4,FALSE)</f>
        <v>91.51</v>
      </c>
      <c r="H608" s="443"/>
      <c r="I608" s="443">
        <f t="shared" ca="1" si="99"/>
        <v>0</v>
      </c>
      <c r="L608" s="1"/>
    </row>
    <row r="609" spans="1:12" ht="20.100000000000001" customHeight="1" outlineLevel="2" x14ac:dyDescent="0.25">
      <c r="A609" s="149" t="s">
        <v>26054</v>
      </c>
      <c r="B609" s="147" t="str">
        <f>$B$15</f>
        <v>93560</v>
      </c>
      <c r="C609" s="144" t="str">
        <f>$C$15</f>
        <v>SINAPI</v>
      </c>
      <c r="D609" s="148" t="str">
        <f>$D$15</f>
        <v>Desenhista copista</v>
      </c>
      <c r="E609" s="363" t="str">
        <f>$E$15</f>
        <v>h</v>
      </c>
      <c r="F609" s="146">
        <f ca="1">SUMIF(B617:H621,B605:B609,H617:H621)</f>
        <v>15</v>
      </c>
      <c r="G609" s="146">
        <f>VLOOKUP(B609,MAO_OBRA_PROJETO!D:M,4,FALSE)</f>
        <v>13.77</v>
      </c>
      <c r="H609" s="146"/>
      <c r="I609" s="146">
        <f t="shared" ca="1" si="99"/>
        <v>206.55</v>
      </c>
      <c r="L609" s="1"/>
    </row>
    <row r="610" spans="1:12" ht="20.100000000000001" customHeight="1" outlineLevel="2" x14ac:dyDescent="0.25">
      <c r="A610" s="639" t="s">
        <v>25785</v>
      </c>
      <c r="B610" s="639"/>
      <c r="C610" s="639"/>
      <c r="D610" s="639"/>
      <c r="E610" s="639"/>
      <c r="F610" s="639"/>
      <c r="G610" s="639"/>
      <c r="H610" s="440"/>
      <c r="I610" s="444">
        <f ca="1">SUM(I605:I609)</f>
        <v>1945.24</v>
      </c>
      <c r="L610" s="1"/>
    </row>
    <row r="611" spans="1:12" ht="20.100000000000001" customHeight="1" outlineLevel="2" x14ac:dyDescent="0.25">
      <c r="A611" s="640" t="s">
        <v>25790</v>
      </c>
      <c r="B611" s="640"/>
      <c r="C611" s="640"/>
      <c r="D611" s="640"/>
      <c r="E611" s="640"/>
      <c r="F611" s="640"/>
      <c r="G611" s="640"/>
      <c r="H611" s="442"/>
      <c r="I611" s="224">
        <f>1+0.1</f>
        <v>1.1000000000000001</v>
      </c>
      <c r="L611" s="1"/>
    </row>
    <row r="612" spans="1:12" ht="20.100000000000001" customHeight="1" outlineLevel="2" x14ac:dyDescent="0.25">
      <c r="A612" s="641" t="s">
        <v>16213</v>
      </c>
      <c r="B612" s="641"/>
      <c r="C612" s="641"/>
      <c r="D612" s="641"/>
      <c r="E612" s="641"/>
      <c r="F612" s="641"/>
      <c r="G612" s="641"/>
      <c r="H612" s="443"/>
      <c r="I612" s="224">
        <f>1+0.0974</f>
        <v>1.0973999999999999</v>
      </c>
      <c r="L612" s="1"/>
    </row>
    <row r="613" spans="1:12" ht="20.100000000000001" customHeight="1" outlineLevel="2" x14ac:dyDescent="0.25">
      <c r="A613" s="636" t="s">
        <v>25787</v>
      </c>
      <c r="B613" s="636"/>
      <c r="C613" s="636"/>
      <c r="D613" s="636"/>
      <c r="E613" s="636"/>
      <c r="F613" s="636"/>
      <c r="G613" s="636"/>
      <c r="H613" s="444"/>
      <c r="I613" s="444">
        <f ca="1">TRUNC(I610*I611*I612,2)</f>
        <v>2348.17</v>
      </c>
      <c r="L613" s="1"/>
    </row>
    <row r="614" spans="1:12" ht="20.100000000000001" customHeight="1" outlineLevel="2" x14ac:dyDescent="0.25">
      <c r="A614" s="202"/>
      <c r="B614" s="202"/>
      <c r="C614" s="202"/>
      <c r="D614" s="202"/>
      <c r="E614" s="370"/>
      <c r="F614" s="202"/>
      <c r="G614" s="202"/>
      <c r="H614" s="202"/>
      <c r="I614" s="200"/>
      <c r="L614" s="1"/>
    </row>
    <row r="615" spans="1:12" ht="20.100000000000001" customHeight="1" outlineLevel="2" x14ac:dyDescent="0.25">
      <c r="A615" s="637" t="s">
        <v>13238</v>
      </c>
      <c r="B615" s="637"/>
      <c r="C615" s="637"/>
      <c r="D615" s="637"/>
      <c r="E615" s="637"/>
      <c r="F615" s="637"/>
      <c r="G615" s="637"/>
      <c r="H615" s="441"/>
      <c r="I615" s="226"/>
      <c r="L615" s="1"/>
    </row>
    <row r="616" spans="1:12" ht="20.100000000000001" customHeight="1" outlineLevel="2" x14ac:dyDescent="0.25">
      <c r="A616" s="39" t="s">
        <v>10</v>
      </c>
      <c r="B616" s="225" t="s">
        <v>2</v>
      </c>
      <c r="C616" s="228" t="s">
        <v>13</v>
      </c>
      <c r="D616" s="225" t="s">
        <v>3</v>
      </c>
      <c r="E616" s="371" t="s">
        <v>25833</v>
      </c>
      <c r="F616" s="229" t="s">
        <v>25830</v>
      </c>
      <c r="G616" s="229" t="s">
        <v>25786</v>
      </c>
      <c r="H616" s="229"/>
      <c r="I616" s="239"/>
      <c r="L616" s="1"/>
    </row>
    <row r="617" spans="1:12" ht="20.100000000000001" customHeight="1" outlineLevel="2" x14ac:dyDescent="0.25">
      <c r="A617" s="149" t="str">
        <f>A605</f>
        <v>2.3.1.6.1</v>
      </c>
      <c r="B617" s="143" t="str">
        <f>$B$11</f>
        <v>93571</v>
      </c>
      <c r="C617" s="144" t="str">
        <f>$C$11</f>
        <v>SINAPI</v>
      </c>
      <c r="D617" s="145" t="str">
        <f>$D$11</f>
        <v>Arquiteto Sênior</v>
      </c>
      <c r="E617" s="363"/>
      <c r="F617" s="146">
        <f>IF(E617&gt;0,F604,0)</f>
        <v>0</v>
      </c>
      <c r="G617" s="146">
        <f t="shared" ref="G617:G621" si="100">ROUNDUP(E617*F617,0)</f>
        <v>0</v>
      </c>
      <c r="H617" s="146">
        <f t="shared" ref="H617:H621" si="101">G617</f>
        <v>0</v>
      </c>
      <c r="I617" s="102"/>
      <c r="L617" s="1"/>
    </row>
    <row r="618" spans="1:12" ht="20.100000000000001" customHeight="1" outlineLevel="2" x14ac:dyDescent="0.25">
      <c r="A618" s="30" t="str">
        <f>A606</f>
        <v>2.3.1.6.2</v>
      </c>
      <c r="B618" s="101" t="str">
        <f>$B$12</f>
        <v>93568</v>
      </c>
      <c r="C618" s="34" t="str">
        <f>$C$12</f>
        <v>SINAPI</v>
      </c>
      <c r="D618" s="40" t="str">
        <f>$D$12</f>
        <v>Engenheiro Civil Sênior</v>
      </c>
      <c r="E618" s="367">
        <v>7.3899999999999993E-2</v>
      </c>
      <c r="F618" s="102">
        <f>IF(E618&gt;0,F604,0)</f>
        <v>250</v>
      </c>
      <c r="G618" s="102">
        <f t="shared" si="100"/>
        <v>19</v>
      </c>
      <c r="H618" s="102">
        <f t="shared" si="101"/>
        <v>19</v>
      </c>
      <c r="I618" s="102"/>
      <c r="L618" s="1"/>
    </row>
    <row r="619" spans="1:12" ht="20.100000000000001" customHeight="1" outlineLevel="2" x14ac:dyDescent="0.25">
      <c r="A619" s="149" t="str">
        <f>A607</f>
        <v>2.3.1.6.3</v>
      </c>
      <c r="B619" s="147" t="str">
        <f>$B$13</f>
        <v>91677</v>
      </c>
      <c r="C619" s="144" t="str">
        <f>$C$13</f>
        <v>DER</v>
      </c>
      <c r="D619" s="148" t="str">
        <f>$D$13</f>
        <v>Engenheiro Eletricista (Sênior)</v>
      </c>
      <c r="E619" s="363"/>
      <c r="F619" s="146">
        <f>IF(E619&gt;0,F604,0)</f>
        <v>0</v>
      </c>
      <c r="G619" s="146">
        <f t="shared" si="100"/>
        <v>0</v>
      </c>
      <c r="H619" s="146">
        <f t="shared" si="101"/>
        <v>0</v>
      </c>
      <c r="I619" s="102"/>
      <c r="L619" s="1"/>
    </row>
    <row r="620" spans="1:12" ht="20.100000000000001" customHeight="1" outlineLevel="2" x14ac:dyDescent="0.25">
      <c r="A620" s="30" t="str">
        <f>A608</f>
        <v>2.3.1.6.4</v>
      </c>
      <c r="B620" s="37" t="str">
        <f>$B$14</f>
        <v>93568M</v>
      </c>
      <c r="C620" s="34" t="str">
        <f>$C$14</f>
        <v>SINAPI</v>
      </c>
      <c r="D620" s="38" t="str">
        <f>$D$14</f>
        <v>Engenheiro Mecânico (Sênior)</v>
      </c>
      <c r="E620" s="367"/>
      <c r="F620" s="102">
        <f>IF(E620&gt;0,F604,0)</f>
        <v>0</v>
      </c>
      <c r="G620" s="102">
        <f t="shared" si="100"/>
        <v>0</v>
      </c>
      <c r="H620" s="102">
        <f t="shared" si="101"/>
        <v>0</v>
      </c>
      <c r="I620" s="102"/>
      <c r="L620" s="1"/>
    </row>
    <row r="621" spans="1:12" ht="20.100000000000001" customHeight="1" outlineLevel="2" x14ac:dyDescent="0.25">
      <c r="A621" s="149" t="str">
        <f>A609</f>
        <v>2.3.1.6.5</v>
      </c>
      <c r="B621" s="147" t="str">
        <f>$B$15</f>
        <v>93560</v>
      </c>
      <c r="C621" s="144" t="str">
        <f>$C$15</f>
        <v>SINAPI</v>
      </c>
      <c r="D621" s="148" t="str">
        <f>$D$15</f>
        <v>Desenhista copista</v>
      </c>
      <c r="E621" s="363">
        <v>5.6500000000000002E-2</v>
      </c>
      <c r="F621" s="146">
        <f>IF(E621&gt;0,F604,0)</f>
        <v>250</v>
      </c>
      <c r="G621" s="146">
        <f t="shared" si="100"/>
        <v>15</v>
      </c>
      <c r="H621" s="146">
        <f t="shared" si="101"/>
        <v>15</v>
      </c>
      <c r="I621" s="102"/>
      <c r="L621" s="1"/>
    </row>
    <row r="622" spans="1:12" ht="20.100000000000001" customHeight="1" outlineLevel="1" x14ac:dyDescent="0.25">
      <c r="L622" s="1"/>
    </row>
    <row r="623" spans="1:12" ht="51.75" customHeight="1" outlineLevel="1" x14ac:dyDescent="0.25">
      <c r="A623" s="106" t="s">
        <v>26055</v>
      </c>
      <c r="B623" s="151"/>
      <c r="C623" s="152"/>
      <c r="D623" s="160" t="s">
        <v>25845</v>
      </c>
      <c r="E623" s="393"/>
      <c r="F623" s="424">
        <f>F512</f>
        <v>250</v>
      </c>
      <c r="G623" s="393" t="s">
        <v>25854</v>
      </c>
      <c r="H623" s="153"/>
      <c r="I623" s="154">
        <f ca="1">I632</f>
        <v>25902.32</v>
      </c>
      <c r="L623" s="1"/>
    </row>
    <row r="624" spans="1:12" ht="20.100000000000001" customHeight="1" outlineLevel="2" x14ac:dyDescent="0.25">
      <c r="A624" s="149" t="s">
        <v>26056</v>
      </c>
      <c r="B624" s="143" t="str">
        <f>$B$11</f>
        <v>93571</v>
      </c>
      <c r="C624" s="144" t="str">
        <f>$C$11</f>
        <v>SINAPI</v>
      </c>
      <c r="D624" s="145" t="str">
        <f>$D$11</f>
        <v>Arquiteto Sênior</v>
      </c>
      <c r="E624" s="363" t="str">
        <f>$E$11</f>
        <v>h</v>
      </c>
      <c r="F624" s="146">
        <f ca="1">SUMIF(B636:H640,B624:B628,H636:H640)</f>
        <v>0</v>
      </c>
      <c r="G624" s="146">
        <f>VLOOKUP(B624,MAO_OBRA_PROJETO!D:M,4,FALSE)</f>
        <v>91.51</v>
      </c>
      <c r="H624" s="146"/>
      <c r="I624" s="146">
        <f t="shared" ref="I624:I628" ca="1" si="102">TRUNC(F624*G624,2)</f>
        <v>0</v>
      </c>
      <c r="L624" s="1"/>
    </row>
    <row r="625" spans="1:12" ht="20.100000000000001" customHeight="1" outlineLevel="2" x14ac:dyDescent="0.25">
      <c r="A625" s="139" t="s">
        <v>26057</v>
      </c>
      <c r="B625" s="101" t="str">
        <f>$B$12</f>
        <v>93568</v>
      </c>
      <c r="C625" s="131" t="str">
        <f>$C$12</f>
        <v>SINAPI</v>
      </c>
      <c r="D625" s="40" t="str">
        <f>$D$12</f>
        <v>Engenheiro Civil Sênior</v>
      </c>
      <c r="E625" s="362" t="str">
        <f>$E$12</f>
        <v>h</v>
      </c>
      <c r="F625" s="443">
        <f ca="1">SUMIF(B636:H640,B624:B628,H636:H640)</f>
        <v>32</v>
      </c>
      <c r="G625" s="443">
        <f>VLOOKUP(B625,MAO_OBRA_PROJETO!D:M,4,FALSE)</f>
        <v>91.51</v>
      </c>
      <c r="H625" s="443"/>
      <c r="I625" s="443">
        <f t="shared" ca="1" si="102"/>
        <v>2928.32</v>
      </c>
      <c r="L625" s="1"/>
    </row>
    <row r="626" spans="1:12" ht="20.100000000000001" customHeight="1" outlineLevel="2" x14ac:dyDescent="0.25">
      <c r="A626" s="149" t="s">
        <v>26058</v>
      </c>
      <c r="B626" s="147" t="str">
        <f>$B$13</f>
        <v>91677</v>
      </c>
      <c r="C626" s="144" t="str">
        <f>$C$13</f>
        <v>DER</v>
      </c>
      <c r="D626" s="148" t="str">
        <f>$D$13</f>
        <v>Engenheiro Eletricista (Sênior)</v>
      </c>
      <c r="E626" s="363" t="str">
        <f>$E$13</f>
        <v>h</v>
      </c>
      <c r="F626" s="146">
        <f ca="1">SUMIF(B636:H640,B624:B628,H636:H640)</f>
        <v>176</v>
      </c>
      <c r="G626" s="146">
        <f>VLOOKUP(B626,MAO_OBRA_PROJETO!D:M,4,FALSE)</f>
        <v>91.51</v>
      </c>
      <c r="H626" s="146"/>
      <c r="I626" s="146">
        <f t="shared" ca="1" si="102"/>
        <v>16105.76</v>
      </c>
      <c r="L626" s="1"/>
    </row>
    <row r="627" spans="1:12" ht="20.100000000000001" customHeight="1" outlineLevel="2" x14ac:dyDescent="0.25">
      <c r="A627" s="139" t="s">
        <v>26059</v>
      </c>
      <c r="B627" s="37" t="str">
        <f>$B$14</f>
        <v>93568M</v>
      </c>
      <c r="C627" s="131" t="str">
        <f>$C$14</f>
        <v>SINAPI</v>
      </c>
      <c r="D627" s="38" t="str">
        <f>$D$14</f>
        <v>Engenheiro Mecânico (Sênior)</v>
      </c>
      <c r="E627" s="362" t="str">
        <f>$E$14</f>
        <v>h</v>
      </c>
      <c r="F627" s="443">
        <f ca="1">SUMIF(B636:H640,B624:B628,H636:H640)</f>
        <v>0</v>
      </c>
      <c r="G627" s="443">
        <f>VLOOKUP(B627,MAO_OBRA_PROJETO!D:M,4,FALSE)</f>
        <v>91.51</v>
      </c>
      <c r="H627" s="443"/>
      <c r="I627" s="443">
        <f t="shared" ca="1" si="102"/>
        <v>0</v>
      </c>
      <c r="L627" s="1"/>
    </row>
    <row r="628" spans="1:12" ht="20.100000000000001" customHeight="1" outlineLevel="2" x14ac:dyDescent="0.25">
      <c r="A628" s="149" t="s">
        <v>26060</v>
      </c>
      <c r="B628" s="147" t="str">
        <f>$B$15</f>
        <v>93560</v>
      </c>
      <c r="C628" s="144" t="str">
        <f>$C$15</f>
        <v>SINAPI</v>
      </c>
      <c r="D628" s="148" t="str">
        <f>$D$15</f>
        <v>Desenhista copista</v>
      </c>
      <c r="E628" s="363" t="str">
        <f>$E$15</f>
        <v>h</v>
      </c>
      <c r="F628" s="146">
        <f ca="1">SUMIF(B636:H640,B624:B628,H636:H640)</f>
        <v>176</v>
      </c>
      <c r="G628" s="146">
        <f>VLOOKUP(B628,MAO_OBRA_PROJETO!D:M,4,FALSE)</f>
        <v>13.77</v>
      </c>
      <c r="H628" s="146"/>
      <c r="I628" s="146">
        <f t="shared" ca="1" si="102"/>
        <v>2423.52</v>
      </c>
      <c r="L628" s="1"/>
    </row>
    <row r="629" spans="1:12" ht="20.100000000000001" customHeight="1" outlineLevel="2" x14ac:dyDescent="0.25">
      <c r="A629" s="639" t="s">
        <v>25785</v>
      </c>
      <c r="B629" s="639"/>
      <c r="C629" s="639"/>
      <c r="D629" s="639"/>
      <c r="E629" s="639"/>
      <c r="F629" s="639"/>
      <c r="G629" s="639"/>
      <c r="H629" s="440"/>
      <c r="I629" s="444">
        <f ca="1">SUM(I624:I628)</f>
        <v>21457.600000000002</v>
      </c>
      <c r="L629" s="1"/>
    </row>
    <row r="630" spans="1:12" ht="20.100000000000001" customHeight="1" outlineLevel="2" x14ac:dyDescent="0.25">
      <c r="A630" s="640" t="s">
        <v>25790</v>
      </c>
      <c r="B630" s="640"/>
      <c r="C630" s="640"/>
      <c r="D630" s="640"/>
      <c r="E630" s="640"/>
      <c r="F630" s="640"/>
      <c r="G630" s="640"/>
      <c r="H630" s="442"/>
      <c r="I630" s="224">
        <f>1+0.1</f>
        <v>1.1000000000000001</v>
      </c>
      <c r="L630" s="1"/>
    </row>
    <row r="631" spans="1:12" ht="20.100000000000001" customHeight="1" outlineLevel="2" x14ac:dyDescent="0.25">
      <c r="A631" s="641" t="s">
        <v>16213</v>
      </c>
      <c r="B631" s="641"/>
      <c r="C631" s="641"/>
      <c r="D631" s="641"/>
      <c r="E631" s="641"/>
      <c r="F631" s="641"/>
      <c r="G631" s="641"/>
      <c r="H631" s="443"/>
      <c r="I631" s="224">
        <f>1+0.0974</f>
        <v>1.0973999999999999</v>
      </c>
      <c r="L631" s="1"/>
    </row>
    <row r="632" spans="1:12" ht="20.100000000000001" customHeight="1" outlineLevel="2" x14ac:dyDescent="0.25">
      <c r="A632" s="636" t="s">
        <v>25787</v>
      </c>
      <c r="B632" s="636"/>
      <c r="C632" s="636"/>
      <c r="D632" s="636"/>
      <c r="E632" s="636"/>
      <c r="F632" s="636"/>
      <c r="G632" s="636"/>
      <c r="H632" s="444"/>
      <c r="I632" s="444">
        <f ca="1">TRUNC(I629*I630*I631,2)</f>
        <v>25902.32</v>
      </c>
      <c r="L632" s="1"/>
    </row>
    <row r="633" spans="1:12" ht="20.100000000000001" customHeight="1" outlineLevel="2" x14ac:dyDescent="0.25">
      <c r="A633" s="389"/>
      <c r="B633" s="389"/>
      <c r="C633" s="389"/>
      <c r="D633" s="389"/>
      <c r="E633" s="390"/>
      <c r="F633" s="389"/>
      <c r="G633" s="389"/>
      <c r="H633" s="389"/>
      <c r="I633" s="200"/>
      <c r="L633" s="1"/>
    </row>
    <row r="634" spans="1:12" ht="20.100000000000001" customHeight="1" outlineLevel="2" x14ac:dyDescent="0.25">
      <c r="A634" s="643" t="s">
        <v>13238</v>
      </c>
      <c r="B634" s="643"/>
      <c r="C634" s="643"/>
      <c r="D634" s="643"/>
      <c r="E634" s="643"/>
      <c r="F634" s="643"/>
      <c r="G634" s="643"/>
      <c r="H634" s="445"/>
      <c r="I634" s="226"/>
      <c r="L634" s="1"/>
    </row>
    <row r="635" spans="1:12" ht="20.100000000000001" customHeight="1" outlineLevel="2" x14ac:dyDescent="0.25">
      <c r="A635" s="39" t="s">
        <v>10</v>
      </c>
      <c r="B635" s="225" t="s">
        <v>2</v>
      </c>
      <c r="C635" s="228" t="s">
        <v>13</v>
      </c>
      <c r="D635" s="225" t="s">
        <v>3</v>
      </c>
      <c r="E635" s="371" t="s">
        <v>25839</v>
      </c>
      <c r="F635" s="229" t="s">
        <v>25840</v>
      </c>
      <c r="G635" s="229" t="s">
        <v>25786</v>
      </c>
      <c r="H635" s="229"/>
      <c r="I635" s="239"/>
      <c r="L635" s="1"/>
    </row>
    <row r="636" spans="1:12" ht="20.100000000000001" customHeight="1" outlineLevel="2" x14ac:dyDescent="0.25">
      <c r="A636" s="149" t="str">
        <f>A624</f>
        <v>2.3.1.7.1</v>
      </c>
      <c r="B636" s="143" t="str">
        <f>$B$11</f>
        <v>93571</v>
      </c>
      <c r="C636" s="144" t="str">
        <f>$C$11</f>
        <v>SINAPI</v>
      </c>
      <c r="D636" s="145" t="str">
        <f>$D$11</f>
        <v>Arquiteto Sênior</v>
      </c>
      <c r="E636" s="363"/>
      <c r="F636" s="146"/>
      <c r="G636" s="146">
        <f t="shared" ref="G636:G640" si="103">ROUNDUP(E636*F636,0)</f>
        <v>0</v>
      </c>
      <c r="H636" s="146">
        <f t="shared" ref="H636:H640" si="104">G636</f>
        <v>0</v>
      </c>
      <c r="I636" s="102"/>
      <c r="L636" s="1"/>
    </row>
    <row r="637" spans="1:12" ht="20.100000000000001" customHeight="1" outlineLevel="2" x14ac:dyDescent="0.25">
      <c r="A637" s="30" t="str">
        <f>A625</f>
        <v>2.3.1.7.2</v>
      </c>
      <c r="B637" s="101" t="str">
        <f>$B$12</f>
        <v>93568</v>
      </c>
      <c r="C637" s="34" t="str">
        <f>$C$12</f>
        <v>SINAPI</v>
      </c>
      <c r="D637" s="40" t="str">
        <f>$D$12</f>
        <v>Engenheiro Civil Sênior</v>
      </c>
      <c r="E637" s="367">
        <v>8</v>
      </c>
      <c r="F637" s="102">
        <v>4</v>
      </c>
      <c r="G637" s="102">
        <f t="shared" si="103"/>
        <v>32</v>
      </c>
      <c r="H637" s="102">
        <f t="shared" si="104"/>
        <v>32</v>
      </c>
      <c r="I637" s="102"/>
      <c r="L637" s="1"/>
    </row>
    <row r="638" spans="1:12" ht="20.100000000000001" customHeight="1" outlineLevel="2" x14ac:dyDescent="0.25">
      <c r="A638" s="149" t="str">
        <f>A626</f>
        <v>2.3.1.7.3</v>
      </c>
      <c r="B638" s="147" t="str">
        <f>$B$13</f>
        <v>91677</v>
      </c>
      <c r="C638" s="144" t="str">
        <f>$C$13</f>
        <v>DER</v>
      </c>
      <c r="D638" s="148" t="str">
        <f>$D$13</f>
        <v>Engenheiro Eletricista (Sênior)</v>
      </c>
      <c r="E638" s="363">
        <v>8</v>
      </c>
      <c r="F638" s="146">
        <v>22</v>
      </c>
      <c r="G638" s="146">
        <f t="shared" si="103"/>
        <v>176</v>
      </c>
      <c r="H638" s="146">
        <f t="shared" si="104"/>
        <v>176</v>
      </c>
      <c r="I638" s="102"/>
      <c r="L638" s="1"/>
    </row>
    <row r="639" spans="1:12" ht="20.100000000000001" customHeight="1" outlineLevel="2" x14ac:dyDescent="0.25">
      <c r="A639" s="30" t="str">
        <f>A627</f>
        <v>2.3.1.7.4</v>
      </c>
      <c r="B639" s="37" t="str">
        <f>$B$14</f>
        <v>93568M</v>
      </c>
      <c r="C639" s="34" t="str">
        <f>$C$14</f>
        <v>SINAPI</v>
      </c>
      <c r="D639" s="38" t="str">
        <f>$D$14</f>
        <v>Engenheiro Mecânico (Sênior)</v>
      </c>
      <c r="E639" s="367"/>
      <c r="F639" s="102"/>
      <c r="G639" s="102">
        <f t="shared" si="103"/>
        <v>0</v>
      </c>
      <c r="H639" s="102">
        <f t="shared" si="104"/>
        <v>0</v>
      </c>
      <c r="I639" s="102"/>
      <c r="L639" s="1"/>
    </row>
    <row r="640" spans="1:12" ht="20.100000000000001" customHeight="1" outlineLevel="2" x14ac:dyDescent="0.25">
      <c r="A640" s="198" t="str">
        <f>A628</f>
        <v>2.3.1.7.5</v>
      </c>
      <c r="B640" s="233" t="str">
        <f>$B$15</f>
        <v>93560</v>
      </c>
      <c r="C640" s="234" t="str">
        <f>$C$15</f>
        <v>SINAPI</v>
      </c>
      <c r="D640" s="235" t="str">
        <f>$D$15</f>
        <v>Desenhista copista</v>
      </c>
      <c r="E640" s="368">
        <v>8</v>
      </c>
      <c r="F640" s="199">
        <v>22</v>
      </c>
      <c r="G640" s="199">
        <f t="shared" si="103"/>
        <v>176</v>
      </c>
      <c r="H640" s="199">
        <f t="shared" si="104"/>
        <v>176</v>
      </c>
      <c r="I640" s="102"/>
      <c r="L640" s="1"/>
    </row>
    <row r="641" spans="1:12" ht="20.100000000000001" customHeight="1" outlineLevel="2" x14ac:dyDescent="0.25">
      <c r="A641" s="112"/>
      <c r="B641" s="113"/>
      <c r="C641" s="112"/>
      <c r="D641" s="5"/>
      <c r="E641" s="391"/>
      <c r="F641" s="332"/>
      <c r="G641" s="333"/>
      <c r="H641" s="333"/>
      <c r="I641" s="333"/>
      <c r="L641" s="1"/>
    </row>
    <row r="642" spans="1:12" ht="78.75" customHeight="1" outlineLevel="2" x14ac:dyDescent="0.25">
      <c r="A642" s="645" t="s">
        <v>25878</v>
      </c>
      <c r="B642" s="645"/>
      <c r="C642" s="645"/>
      <c r="D642" s="645"/>
      <c r="E642" s="645"/>
      <c r="F642" s="645"/>
      <c r="G642" s="645"/>
      <c r="H642" s="645"/>
      <c r="I642" s="645"/>
      <c r="L642" s="1"/>
    </row>
    <row r="643" spans="1:12" ht="20.100000000000001" customHeight="1" outlineLevel="1" x14ac:dyDescent="0.25">
      <c r="A643" s="112"/>
      <c r="B643" s="113"/>
      <c r="C643" s="112"/>
      <c r="D643" s="5"/>
      <c r="E643" s="391"/>
      <c r="F643" s="332"/>
      <c r="G643" s="333"/>
      <c r="H643" s="333"/>
      <c r="I643" s="333"/>
      <c r="L643" s="1"/>
    </row>
    <row r="644" spans="1:12" ht="20.100000000000001" customHeight="1" outlineLevel="1" x14ac:dyDescent="0.25">
      <c r="A644" s="106" t="s">
        <v>26198</v>
      </c>
      <c r="B644" s="151"/>
      <c r="C644" s="152"/>
      <c r="D644" s="150" t="s">
        <v>25815</v>
      </c>
      <c r="E644" s="393"/>
      <c r="F644" s="424">
        <f>F512</f>
        <v>250</v>
      </c>
      <c r="G644" s="393" t="s">
        <v>25854</v>
      </c>
      <c r="H644" s="153"/>
      <c r="I644" s="154">
        <f ca="1">I653</f>
        <v>872.99</v>
      </c>
      <c r="L644" s="1"/>
    </row>
    <row r="645" spans="1:12" ht="20.100000000000001" customHeight="1" outlineLevel="2" x14ac:dyDescent="0.25">
      <c r="A645" s="149" t="s">
        <v>26061</v>
      </c>
      <c r="B645" s="143" t="str">
        <f>$B$11</f>
        <v>93571</v>
      </c>
      <c r="C645" s="144" t="str">
        <f>$C$11</f>
        <v>SINAPI</v>
      </c>
      <c r="D645" s="145" t="str">
        <f>$D$11</f>
        <v>Arquiteto Sênior</v>
      </c>
      <c r="E645" s="363" t="str">
        <f>$E$11</f>
        <v>h</v>
      </c>
      <c r="F645" s="146">
        <f ca="1">SUMIF(B657:H661,B645:B649,H657:H661)</f>
        <v>0</v>
      </c>
      <c r="G645" s="146">
        <f>VLOOKUP(B645,MAO_OBRA_PROJETO!D:M,4,FALSE)</f>
        <v>91.51</v>
      </c>
      <c r="H645" s="146"/>
      <c r="I645" s="146">
        <f t="shared" ref="I645:I649" ca="1" si="105">TRUNC(F645*G645,2)</f>
        <v>0</v>
      </c>
      <c r="L645" s="1"/>
    </row>
    <row r="646" spans="1:12" ht="20.100000000000001" customHeight="1" outlineLevel="2" x14ac:dyDescent="0.25">
      <c r="A646" s="139" t="s">
        <v>26062</v>
      </c>
      <c r="B646" s="101" t="str">
        <f>$B$12</f>
        <v>93568</v>
      </c>
      <c r="C646" s="131" t="str">
        <f>$C$12</f>
        <v>SINAPI</v>
      </c>
      <c r="D646" s="40" t="str">
        <f>$D$12</f>
        <v>Engenheiro Civil Sênior</v>
      </c>
      <c r="E646" s="362" t="str">
        <f>$E$12</f>
        <v>h</v>
      </c>
      <c r="F646" s="443">
        <f ca="1">SUMIF(B657:H661,B645:B649,H657:H661)</f>
        <v>7</v>
      </c>
      <c r="G646" s="443">
        <f>VLOOKUP(B646,MAO_OBRA_PROJETO!D:M,4,FALSE)</f>
        <v>91.51</v>
      </c>
      <c r="H646" s="443"/>
      <c r="I646" s="443">
        <f t="shared" ca="1" si="105"/>
        <v>640.57000000000005</v>
      </c>
      <c r="L646" s="1"/>
    </row>
    <row r="647" spans="1:12" ht="20.100000000000001" customHeight="1" outlineLevel="2" x14ac:dyDescent="0.25">
      <c r="A647" s="149" t="s">
        <v>26063</v>
      </c>
      <c r="B647" s="147" t="str">
        <f>$B$13</f>
        <v>91677</v>
      </c>
      <c r="C647" s="144" t="str">
        <f>$C$13</f>
        <v>DER</v>
      </c>
      <c r="D647" s="148" t="str">
        <f>$D$13</f>
        <v>Engenheiro Eletricista (Sênior)</v>
      </c>
      <c r="E647" s="363" t="str">
        <f>$E$13</f>
        <v>h</v>
      </c>
      <c r="F647" s="146">
        <f ca="1">SUMIF(B657:H661,B645:B649,H657:H661)</f>
        <v>0</v>
      </c>
      <c r="G647" s="146">
        <f>VLOOKUP(B647,MAO_OBRA_PROJETO!D:M,4,FALSE)</f>
        <v>91.51</v>
      </c>
      <c r="H647" s="146"/>
      <c r="I647" s="146">
        <f t="shared" ca="1" si="105"/>
        <v>0</v>
      </c>
      <c r="L647" s="1"/>
    </row>
    <row r="648" spans="1:12" ht="20.100000000000001" customHeight="1" outlineLevel="2" x14ac:dyDescent="0.25">
      <c r="A648" s="139" t="s">
        <v>26064</v>
      </c>
      <c r="B648" s="37" t="str">
        <f>$B$14</f>
        <v>93568M</v>
      </c>
      <c r="C648" s="131" t="str">
        <f>$C$14</f>
        <v>SINAPI</v>
      </c>
      <c r="D648" s="38" t="str">
        <f>$D$14</f>
        <v>Engenheiro Mecânico (Sênior)</v>
      </c>
      <c r="E648" s="362" t="str">
        <f>$E$14</f>
        <v>h</v>
      </c>
      <c r="F648" s="443">
        <f ca="1">SUMIF(B657:H661,B645:B649,H657:H661)</f>
        <v>0</v>
      </c>
      <c r="G648" s="443">
        <f>VLOOKUP(B648,MAO_OBRA_PROJETO!D:M,4,FALSE)</f>
        <v>91.51</v>
      </c>
      <c r="H648" s="443"/>
      <c r="I648" s="443">
        <f t="shared" ca="1" si="105"/>
        <v>0</v>
      </c>
      <c r="L648" s="1"/>
    </row>
    <row r="649" spans="1:12" ht="20.100000000000001" customHeight="1" outlineLevel="2" x14ac:dyDescent="0.25">
      <c r="A649" s="149" t="s">
        <v>26065</v>
      </c>
      <c r="B649" s="147" t="str">
        <f>$B$15</f>
        <v>93560</v>
      </c>
      <c r="C649" s="144" t="str">
        <f>$C$15</f>
        <v>SINAPI</v>
      </c>
      <c r="D649" s="148" t="str">
        <f>$D$15</f>
        <v>Desenhista copista</v>
      </c>
      <c r="E649" s="363" t="str">
        <f>$E$15</f>
        <v>h</v>
      </c>
      <c r="F649" s="146">
        <f ca="1">SUMIF(B657:H661,B645:B649,H657:H661)</f>
        <v>6</v>
      </c>
      <c r="G649" s="146">
        <f>VLOOKUP(B649,MAO_OBRA_PROJETO!D:M,4,FALSE)</f>
        <v>13.77</v>
      </c>
      <c r="H649" s="146"/>
      <c r="I649" s="146">
        <f t="shared" ca="1" si="105"/>
        <v>82.62</v>
      </c>
      <c r="L649" s="1"/>
    </row>
    <row r="650" spans="1:12" ht="20.100000000000001" customHeight="1" outlineLevel="2" x14ac:dyDescent="0.25">
      <c r="A650" s="639" t="s">
        <v>25785</v>
      </c>
      <c r="B650" s="639"/>
      <c r="C650" s="639"/>
      <c r="D650" s="639"/>
      <c r="E650" s="639"/>
      <c r="F650" s="639"/>
      <c r="G650" s="639"/>
      <c r="H650" s="440"/>
      <c r="I650" s="444">
        <f ca="1">SUM(I645:I649)</f>
        <v>723.19</v>
      </c>
      <c r="L650" s="1"/>
    </row>
    <row r="651" spans="1:12" ht="20.100000000000001" customHeight="1" outlineLevel="2" x14ac:dyDescent="0.25">
      <c r="A651" s="640" t="s">
        <v>25790</v>
      </c>
      <c r="B651" s="640"/>
      <c r="C651" s="640"/>
      <c r="D651" s="640"/>
      <c r="E651" s="640"/>
      <c r="F651" s="640"/>
      <c r="G651" s="640"/>
      <c r="H651" s="442"/>
      <c r="I651" s="224">
        <f>1+0.1</f>
        <v>1.1000000000000001</v>
      </c>
      <c r="L651" s="1"/>
    </row>
    <row r="652" spans="1:12" ht="20.100000000000001" customHeight="1" outlineLevel="2" x14ac:dyDescent="0.25">
      <c r="A652" s="641" t="s">
        <v>16213</v>
      </c>
      <c r="B652" s="641"/>
      <c r="C652" s="641"/>
      <c r="D652" s="641"/>
      <c r="E652" s="641"/>
      <c r="F652" s="641"/>
      <c r="G652" s="641"/>
      <c r="H652" s="443"/>
      <c r="I652" s="224">
        <f>1+0.0974</f>
        <v>1.0973999999999999</v>
      </c>
      <c r="L652" s="1"/>
    </row>
    <row r="653" spans="1:12" ht="20.100000000000001" customHeight="1" outlineLevel="2" x14ac:dyDescent="0.25">
      <c r="A653" s="636" t="s">
        <v>25787</v>
      </c>
      <c r="B653" s="636"/>
      <c r="C653" s="636"/>
      <c r="D653" s="636"/>
      <c r="E653" s="636"/>
      <c r="F653" s="636"/>
      <c r="G653" s="636"/>
      <c r="H653" s="444"/>
      <c r="I653" s="444">
        <f ca="1">TRUNC(I650*I651*I652,2)</f>
        <v>872.99</v>
      </c>
      <c r="L653" s="1"/>
    </row>
    <row r="654" spans="1:12" ht="20.100000000000001" customHeight="1" outlineLevel="2" x14ac:dyDescent="0.25">
      <c r="A654" s="389"/>
      <c r="B654" s="389"/>
      <c r="C654" s="389"/>
      <c r="D654" s="389"/>
      <c r="E654" s="390"/>
      <c r="F654" s="389"/>
      <c r="G654" s="389"/>
      <c r="H654" s="389"/>
      <c r="I654" s="200"/>
      <c r="L654" s="1"/>
    </row>
    <row r="655" spans="1:12" ht="20.100000000000001" customHeight="1" outlineLevel="2" x14ac:dyDescent="0.25">
      <c r="A655" s="643" t="s">
        <v>13238</v>
      </c>
      <c r="B655" s="643"/>
      <c r="C655" s="643"/>
      <c r="D655" s="643"/>
      <c r="E655" s="643"/>
      <c r="F655" s="643"/>
      <c r="G655" s="643"/>
      <c r="H655" s="445"/>
      <c r="I655" s="226"/>
      <c r="L655" s="1"/>
    </row>
    <row r="656" spans="1:12" ht="20.100000000000001" customHeight="1" outlineLevel="2" x14ac:dyDescent="0.25">
      <c r="A656" s="39" t="s">
        <v>10</v>
      </c>
      <c r="B656" s="225" t="s">
        <v>2</v>
      </c>
      <c r="C656" s="228" t="s">
        <v>13</v>
      </c>
      <c r="D656" s="225" t="s">
        <v>3</v>
      </c>
      <c r="E656" s="371" t="s">
        <v>25833</v>
      </c>
      <c r="F656" s="229" t="s">
        <v>25830</v>
      </c>
      <c r="G656" s="229" t="s">
        <v>25786</v>
      </c>
      <c r="H656" s="229"/>
      <c r="I656" s="239"/>
      <c r="L656" s="1"/>
    </row>
    <row r="657" spans="1:12" ht="20.100000000000001" customHeight="1" outlineLevel="2" x14ac:dyDescent="0.25">
      <c r="A657" s="149" t="str">
        <f>A645</f>
        <v>2.3.1.8.1</v>
      </c>
      <c r="B657" s="143" t="str">
        <f>$B$11</f>
        <v>93571</v>
      </c>
      <c r="C657" s="144" t="str">
        <f>$C$11</f>
        <v>SINAPI</v>
      </c>
      <c r="D657" s="145" t="str">
        <f>$D$11</f>
        <v>Arquiteto Sênior</v>
      </c>
      <c r="E657" s="363"/>
      <c r="F657" s="146">
        <f>IF(E657&gt;0,F644,0)</f>
        <v>0</v>
      </c>
      <c r="G657" s="146">
        <f t="shared" ref="G657:G661" si="106">ROUNDUP(E657*F657,0)</f>
        <v>0</v>
      </c>
      <c r="H657" s="146">
        <f t="shared" ref="H657:H661" si="107">G657</f>
        <v>0</v>
      </c>
      <c r="I657" s="102"/>
      <c r="L657" s="1"/>
    </row>
    <row r="658" spans="1:12" ht="20.100000000000001" customHeight="1" outlineLevel="2" x14ac:dyDescent="0.25">
      <c r="A658" s="30" t="str">
        <f>A646</f>
        <v>2.3.1.8.2</v>
      </c>
      <c r="B658" s="101" t="str">
        <f>$B$12</f>
        <v>93568</v>
      </c>
      <c r="C658" s="34" t="str">
        <f>$C$12</f>
        <v>SINAPI</v>
      </c>
      <c r="D658" s="40" t="str">
        <f>$D$12</f>
        <v>Engenheiro Civil Sênior</v>
      </c>
      <c r="E658" s="367">
        <v>2.5999999999999999E-2</v>
      </c>
      <c r="F658" s="102">
        <f>IF(E658&gt;0,F644,0)</f>
        <v>250</v>
      </c>
      <c r="G658" s="102">
        <f t="shared" si="106"/>
        <v>7</v>
      </c>
      <c r="H658" s="102">
        <f t="shared" si="107"/>
        <v>7</v>
      </c>
      <c r="I658" s="102"/>
      <c r="L658" s="1"/>
    </row>
    <row r="659" spans="1:12" ht="20.100000000000001" customHeight="1" outlineLevel="2" x14ac:dyDescent="0.25">
      <c r="A659" s="149" t="str">
        <f>A647</f>
        <v>2.3.1.8.3</v>
      </c>
      <c r="B659" s="147" t="str">
        <f>$B$13</f>
        <v>91677</v>
      </c>
      <c r="C659" s="144" t="str">
        <f>$C$13</f>
        <v>DER</v>
      </c>
      <c r="D659" s="148" t="str">
        <f>$D$13</f>
        <v>Engenheiro Eletricista (Sênior)</v>
      </c>
      <c r="E659" s="363"/>
      <c r="F659" s="146">
        <f>IF(E659&gt;0,F644,0)</f>
        <v>0</v>
      </c>
      <c r="G659" s="146">
        <f t="shared" si="106"/>
        <v>0</v>
      </c>
      <c r="H659" s="146">
        <f t="shared" si="107"/>
        <v>0</v>
      </c>
      <c r="I659" s="102"/>
      <c r="L659" s="1"/>
    </row>
    <row r="660" spans="1:12" ht="20.100000000000001" customHeight="1" outlineLevel="2" x14ac:dyDescent="0.25">
      <c r="A660" s="30" t="str">
        <f>A648</f>
        <v>2.3.1.8.4</v>
      </c>
      <c r="B660" s="37" t="str">
        <f>$B$14</f>
        <v>93568M</v>
      </c>
      <c r="C660" s="34" t="str">
        <f>$C$14</f>
        <v>SINAPI</v>
      </c>
      <c r="D660" s="38" t="str">
        <f>$D$14</f>
        <v>Engenheiro Mecânico (Sênior)</v>
      </c>
      <c r="E660" s="367"/>
      <c r="F660" s="102">
        <f>IF(E660&gt;0,F644,0)</f>
        <v>0</v>
      </c>
      <c r="G660" s="102">
        <f t="shared" si="106"/>
        <v>0</v>
      </c>
      <c r="H660" s="102">
        <f t="shared" si="107"/>
        <v>0</v>
      </c>
      <c r="I660" s="102"/>
      <c r="L660" s="1"/>
    </row>
    <row r="661" spans="1:12" ht="20.100000000000001" customHeight="1" outlineLevel="2" x14ac:dyDescent="0.25">
      <c r="A661" s="198" t="str">
        <f>A649</f>
        <v>2.3.1.8.5</v>
      </c>
      <c r="B661" s="233" t="str">
        <f>$B$15</f>
        <v>93560</v>
      </c>
      <c r="C661" s="234" t="str">
        <f>$C$15</f>
        <v>SINAPI</v>
      </c>
      <c r="D661" s="235" t="str">
        <f>$D$15</f>
        <v>Desenhista copista</v>
      </c>
      <c r="E661" s="368">
        <v>2.3E-2</v>
      </c>
      <c r="F661" s="199">
        <f>IF(E661&gt;0,F644,0)</f>
        <v>250</v>
      </c>
      <c r="G661" s="199">
        <f t="shared" si="106"/>
        <v>6</v>
      </c>
      <c r="H661" s="199">
        <f t="shared" si="107"/>
        <v>6</v>
      </c>
      <c r="I661" s="102"/>
      <c r="L661" s="1"/>
    </row>
    <row r="662" spans="1:12" ht="20.100000000000001" customHeight="1" outlineLevel="1" x14ac:dyDescent="0.25">
      <c r="L662" s="1"/>
    </row>
    <row r="663" spans="1:12" ht="20.100000000000001" customHeight="1" outlineLevel="1" x14ac:dyDescent="0.25">
      <c r="A663" s="106" t="s">
        <v>26066</v>
      </c>
      <c r="B663" s="151"/>
      <c r="C663" s="152"/>
      <c r="D663" s="150" t="s">
        <v>16191</v>
      </c>
      <c r="E663" s="393"/>
      <c r="F663" s="424"/>
      <c r="G663" s="393"/>
      <c r="H663" s="153"/>
      <c r="I663" s="154">
        <f ca="1">I673</f>
        <v>3113.35</v>
      </c>
      <c r="L663" s="1"/>
    </row>
    <row r="664" spans="1:12" ht="20.100000000000001" customHeight="1" outlineLevel="2" x14ac:dyDescent="0.25">
      <c r="A664" s="149" t="s">
        <v>26067</v>
      </c>
      <c r="B664" s="143" t="str">
        <f>$B$11</f>
        <v>93571</v>
      </c>
      <c r="C664" s="144" t="str">
        <f>$C$11</f>
        <v>SINAPI</v>
      </c>
      <c r="D664" s="145" t="str">
        <f>$D$11</f>
        <v>Arquiteto Sênior</v>
      </c>
      <c r="E664" s="363" t="str">
        <f>$E$11</f>
        <v>h</v>
      </c>
      <c r="F664" s="146">
        <f ca="1">SUMIF(B677:H682,B664:B669,H677:H682)</f>
        <v>0</v>
      </c>
      <c r="G664" s="146">
        <f>VLOOKUP(B664,MAO_OBRA_PROJETO!D:M,4,FALSE)</f>
        <v>91.51</v>
      </c>
      <c r="H664" s="146"/>
      <c r="I664" s="146">
        <f t="shared" ref="I664:I669" ca="1" si="108">TRUNC(F664*G664,2)</f>
        <v>0</v>
      </c>
      <c r="L664" s="1"/>
    </row>
    <row r="665" spans="1:12" ht="20.100000000000001" customHeight="1" outlineLevel="2" x14ac:dyDescent="0.25">
      <c r="A665" s="139" t="s">
        <v>26068</v>
      </c>
      <c r="B665" s="101" t="str">
        <f>$B$12</f>
        <v>93568</v>
      </c>
      <c r="C665" s="131" t="str">
        <f>$C$12</f>
        <v>SINAPI</v>
      </c>
      <c r="D665" s="40" t="str">
        <f>$D$12</f>
        <v>Engenheiro Civil Sênior</v>
      </c>
      <c r="E665" s="362" t="str">
        <f>$E$12</f>
        <v>h</v>
      </c>
      <c r="F665" s="443">
        <f ca="1">SUMIF(B677:H682,B664:B669,H677:H682)</f>
        <v>8</v>
      </c>
      <c r="G665" s="443">
        <f>VLOOKUP(B665,MAO_OBRA_PROJETO!D:M,4,FALSE)</f>
        <v>91.51</v>
      </c>
      <c r="H665" s="443"/>
      <c r="I665" s="443">
        <f t="shared" ca="1" si="108"/>
        <v>732.08</v>
      </c>
      <c r="L665" s="1"/>
    </row>
    <row r="666" spans="1:12" ht="20.100000000000001" customHeight="1" outlineLevel="2" x14ac:dyDescent="0.25">
      <c r="A666" s="149" t="s">
        <v>26069</v>
      </c>
      <c r="B666" s="147" t="str">
        <f>$B$13</f>
        <v>91677</v>
      </c>
      <c r="C666" s="144" t="str">
        <f>$C$13</f>
        <v>DER</v>
      </c>
      <c r="D666" s="148" t="str">
        <f>$D$13</f>
        <v>Engenheiro Eletricista (Sênior)</v>
      </c>
      <c r="E666" s="363" t="str">
        <f>$E$13</f>
        <v>h</v>
      </c>
      <c r="F666" s="146">
        <f ca="1">SUMIF(B677:H682,B664:B669,H677:H682)</f>
        <v>8</v>
      </c>
      <c r="G666" s="146">
        <f>VLOOKUP(B666,MAO_OBRA_PROJETO!D:M,4,FALSE)</f>
        <v>91.51</v>
      </c>
      <c r="H666" s="146"/>
      <c r="I666" s="146">
        <f t="shared" ca="1" si="108"/>
        <v>732.08</v>
      </c>
      <c r="L666" s="1"/>
    </row>
    <row r="667" spans="1:12" ht="20.100000000000001" customHeight="1" outlineLevel="2" x14ac:dyDescent="0.25">
      <c r="A667" s="139" t="s">
        <v>26070</v>
      </c>
      <c r="B667" s="37" t="str">
        <f>$B$14</f>
        <v>93568M</v>
      </c>
      <c r="C667" s="131" t="str">
        <f>$C$14</f>
        <v>SINAPI</v>
      </c>
      <c r="D667" s="38" t="str">
        <f>$D$14</f>
        <v>Engenheiro Mecânico (Sênior)</v>
      </c>
      <c r="E667" s="362" t="str">
        <f>$E$14</f>
        <v>h</v>
      </c>
      <c r="F667" s="443">
        <f ca="1">SUMIF(B677:H682,B664:B669,H677:H682)</f>
        <v>8</v>
      </c>
      <c r="G667" s="443">
        <f>VLOOKUP(B667,MAO_OBRA_PROJETO!D:M,4,FALSE)</f>
        <v>91.51</v>
      </c>
      <c r="H667" s="443"/>
      <c r="I667" s="443">
        <f t="shared" ca="1" si="108"/>
        <v>732.08</v>
      </c>
      <c r="L667" s="1"/>
    </row>
    <row r="668" spans="1:12" ht="20.100000000000001" customHeight="1" outlineLevel="2" x14ac:dyDescent="0.25">
      <c r="A668" s="149" t="s">
        <v>26071</v>
      </c>
      <c r="B668" s="147" t="str">
        <f>$B$15</f>
        <v>93560</v>
      </c>
      <c r="C668" s="144" t="str">
        <f>$C$15</f>
        <v>SINAPI</v>
      </c>
      <c r="D668" s="148" t="str">
        <f>$D$15</f>
        <v>Desenhista copista</v>
      </c>
      <c r="E668" s="363" t="str">
        <f>$E$15</f>
        <v>h</v>
      </c>
      <c r="F668" s="146">
        <f ca="1">SUMIF(B677:H682,B664:B669,H677:H682)</f>
        <v>0</v>
      </c>
      <c r="G668" s="146">
        <f>VLOOKUP(B668,MAO_OBRA_PROJETO!D:M,4,FALSE)</f>
        <v>13.77</v>
      </c>
      <c r="H668" s="146"/>
      <c r="I668" s="146">
        <f t="shared" ca="1" si="108"/>
        <v>0</v>
      </c>
      <c r="L668" s="1"/>
    </row>
    <row r="669" spans="1:12" ht="20.100000000000001" customHeight="1" outlineLevel="2" x14ac:dyDescent="0.25">
      <c r="A669" s="30" t="s">
        <v>26072</v>
      </c>
      <c r="B669" s="437" t="str">
        <f>$B$17</f>
        <v>20008</v>
      </c>
      <c r="C669" s="34" t="str">
        <f>$C$17</f>
        <v>DER</v>
      </c>
      <c r="D669" s="38" t="str">
        <f>$D$17</f>
        <v>Técnico de Nível Médio</v>
      </c>
      <c r="E669" s="367" t="str">
        <f>$E$17</f>
        <v>h</v>
      </c>
      <c r="F669" s="102">
        <f ca="1">SUMIF(B677:H682,B664:B669,H677:H682)</f>
        <v>16</v>
      </c>
      <c r="G669" s="102">
        <f>VLOOKUP(B669,MAO_OBRA_PROJETO!D:M,4,FALSE)</f>
        <v>23.93</v>
      </c>
      <c r="H669" s="102"/>
      <c r="I669" s="102">
        <f t="shared" ca="1" si="108"/>
        <v>382.88</v>
      </c>
      <c r="L669" s="1"/>
    </row>
    <row r="670" spans="1:12" ht="20.100000000000001" customHeight="1" outlineLevel="2" x14ac:dyDescent="0.25">
      <c r="A670" s="639" t="s">
        <v>25785</v>
      </c>
      <c r="B670" s="639"/>
      <c r="C670" s="639"/>
      <c r="D670" s="639"/>
      <c r="E670" s="639"/>
      <c r="F670" s="639"/>
      <c r="G670" s="639"/>
      <c r="H670" s="440"/>
      <c r="I670" s="444">
        <f ca="1">SUM(I664:I669)</f>
        <v>2579.1200000000003</v>
      </c>
      <c r="L670" s="1"/>
    </row>
    <row r="671" spans="1:12" ht="20.100000000000001" customHeight="1" outlineLevel="2" x14ac:dyDescent="0.25">
      <c r="A671" s="640" t="s">
        <v>25790</v>
      </c>
      <c r="B671" s="640"/>
      <c r="C671" s="640"/>
      <c r="D671" s="640"/>
      <c r="E671" s="640"/>
      <c r="F671" s="640"/>
      <c r="G671" s="640"/>
      <c r="H671" s="442"/>
      <c r="I671" s="224">
        <f>1+0.1</f>
        <v>1.1000000000000001</v>
      </c>
      <c r="L671" s="1"/>
    </row>
    <row r="672" spans="1:12" ht="20.100000000000001" customHeight="1" outlineLevel="2" x14ac:dyDescent="0.25">
      <c r="A672" s="641" t="s">
        <v>16213</v>
      </c>
      <c r="B672" s="641"/>
      <c r="C672" s="641"/>
      <c r="D672" s="641"/>
      <c r="E672" s="641"/>
      <c r="F672" s="641"/>
      <c r="G672" s="641"/>
      <c r="H672" s="443"/>
      <c r="I672" s="224">
        <f>1+0.0974</f>
        <v>1.0973999999999999</v>
      </c>
      <c r="L672" s="1"/>
    </row>
    <row r="673" spans="1:12" ht="20.100000000000001" customHeight="1" outlineLevel="2" x14ac:dyDescent="0.25">
      <c r="A673" s="636" t="s">
        <v>25787</v>
      </c>
      <c r="B673" s="636"/>
      <c r="C673" s="636"/>
      <c r="D673" s="636"/>
      <c r="E673" s="636"/>
      <c r="F673" s="636"/>
      <c r="G673" s="636"/>
      <c r="H673" s="444"/>
      <c r="I673" s="444">
        <f ca="1">TRUNC(I670*I671*I672,2)</f>
        <v>3113.35</v>
      </c>
      <c r="L673" s="1"/>
    </row>
    <row r="674" spans="1:12" ht="20.100000000000001" customHeight="1" outlineLevel="2" x14ac:dyDescent="0.25">
      <c r="A674" s="202"/>
      <c r="B674" s="202"/>
      <c r="C674" s="202"/>
      <c r="D674" s="202"/>
      <c r="E674" s="370"/>
      <c r="F674" s="202"/>
      <c r="G674" s="202"/>
      <c r="H674" s="202"/>
      <c r="I674" s="200"/>
      <c r="L674" s="1"/>
    </row>
    <row r="675" spans="1:12" ht="20.100000000000001" customHeight="1" outlineLevel="2" x14ac:dyDescent="0.25">
      <c r="A675" s="637" t="s">
        <v>13238</v>
      </c>
      <c r="B675" s="637"/>
      <c r="C675" s="637"/>
      <c r="D675" s="637"/>
      <c r="E675" s="637"/>
      <c r="F675" s="637"/>
      <c r="G675" s="637"/>
      <c r="H675" s="427"/>
      <c r="I675" s="226"/>
      <c r="L675" s="1"/>
    </row>
    <row r="676" spans="1:12" ht="20.100000000000001" customHeight="1" outlineLevel="2" x14ac:dyDescent="0.25">
      <c r="A676" s="39" t="s">
        <v>10</v>
      </c>
      <c r="B676" s="225" t="s">
        <v>2</v>
      </c>
      <c r="C676" s="228" t="s">
        <v>13</v>
      </c>
      <c r="D676" s="225" t="s">
        <v>3</v>
      </c>
      <c r="E676" s="371" t="s">
        <v>46</v>
      </c>
      <c r="F676" s="229" t="s">
        <v>63</v>
      </c>
      <c r="G676" s="229" t="s">
        <v>25786</v>
      </c>
      <c r="H676" s="428"/>
      <c r="I676" s="239"/>
      <c r="L676" s="1"/>
    </row>
    <row r="677" spans="1:12" ht="20.100000000000001" customHeight="1" outlineLevel="2" x14ac:dyDescent="0.25">
      <c r="A677" s="149" t="str">
        <f>A664</f>
        <v>2.3.1.9.1</v>
      </c>
      <c r="B677" s="143" t="str">
        <f>$B$11</f>
        <v>93571</v>
      </c>
      <c r="C677" s="144" t="str">
        <f>$C$11</f>
        <v>SINAPI</v>
      </c>
      <c r="D677" s="145" t="str">
        <f>$D$11</f>
        <v>Arquiteto Sênior</v>
      </c>
      <c r="E677" s="363"/>
      <c r="F677" s="146"/>
      <c r="G677" s="146">
        <f t="shared" ref="G677:G682" si="109">ROUNDUP(E677*F677,0)</f>
        <v>0</v>
      </c>
      <c r="H677" s="429">
        <f t="shared" ref="H677:H682" si="110">G677</f>
        <v>0</v>
      </c>
      <c r="I677" s="102"/>
      <c r="L677" s="1"/>
    </row>
    <row r="678" spans="1:12" ht="20.100000000000001" customHeight="1" outlineLevel="2" x14ac:dyDescent="0.25">
      <c r="A678" s="30" t="str">
        <f t="shared" ref="A678:A682" si="111">A665</f>
        <v>2.3.1.9.2</v>
      </c>
      <c r="B678" s="101" t="str">
        <f>$B$12</f>
        <v>93568</v>
      </c>
      <c r="C678" s="34" t="str">
        <f>$C$12</f>
        <v>SINAPI</v>
      </c>
      <c r="D678" s="40" t="str">
        <f>$D$12</f>
        <v>Engenheiro Civil Sênior</v>
      </c>
      <c r="E678" s="367">
        <v>8</v>
      </c>
      <c r="F678" s="102">
        <v>1</v>
      </c>
      <c r="G678" s="102">
        <f t="shared" si="109"/>
        <v>8</v>
      </c>
      <c r="H678" s="430">
        <f t="shared" si="110"/>
        <v>8</v>
      </c>
      <c r="I678" s="102"/>
      <c r="L678" s="1"/>
    </row>
    <row r="679" spans="1:12" ht="20.100000000000001" customHeight="1" outlineLevel="2" x14ac:dyDescent="0.25">
      <c r="A679" s="149" t="str">
        <f t="shared" si="111"/>
        <v>2.3.1.9.3</v>
      </c>
      <c r="B679" s="147" t="str">
        <f>$B$13</f>
        <v>91677</v>
      </c>
      <c r="C679" s="144" t="str">
        <f>$C$13</f>
        <v>DER</v>
      </c>
      <c r="D679" s="148" t="str">
        <f>$D$13</f>
        <v>Engenheiro Eletricista (Sênior)</v>
      </c>
      <c r="E679" s="363">
        <v>8</v>
      </c>
      <c r="F679" s="146">
        <v>1</v>
      </c>
      <c r="G679" s="146">
        <f t="shared" si="109"/>
        <v>8</v>
      </c>
      <c r="H679" s="429">
        <f t="shared" si="110"/>
        <v>8</v>
      </c>
      <c r="I679" s="102"/>
      <c r="L679" s="1"/>
    </row>
    <row r="680" spans="1:12" ht="20.100000000000001" customHeight="1" outlineLevel="2" x14ac:dyDescent="0.25">
      <c r="A680" s="30" t="str">
        <f t="shared" si="111"/>
        <v>2.3.1.9.4</v>
      </c>
      <c r="B680" s="37" t="str">
        <f>$B$14</f>
        <v>93568M</v>
      </c>
      <c r="C680" s="34" t="str">
        <f>$C$14</f>
        <v>SINAPI</v>
      </c>
      <c r="D680" s="38" t="str">
        <f>$D$14</f>
        <v>Engenheiro Mecânico (Sênior)</v>
      </c>
      <c r="E680" s="367">
        <v>8</v>
      </c>
      <c r="F680" s="102">
        <v>1</v>
      </c>
      <c r="G680" s="102">
        <f t="shared" si="109"/>
        <v>8</v>
      </c>
      <c r="H680" s="430">
        <f t="shared" si="110"/>
        <v>8</v>
      </c>
      <c r="I680" s="102"/>
      <c r="L680" s="1"/>
    </row>
    <row r="681" spans="1:12" ht="20.100000000000001" customHeight="1" outlineLevel="2" x14ac:dyDescent="0.25">
      <c r="A681" s="149" t="str">
        <f t="shared" si="111"/>
        <v>2.3.1.9.5</v>
      </c>
      <c r="B681" s="147" t="str">
        <f>$B$15</f>
        <v>93560</v>
      </c>
      <c r="C681" s="144" t="str">
        <f>$C$15</f>
        <v>SINAPI</v>
      </c>
      <c r="D681" s="148" t="str">
        <f>$D$15</f>
        <v>Desenhista copista</v>
      </c>
      <c r="E681" s="363"/>
      <c r="F681" s="146"/>
      <c r="G681" s="146">
        <f t="shared" si="109"/>
        <v>0</v>
      </c>
      <c r="H681" s="429">
        <f t="shared" si="110"/>
        <v>0</v>
      </c>
      <c r="I681" s="102"/>
      <c r="L681" s="1"/>
    </row>
    <row r="682" spans="1:12" ht="20.100000000000001" customHeight="1" outlineLevel="2" x14ac:dyDescent="0.25">
      <c r="A682" s="35" t="str">
        <f t="shared" si="111"/>
        <v>2.3.1.9.6</v>
      </c>
      <c r="B682" s="110" t="str">
        <f>$B$17</f>
        <v>20008</v>
      </c>
      <c r="C682" s="8" t="str">
        <f>$C$17</f>
        <v>DER</v>
      </c>
      <c r="D682" s="35" t="str">
        <f>$D$17</f>
        <v>Técnico de Nível Médio</v>
      </c>
      <c r="E682" s="367">
        <v>8</v>
      </c>
      <c r="F682" s="102">
        <v>2</v>
      </c>
      <c r="G682" s="111">
        <f t="shared" si="109"/>
        <v>16</v>
      </c>
      <c r="H682" s="460">
        <f t="shared" si="110"/>
        <v>16</v>
      </c>
      <c r="I682" s="461"/>
      <c r="L682" s="1"/>
    </row>
    <row r="683" spans="1:12" ht="20.100000000000001" customHeight="1" outlineLevel="1" x14ac:dyDescent="0.25">
      <c r="B683" s="462"/>
      <c r="C683" s="20"/>
      <c r="D683" s="1"/>
      <c r="E683" s="463"/>
      <c r="F683" s="438"/>
      <c r="G683" s="464"/>
      <c r="H683" s="464"/>
      <c r="I683" s="464"/>
      <c r="L683" s="1"/>
    </row>
    <row r="684" spans="1:12" ht="15" customHeight="1" x14ac:dyDescent="0.25">
      <c r="A684" s="322"/>
      <c r="B684" s="323"/>
      <c r="C684" s="322"/>
      <c r="D684" s="324"/>
      <c r="E684" s="377"/>
      <c r="F684" s="426"/>
      <c r="G684" s="325"/>
      <c r="H684" s="325"/>
      <c r="I684" s="325"/>
      <c r="L684" s="1"/>
    </row>
    <row r="685" spans="1:12" ht="32.1" customHeight="1" x14ac:dyDescent="0.25">
      <c r="A685" s="247" t="s">
        <v>16195</v>
      </c>
      <c r="B685" s="248"/>
      <c r="C685" s="247"/>
      <c r="D685" s="479" t="s">
        <v>25871</v>
      </c>
      <c r="E685" s="398"/>
      <c r="F685" s="425">
        <f>20/1000</f>
        <v>0.02</v>
      </c>
      <c r="G685" s="398" t="s">
        <v>25855</v>
      </c>
      <c r="H685" s="250"/>
      <c r="I685" s="251">
        <f ca="1">I695</f>
        <v>3405.06</v>
      </c>
      <c r="K685" s="201">
        <f ca="1">I697+I716+I735</f>
        <v>3405.05</v>
      </c>
      <c r="L685" s="436">
        <f ca="1">I685-K685</f>
        <v>9.9999999997635314E-3</v>
      </c>
    </row>
    <row r="686" spans="1:12" ht="21.95" customHeight="1" outlineLevel="1" x14ac:dyDescent="0.25">
      <c r="A686" s="106" t="s">
        <v>26073</v>
      </c>
      <c r="B686" s="104"/>
      <c r="C686" s="105"/>
      <c r="D686" s="106" t="s">
        <v>25788</v>
      </c>
      <c r="E686" s="361"/>
      <c r="F686" s="135"/>
      <c r="G686" s="135"/>
      <c r="H686" s="135"/>
      <c r="I686" s="197"/>
      <c r="L686" s="1"/>
    </row>
    <row r="687" spans="1:12" ht="20.100000000000001" customHeight="1" outlineLevel="1" x14ac:dyDescent="0.25">
      <c r="A687" s="159" t="s">
        <v>26074</v>
      </c>
      <c r="B687" s="143" t="str">
        <f>$B$11</f>
        <v>93571</v>
      </c>
      <c r="C687" s="144" t="str">
        <f>$C$11</f>
        <v>SINAPI</v>
      </c>
      <c r="D687" s="145" t="str">
        <f>$D$11</f>
        <v>Arquiteto Sênior</v>
      </c>
      <c r="E687" s="363" t="str">
        <f>$E$11</f>
        <v>h</v>
      </c>
      <c r="F687" s="146">
        <f ca="1">SUMIF(B698:H752,B687:B691,H698:H752)</f>
        <v>0</v>
      </c>
      <c r="G687" s="146">
        <f>VLOOKUP(B687,MAO_OBRA_PROJETO!D:M,4,FALSE)</f>
        <v>91.51</v>
      </c>
      <c r="H687" s="146"/>
      <c r="I687" s="146">
        <f t="shared" ref="I687:I691" ca="1" si="112">TRUNC(F687*G687,2)</f>
        <v>0</v>
      </c>
      <c r="L687" s="1"/>
    </row>
    <row r="688" spans="1:12" ht="20.100000000000001" customHeight="1" outlineLevel="1" x14ac:dyDescent="0.25">
      <c r="A688" s="196" t="s">
        <v>26075</v>
      </c>
      <c r="B688" s="130" t="str">
        <f>$B$12</f>
        <v>93568</v>
      </c>
      <c r="C688" s="131" t="str">
        <f>$C$12</f>
        <v>SINAPI</v>
      </c>
      <c r="D688" s="132" t="str">
        <f>$D$12</f>
        <v>Engenheiro Civil Sênior</v>
      </c>
      <c r="E688" s="362" t="str">
        <f>$E$12</f>
        <v>h</v>
      </c>
      <c r="F688" s="443">
        <f ca="1">SUMIF(B698:H752,B687:B691,H698:H752)</f>
        <v>22</v>
      </c>
      <c r="G688" s="443">
        <f>VLOOKUP(B688,MAO_OBRA_PROJETO!D:M,4,FALSE)</f>
        <v>91.51</v>
      </c>
      <c r="H688" s="443"/>
      <c r="I688" s="443">
        <f t="shared" ca="1" si="112"/>
        <v>2013.22</v>
      </c>
      <c r="L688" s="1"/>
    </row>
    <row r="689" spans="1:12" ht="20.100000000000001" customHeight="1" outlineLevel="1" x14ac:dyDescent="0.25">
      <c r="A689" s="159" t="s">
        <v>26076</v>
      </c>
      <c r="B689" s="147" t="str">
        <f>$B$13</f>
        <v>91677</v>
      </c>
      <c r="C689" s="144" t="str">
        <f>$C$13</f>
        <v>DER</v>
      </c>
      <c r="D689" s="148" t="str">
        <f>$D$13</f>
        <v>Engenheiro Eletricista (Sênior)</v>
      </c>
      <c r="E689" s="363" t="str">
        <f>$E$13</f>
        <v>h</v>
      </c>
      <c r="F689" s="146">
        <f ca="1">SUMIF(B698:H752,B687:B691,H698:H752)</f>
        <v>0</v>
      </c>
      <c r="G689" s="146">
        <f>VLOOKUP(B689,MAO_OBRA_PROJETO!D:M,4,FALSE)</f>
        <v>91.51</v>
      </c>
      <c r="H689" s="146"/>
      <c r="I689" s="146">
        <f t="shared" ca="1" si="112"/>
        <v>0</v>
      </c>
      <c r="L689" s="1"/>
    </row>
    <row r="690" spans="1:12" ht="20.100000000000001" customHeight="1" outlineLevel="1" x14ac:dyDescent="0.25">
      <c r="A690" s="196" t="s">
        <v>26199</v>
      </c>
      <c r="B690" s="133" t="str">
        <f>$B$14</f>
        <v>93568M</v>
      </c>
      <c r="C690" s="131" t="str">
        <f>$C$14</f>
        <v>SINAPI</v>
      </c>
      <c r="D690" s="134" t="str">
        <f>$D$14</f>
        <v>Engenheiro Mecânico (Sênior)</v>
      </c>
      <c r="E690" s="362" t="str">
        <f>$E$14</f>
        <v>h</v>
      </c>
      <c r="F690" s="443">
        <f ca="1">SUMIF(B698:H752,B687:B691,H698:H752)</f>
        <v>1</v>
      </c>
      <c r="G690" s="443">
        <f>VLOOKUP(B690,MAO_OBRA_PROJETO!D:M,4,FALSE)</f>
        <v>91.51</v>
      </c>
      <c r="H690" s="443"/>
      <c r="I690" s="443">
        <f t="shared" ca="1" si="112"/>
        <v>91.51</v>
      </c>
      <c r="L690" s="1"/>
    </row>
    <row r="691" spans="1:12" ht="20.100000000000001" customHeight="1" outlineLevel="1" x14ac:dyDescent="0.25">
      <c r="A691" s="159" t="s">
        <v>26200</v>
      </c>
      <c r="B691" s="147" t="str">
        <f>$B$15</f>
        <v>93560</v>
      </c>
      <c r="C691" s="144" t="str">
        <f>$C$15</f>
        <v>SINAPI</v>
      </c>
      <c r="D691" s="148" t="str">
        <f>$D$15</f>
        <v>Desenhista copista</v>
      </c>
      <c r="E691" s="363" t="str">
        <f>$E$15</f>
        <v>h</v>
      </c>
      <c r="F691" s="146">
        <f ca="1">SUMIF(B698:H752,B687:B691,H698:H752)</f>
        <v>52</v>
      </c>
      <c r="G691" s="146">
        <f>VLOOKUP(B691,MAO_OBRA_PROJETO!D:M,4,FALSE)</f>
        <v>13.77</v>
      </c>
      <c r="H691" s="146"/>
      <c r="I691" s="146">
        <f t="shared" ca="1" si="112"/>
        <v>716.04</v>
      </c>
      <c r="L691" s="1"/>
    </row>
    <row r="692" spans="1:12" ht="20.100000000000001" customHeight="1" outlineLevel="1" x14ac:dyDescent="0.25">
      <c r="A692" s="639" t="s">
        <v>25785</v>
      </c>
      <c r="B692" s="639"/>
      <c r="C692" s="639"/>
      <c r="D692" s="639"/>
      <c r="E692" s="639"/>
      <c r="F692" s="639"/>
      <c r="G692" s="639"/>
      <c r="H692" s="440"/>
      <c r="I692" s="444">
        <f ca="1">SUM(I687:I691)</f>
        <v>2820.77</v>
      </c>
      <c r="L692" s="1"/>
    </row>
    <row r="693" spans="1:12" ht="20.100000000000001" customHeight="1" outlineLevel="1" x14ac:dyDescent="0.25">
      <c r="A693" s="640" t="s">
        <v>25790</v>
      </c>
      <c r="B693" s="640"/>
      <c r="C693" s="640"/>
      <c r="D693" s="640"/>
      <c r="E693" s="640"/>
      <c r="F693" s="640"/>
      <c r="G693" s="640"/>
      <c r="H693" s="442"/>
      <c r="I693" s="224">
        <f>1+0.1</f>
        <v>1.1000000000000001</v>
      </c>
      <c r="L693" s="1"/>
    </row>
    <row r="694" spans="1:12" ht="20.100000000000001" customHeight="1" outlineLevel="1" x14ac:dyDescent="0.25">
      <c r="A694" s="641" t="s">
        <v>16213</v>
      </c>
      <c r="B694" s="641"/>
      <c r="C694" s="641"/>
      <c r="D694" s="641"/>
      <c r="E694" s="641"/>
      <c r="F694" s="641"/>
      <c r="G694" s="641"/>
      <c r="H694" s="443"/>
      <c r="I694" s="224">
        <f>1+0.0974</f>
        <v>1.0973999999999999</v>
      </c>
      <c r="L694" s="1"/>
    </row>
    <row r="695" spans="1:12" ht="20.100000000000001" customHeight="1" outlineLevel="1" x14ac:dyDescent="0.25">
      <c r="A695" s="642" t="s">
        <v>25787</v>
      </c>
      <c r="B695" s="642"/>
      <c r="C695" s="642"/>
      <c r="D695" s="642"/>
      <c r="E695" s="642"/>
      <c r="F695" s="642"/>
      <c r="G695" s="642"/>
      <c r="H695" s="446"/>
      <c r="I695" s="446">
        <f ca="1">TRUNC(I692*I693*I694,2)</f>
        <v>3405.06</v>
      </c>
      <c r="L695" s="1"/>
    </row>
    <row r="696" spans="1:12" ht="20.100000000000001" customHeight="1" outlineLevel="1" x14ac:dyDescent="0.25">
      <c r="A696" s="201"/>
      <c r="B696" s="201"/>
      <c r="C696" s="201"/>
      <c r="D696" s="201"/>
      <c r="E696" s="364"/>
      <c r="F696" s="201"/>
      <c r="G696" s="201"/>
      <c r="H696" s="201"/>
      <c r="I696" s="201"/>
      <c r="L696" s="1"/>
    </row>
    <row r="697" spans="1:12" ht="21.95" customHeight="1" outlineLevel="1" x14ac:dyDescent="0.25">
      <c r="A697" s="106" t="s">
        <v>26077</v>
      </c>
      <c r="B697" s="151"/>
      <c r="C697" s="152"/>
      <c r="D697" s="150" t="s">
        <v>25816</v>
      </c>
      <c r="E697" s="393"/>
      <c r="F697" s="424">
        <f>F685</f>
        <v>0.02</v>
      </c>
      <c r="G697" s="393" t="s">
        <v>25855</v>
      </c>
      <c r="H697" s="153"/>
      <c r="I697" s="154">
        <f ca="1">I706</f>
        <v>127.08</v>
      </c>
      <c r="K697" s="31"/>
      <c r="L697" s="1"/>
    </row>
    <row r="698" spans="1:12" ht="20.100000000000001" customHeight="1" outlineLevel="2" x14ac:dyDescent="0.25">
      <c r="A698" s="149" t="s">
        <v>26078</v>
      </c>
      <c r="B698" s="143" t="str">
        <f>$B$11</f>
        <v>93571</v>
      </c>
      <c r="C698" s="144" t="str">
        <f>$C$11</f>
        <v>SINAPI</v>
      </c>
      <c r="D698" s="145" t="str">
        <f>$D$11</f>
        <v>Arquiteto Sênior</v>
      </c>
      <c r="E698" s="363" t="str">
        <f>$E$11</f>
        <v>h</v>
      </c>
      <c r="F698" s="146">
        <f ca="1">SUMIF(B710:H714,B698:B702,H710:H714)</f>
        <v>0</v>
      </c>
      <c r="G698" s="146">
        <f>VLOOKUP(B698,MAO_OBRA_PROJETO!D:M,4,FALSE)</f>
        <v>91.51</v>
      </c>
      <c r="H698" s="146"/>
      <c r="I698" s="146">
        <f t="shared" ref="I698:I702" ca="1" si="113">TRUNC(F698*G698,2)</f>
        <v>0</v>
      </c>
      <c r="L698" s="1"/>
    </row>
    <row r="699" spans="1:12" ht="20.100000000000001" customHeight="1" outlineLevel="2" x14ac:dyDescent="0.25">
      <c r="A699" s="139" t="s">
        <v>26079</v>
      </c>
      <c r="B699" s="130" t="str">
        <f>$B$12</f>
        <v>93568</v>
      </c>
      <c r="C699" s="131" t="str">
        <f>$C$12</f>
        <v>SINAPI</v>
      </c>
      <c r="D699" s="132" t="str">
        <f>$D$12</f>
        <v>Engenheiro Civil Sênior</v>
      </c>
      <c r="E699" s="362" t="str">
        <f>$E$12</f>
        <v>h</v>
      </c>
      <c r="F699" s="443">
        <f ca="1">SUMIF(B710:H714,B698:B702,H710:H714)</f>
        <v>1</v>
      </c>
      <c r="G699" s="443">
        <f>VLOOKUP(B699,MAO_OBRA_PROJETO!D:M,4,FALSE)</f>
        <v>91.51</v>
      </c>
      <c r="H699" s="443"/>
      <c r="I699" s="443">
        <f t="shared" ca="1" si="113"/>
        <v>91.51</v>
      </c>
      <c r="L699" s="1"/>
    </row>
    <row r="700" spans="1:12" ht="20.100000000000001" customHeight="1" outlineLevel="2" x14ac:dyDescent="0.25">
      <c r="A700" s="149" t="s">
        <v>26080</v>
      </c>
      <c r="B700" s="147" t="str">
        <f>$B$13</f>
        <v>91677</v>
      </c>
      <c r="C700" s="144" t="str">
        <f>$C$13</f>
        <v>DER</v>
      </c>
      <c r="D700" s="148" t="str">
        <f>$D$13</f>
        <v>Engenheiro Eletricista (Sênior)</v>
      </c>
      <c r="E700" s="363" t="str">
        <f>$E$13</f>
        <v>h</v>
      </c>
      <c r="F700" s="146">
        <f ca="1">SUMIF(B710:H714,B698:B702,H710:H714)</f>
        <v>0</v>
      </c>
      <c r="G700" s="146">
        <f>VLOOKUP(B700,MAO_OBRA_PROJETO!D:M,4,FALSE)</f>
        <v>91.51</v>
      </c>
      <c r="H700" s="146"/>
      <c r="I700" s="146">
        <f t="shared" ca="1" si="113"/>
        <v>0</v>
      </c>
      <c r="L700" s="1"/>
    </row>
    <row r="701" spans="1:12" ht="20.100000000000001" customHeight="1" outlineLevel="2" x14ac:dyDescent="0.25">
      <c r="A701" s="139" t="s">
        <v>26081</v>
      </c>
      <c r="B701" s="133" t="str">
        <f>$B$14</f>
        <v>93568M</v>
      </c>
      <c r="C701" s="131" t="str">
        <f>$C$14</f>
        <v>SINAPI</v>
      </c>
      <c r="D701" s="134" t="str">
        <f>$D$14</f>
        <v>Engenheiro Mecânico (Sênior)</v>
      </c>
      <c r="E701" s="362" t="str">
        <f>$E$14</f>
        <v>h</v>
      </c>
      <c r="F701" s="443">
        <f ca="1">SUMIF(B710:H714,B698:B702,H710:H714)</f>
        <v>0</v>
      </c>
      <c r="G701" s="443">
        <f>VLOOKUP(B701,MAO_OBRA_PROJETO!D:M,4,FALSE)</f>
        <v>91.51</v>
      </c>
      <c r="H701" s="443"/>
      <c r="I701" s="443">
        <f t="shared" ca="1" si="113"/>
        <v>0</v>
      </c>
      <c r="L701" s="1"/>
    </row>
    <row r="702" spans="1:12" ht="20.100000000000001" customHeight="1" outlineLevel="2" x14ac:dyDescent="0.25">
      <c r="A702" s="149" t="s">
        <v>26082</v>
      </c>
      <c r="B702" s="147" t="str">
        <f>$B$15</f>
        <v>93560</v>
      </c>
      <c r="C702" s="144" t="str">
        <f>$C$15</f>
        <v>SINAPI</v>
      </c>
      <c r="D702" s="148" t="str">
        <f>$D$15</f>
        <v>Desenhista copista</v>
      </c>
      <c r="E702" s="363" t="str">
        <f>$E$15</f>
        <v>h</v>
      </c>
      <c r="F702" s="146">
        <f ca="1">SUMIF(B710:H714,B698:B702,H710:H714)</f>
        <v>1</v>
      </c>
      <c r="G702" s="146">
        <f>VLOOKUP(B702,MAO_OBRA_PROJETO!D:M,4,FALSE)</f>
        <v>13.77</v>
      </c>
      <c r="H702" s="146"/>
      <c r="I702" s="146">
        <f t="shared" ca="1" si="113"/>
        <v>13.77</v>
      </c>
      <c r="L702" s="1"/>
    </row>
    <row r="703" spans="1:12" ht="20.100000000000001" customHeight="1" outlineLevel="2" x14ac:dyDescent="0.25">
      <c r="A703" s="639" t="s">
        <v>25785</v>
      </c>
      <c r="B703" s="639"/>
      <c r="C703" s="639"/>
      <c r="D703" s="639"/>
      <c r="E703" s="639"/>
      <c r="F703" s="639"/>
      <c r="G703" s="639"/>
      <c r="H703" s="440"/>
      <c r="I703" s="444">
        <f ca="1">SUM(I698:I702)</f>
        <v>105.28</v>
      </c>
      <c r="L703" s="1"/>
    </row>
    <row r="704" spans="1:12" ht="20.100000000000001" customHeight="1" outlineLevel="2" x14ac:dyDescent="0.25">
      <c r="A704" s="640" t="s">
        <v>25790</v>
      </c>
      <c r="B704" s="640"/>
      <c r="C704" s="640"/>
      <c r="D704" s="640"/>
      <c r="E704" s="640"/>
      <c r="F704" s="640"/>
      <c r="G704" s="640"/>
      <c r="H704" s="442"/>
      <c r="I704" s="224">
        <f>1+0.1</f>
        <v>1.1000000000000001</v>
      </c>
      <c r="L704" s="1"/>
    </row>
    <row r="705" spans="1:12" ht="20.100000000000001" customHeight="1" outlineLevel="2" x14ac:dyDescent="0.25">
      <c r="A705" s="641" t="s">
        <v>16213</v>
      </c>
      <c r="B705" s="641"/>
      <c r="C705" s="641"/>
      <c r="D705" s="641"/>
      <c r="E705" s="641"/>
      <c r="F705" s="641"/>
      <c r="G705" s="641"/>
      <c r="H705" s="443"/>
      <c r="I705" s="224">
        <f>1+0.0974</f>
        <v>1.0973999999999999</v>
      </c>
      <c r="L705" s="1"/>
    </row>
    <row r="706" spans="1:12" ht="20.100000000000001" customHeight="1" outlineLevel="2" x14ac:dyDescent="0.25">
      <c r="A706" s="636" t="s">
        <v>25787</v>
      </c>
      <c r="B706" s="636"/>
      <c r="C706" s="636"/>
      <c r="D706" s="636"/>
      <c r="E706" s="636"/>
      <c r="F706" s="636"/>
      <c r="G706" s="636"/>
      <c r="H706" s="444"/>
      <c r="I706" s="444">
        <f ca="1">TRUNC(I703*I704*I705,2)</f>
        <v>127.08</v>
      </c>
      <c r="L706" s="1"/>
    </row>
    <row r="707" spans="1:12" ht="20.100000000000001" customHeight="1" outlineLevel="2" x14ac:dyDescent="0.25">
      <c r="A707" s="155"/>
      <c r="B707" s="155"/>
      <c r="C707" s="155"/>
      <c r="D707" s="155"/>
      <c r="E707" s="362"/>
      <c r="F707" s="155"/>
      <c r="G707" s="155"/>
      <c r="H707" s="155"/>
      <c r="I707" s="443"/>
      <c r="L707" s="1"/>
    </row>
    <row r="708" spans="1:12" ht="20.100000000000001" customHeight="1" outlineLevel="2" x14ac:dyDescent="0.25">
      <c r="A708" s="637" t="s">
        <v>13238</v>
      </c>
      <c r="B708" s="637"/>
      <c r="C708" s="637"/>
      <c r="D708" s="637"/>
      <c r="E708" s="637"/>
      <c r="F708" s="637"/>
      <c r="G708" s="637"/>
      <c r="H708" s="225"/>
      <c r="I708" s="226"/>
      <c r="L708" s="1"/>
    </row>
    <row r="709" spans="1:12" ht="20.100000000000001" customHeight="1" outlineLevel="2" x14ac:dyDescent="0.25">
      <c r="A709" s="140" t="s">
        <v>10</v>
      </c>
      <c r="B709" s="227" t="s">
        <v>2</v>
      </c>
      <c r="C709" s="141" t="s">
        <v>13</v>
      </c>
      <c r="D709" s="227" t="s">
        <v>3</v>
      </c>
      <c r="E709" s="366" t="s">
        <v>25846</v>
      </c>
      <c r="F709" s="142" t="s">
        <v>25847</v>
      </c>
      <c r="G709" s="142" t="s">
        <v>25786</v>
      </c>
      <c r="H709" s="142"/>
      <c r="I709" s="155"/>
      <c r="L709" s="1"/>
    </row>
    <row r="710" spans="1:12" ht="20.100000000000001" customHeight="1" outlineLevel="2" x14ac:dyDescent="0.25">
      <c r="A710" s="149" t="str">
        <f>A698</f>
        <v>2.3.2.2.1</v>
      </c>
      <c r="B710" s="143" t="str">
        <f>$B$11</f>
        <v>93571</v>
      </c>
      <c r="C710" s="144" t="str">
        <f>$C$11</f>
        <v>SINAPI</v>
      </c>
      <c r="D710" s="145" t="str">
        <f>$D$11</f>
        <v>Arquiteto Sênior</v>
      </c>
      <c r="E710" s="363"/>
      <c r="F710" s="146">
        <f>IF(E710&gt;0,F697,0)</f>
        <v>0</v>
      </c>
      <c r="G710" s="146">
        <f t="shared" ref="G710:G714" si="114">ROUNDUP(E710*F710,0)</f>
        <v>0</v>
      </c>
      <c r="H710" s="102">
        <f t="shared" ref="H710:H714" si="115">G710</f>
        <v>0</v>
      </c>
      <c r="I710" s="443"/>
      <c r="L710" s="1"/>
    </row>
    <row r="711" spans="1:12" ht="20.100000000000001" customHeight="1" outlineLevel="2" x14ac:dyDescent="0.25">
      <c r="A711" s="30" t="str">
        <f>A699</f>
        <v>2.3.2.2.2</v>
      </c>
      <c r="B711" s="101" t="str">
        <f>$B$12</f>
        <v>93568</v>
      </c>
      <c r="C711" s="34" t="str">
        <f>$C$12</f>
        <v>SINAPI</v>
      </c>
      <c r="D711" s="40" t="str">
        <f>$D$12</f>
        <v>Engenheiro Civil Sênior</v>
      </c>
      <c r="E711" s="394">
        <f>1/(0.15/2)</f>
        <v>13.333333333333334</v>
      </c>
      <c r="F711" s="443">
        <f>IF(E711&gt;0,F697,0)</f>
        <v>0.02</v>
      </c>
      <c r="G711" s="102">
        <f t="shared" si="114"/>
        <v>1</v>
      </c>
      <c r="H711" s="102">
        <f t="shared" si="115"/>
        <v>1</v>
      </c>
      <c r="I711" s="443"/>
      <c r="L711" s="1"/>
    </row>
    <row r="712" spans="1:12" ht="20.100000000000001" customHeight="1" outlineLevel="2" x14ac:dyDescent="0.25">
      <c r="A712" s="149" t="str">
        <f>A700</f>
        <v>2.3.2.2.3</v>
      </c>
      <c r="B712" s="147" t="str">
        <f>$B$13</f>
        <v>91677</v>
      </c>
      <c r="C712" s="144" t="str">
        <f>$C$13</f>
        <v>DER</v>
      </c>
      <c r="D712" s="148" t="str">
        <f>$D$13</f>
        <v>Engenheiro Eletricista (Sênior)</v>
      </c>
      <c r="E712" s="363"/>
      <c r="F712" s="146">
        <f>IF(E712&gt;0,F697,0)</f>
        <v>0</v>
      </c>
      <c r="G712" s="146">
        <f t="shared" si="114"/>
        <v>0</v>
      </c>
      <c r="H712" s="146">
        <f t="shared" si="115"/>
        <v>0</v>
      </c>
      <c r="I712" s="443"/>
      <c r="L712" s="1"/>
    </row>
    <row r="713" spans="1:12" ht="20.100000000000001" customHeight="1" outlineLevel="2" x14ac:dyDescent="0.25">
      <c r="A713" s="30" t="str">
        <f>A701</f>
        <v>2.3.2.2.4</v>
      </c>
      <c r="B713" s="37" t="str">
        <f>$B$14</f>
        <v>93568M</v>
      </c>
      <c r="C713" s="34" t="str">
        <f>$C$14</f>
        <v>SINAPI</v>
      </c>
      <c r="D713" s="38" t="str">
        <f>$D$14</f>
        <v>Engenheiro Mecânico (Sênior)</v>
      </c>
      <c r="E713" s="362"/>
      <c r="F713" s="443">
        <f>IF(E713&gt;0,F697,0)</f>
        <v>0</v>
      </c>
      <c r="G713" s="102">
        <f t="shared" si="114"/>
        <v>0</v>
      </c>
      <c r="H713" s="102">
        <f t="shared" si="115"/>
        <v>0</v>
      </c>
      <c r="I713" s="443"/>
      <c r="L713" s="1"/>
    </row>
    <row r="714" spans="1:12" ht="20.100000000000001" customHeight="1" outlineLevel="2" x14ac:dyDescent="0.25">
      <c r="A714" s="149" t="str">
        <f>A702</f>
        <v>2.3.2.2.5</v>
      </c>
      <c r="B714" s="147" t="str">
        <f>$B$15</f>
        <v>93560</v>
      </c>
      <c r="C714" s="144" t="str">
        <f>$C$15</f>
        <v>SINAPI</v>
      </c>
      <c r="D714" s="148" t="str">
        <f>$D$15</f>
        <v>Desenhista copista</v>
      </c>
      <c r="E714" s="395">
        <f>1/(0.15/2)</f>
        <v>13.333333333333334</v>
      </c>
      <c r="F714" s="146">
        <f>IF(E714&gt;0,F697,0)</f>
        <v>0.02</v>
      </c>
      <c r="G714" s="146">
        <f t="shared" si="114"/>
        <v>1</v>
      </c>
      <c r="H714" s="146">
        <f t="shared" si="115"/>
        <v>1</v>
      </c>
      <c r="I714" s="443"/>
      <c r="L714" s="1"/>
    </row>
    <row r="715" spans="1:12" ht="20.100000000000001" customHeight="1" outlineLevel="1" x14ac:dyDescent="0.25">
      <c r="A715" s="204"/>
      <c r="B715" s="205"/>
      <c r="C715" s="206"/>
      <c r="D715" s="207"/>
      <c r="E715" s="369"/>
      <c r="F715" s="208"/>
      <c r="G715" s="208"/>
      <c r="H715" s="208"/>
      <c r="I715" s="208"/>
      <c r="L715" s="1"/>
    </row>
    <row r="716" spans="1:12" ht="21.95" customHeight="1" outlineLevel="1" x14ac:dyDescent="0.25">
      <c r="A716" s="106" t="s">
        <v>26083</v>
      </c>
      <c r="B716" s="151"/>
      <c r="C716" s="152"/>
      <c r="D716" s="150" t="s">
        <v>25817</v>
      </c>
      <c r="E716" s="393"/>
      <c r="F716" s="424">
        <f>F685</f>
        <v>0.02</v>
      </c>
      <c r="G716" s="393" t="s">
        <v>25855</v>
      </c>
      <c r="H716" s="153"/>
      <c r="I716" s="154">
        <f ca="1">I725</f>
        <v>237.55</v>
      </c>
      <c r="L716" s="1"/>
    </row>
    <row r="717" spans="1:12" ht="20.100000000000001" customHeight="1" outlineLevel="2" x14ac:dyDescent="0.25">
      <c r="A717" s="149" t="s">
        <v>26084</v>
      </c>
      <c r="B717" s="143" t="str">
        <f>$B$11</f>
        <v>93571</v>
      </c>
      <c r="C717" s="144" t="str">
        <f>$C$11</f>
        <v>SINAPI</v>
      </c>
      <c r="D717" s="145" t="str">
        <f>$D$11</f>
        <v>Arquiteto Sênior</v>
      </c>
      <c r="E717" s="363" t="str">
        <f>$E$11</f>
        <v>h</v>
      </c>
      <c r="F717" s="146">
        <f ca="1">SUMIF(B729:H733,B717:B721,H729:H733)</f>
        <v>0</v>
      </c>
      <c r="G717" s="146">
        <f>VLOOKUP(B717,MAO_OBRA_PROJETO!D:M,4,FALSE)</f>
        <v>91.51</v>
      </c>
      <c r="H717" s="146"/>
      <c r="I717" s="146">
        <f t="shared" ref="I717:I721" ca="1" si="116">TRUNC(F717*G717,2)</f>
        <v>0</v>
      </c>
      <c r="L717" s="1"/>
    </row>
    <row r="718" spans="1:12" ht="20.100000000000001" customHeight="1" outlineLevel="2" x14ac:dyDescent="0.25">
      <c r="A718" s="139" t="s">
        <v>26085</v>
      </c>
      <c r="B718" s="130" t="str">
        <f>$B$12</f>
        <v>93568</v>
      </c>
      <c r="C718" s="131" t="str">
        <f>$C$12</f>
        <v>SINAPI</v>
      </c>
      <c r="D718" s="132" t="str">
        <f>$D$12</f>
        <v>Engenheiro Civil Sênior</v>
      </c>
      <c r="E718" s="362" t="str">
        <f>$E$12</f>
        <v>h</v>
      </c>
      <c r="F718" s="443">
        <f ca="1">SUMIF(B729:H733,B717:B721,H729:H733)</f>
        <v>1</v>
      </c>
      <c r="G718" s="443">
        <f>VLOOKUP(B718,MAO_OBRA_PROJETO!D:M,4,FALSE)</f>
        <v>91.51</v>
      </c>
      <c r="H718" s="443"/>
      <c r="I718" s="443">
        <f t="shared" ca="1" si="116"/>
        <v>91.51</v>
      </c>
      <c r="L718" s="1"/>
    </row>
    <row r="719" spans="1:12" ht="20.100000000000001" customHeight="1" outlineLevel="2" x14ac:dyDescent="0.25">
      <c r="A719" s="149" t="s">
        <v>26086</v>
      </c>
      <c r="B719" s="147" t="str">
        <f>$B$13</f>
        <v>91677</v>
      </c>
      <c r="C719" s="144" t="str">
        <f>$C$13</f>
        <v>DER</v>
      </c>
      <c r="D719" s="148" t="str">
        <f>$D$13</f>
        <v>Engenheiro Eletricista (Sênior)</v>
      </c>
      <c r="E719" s="363" t="str">
        <f>$E$13</f>
        <v>h</v>
      </c>
      <c r="F719" s="146">
        <f ca="1">SUMIF(B729:H733,B717:B721,H729:H733)</f>
        <v>0</v>
      </c>
      <c r="G719" s="146">
        <f>VLOOKUP(B719,MAO_OBRA_PROJETO!D:M,4,FALSE)</f>
        <v>91.51</v>
      </c>
      <c r="H719" s="146"/>
      <c r="I719" s="146">
        <f t="shared" ca="1" si="116"/>
        <v>0</v>
      </c>
      <c r="L719" s="1"/>
    </row>
    <row r="720" spans="1:12" ht="20.100000000000001" customHeight="1" outlineLevel="2" x14ac:dyDescent="0.25">
      <c r="A720" s="139" t="s">
        <v>26087</v>
      </c>
      <c r="B720" s="133" t="str">
        <f>$B$14</f>
        <v>93568M</v>
      </c>
      <c r="C720" s="131" t="str">
        <f>$C$14</f>
        <v>SINAPI</v>
      </c>
      <c r="D720" s="134" t="str">
        <f>$D$14</f>
        <v>Engenheiro Mecânico (Sênior)</v>
      </c>
      <c r="E720" s="362" t="str">
        <f>$E$14</f>
        <v>h</v>
      </c>
      <c r="F720" s="443">
        <f ca="1">SUMIF(B729:H733,B717:B721,H729:H733)</f>
        <v>1</v>
      </c>
      <c r="G720" s="443">
        <f>VLOOKUP(B720,MAO_OBRA_PROJETO!D:M,4,FALSE)</f>
        <v>91.51</v>
      </c>
      <c r="H720" s="443"/>
      <c r="I720" s="443">
        <f t="shared" ca="1" si="116"/>
        <v>91.51</v>
      </c>
      <c r="L720" s="1"/>
    </row>
    <row r="721" spans="1:12" ht="20.100000000000001" customHeight="1" outlineLevel="2" x14ac:dyDescent="0.25">
      <c r="A721" s="149" t="s">
        <v>26088</v>
      </c>
      <c r="B721" s="147" t="str">
        <f>$B$15</f>
        <v>93560</v>
      </c>
      <c r="C721" s="144" t="str">
        <f>$C$15</f>
        <v>SINAPI</v>
      </c>
      <c r="D721" s="148" t="str">
        <f>$D$15</f>
        <v>Desenhista copista</v>
      </c>
      <c r="E721" s="363" t="str">
        <f>$E$15</f>
        <v>h</v>
      </c>
      <c r="F721" s="146">
        <f ca="1">SUMIF(B729:H733,B717:B721,H729:H733)</f>
        <v>1</v>
      </c>
      <c r="G721" s="146">
        <f>VLOOKUP(B721,MAO_OBRA_PROJETO!D:M,4,FALSE)</f>
        <v>13.77</v>
      </c>
      <c r="H721" s="146"/>
      <c r="I721" s="146">
        <f t="shared" ca="1" si="116"/>
        <v>13.77</v>
      </c>
      <c r="L721" s="1"/>
    </row>
    <row r="722" spans="1:12" ht="20.100000000000001" customHeight="1" outlineLevel="2" x14ac:dyDescent="0.25">
      <c r="A722" s="639" t="s">
        <v>25785</v>
      </c>
      <c r="B722" s="639"/>
      <c r="C722" s="639"/>
      <c r="D722" s="639"/>
      <c r="E722" s="639"/>
      <c r="F722" s="639"/>
      <c r="G722" s="639"/>
      <c r="H722" s="440"/>
      <c r="I722" s="444">
        <f ca="1">SUM(I717:I721)</f>
        <v>196.79000000000002</v>
      </c>
      <c r="L722" s="1"/>
    </row>
    <row r="723" spans="1:12" ht="20.100000000000001" customHeight="1" outlineLevel="2" x14ac:dyDescent="0.25">
      <c r="A723" s="640" t="s">
        <v>25790</v>
      </c>
      <c r="B723" s="640"/>
      <c r="C723" s="640"/>
      <c r="D723" s="640"/>
      <c r="E723" s="640"/>
      <c r="F723" s="640"/>
      <c r="G723" s="640"/>
      <c r="H723" s="442"/>
      <c r="I723" s="224">
        <f>1+0.1</f>
        <v>1.1000000000000001</v>
      </c>
      <c r="L723" s="1"/>
    </row>
    <row r="724" spans="1:12" ht="20.100000000000001" customHeight="1" outlineLevel="2" x14ac:dyDescent="0.25">
      <c r="A724" s="641" t="s">
        <v>16213</v>
      </c>
      <c r="B724" s="641"/>
      <c r="C724" s="641"/>
      <c r="D724" s="641"/>
      <c r="E724" s="641"/>
      <c r="F724" s="641"/>
      <c r="G724" s="641"/>
      <c r="H724" s="443"/>
      <c r="I724" s="224">
        <f>1+0.0974</f>
        <v>1.0973999999999999</v>
      </c>
      <c r="L724" s="1"/>
    </row>
    <row r="725" spans="1:12" ht="20.100000000000001" customHeight="1" outlineLevel="2" x14ac:dyDescent="0.25">
      <c r="A725" s="636" t="s">
        <v>25787</v>
      </c>
      <c r="B725" s="636"/>
      <c r="C725" s="636"/>
      <c r="D725" s="636"/>
      <c r="E725" s="636"/>
      <c r="F725" s="636"/>
      <c r="G725" s="636"/>
      <c r="H725" s="444"/>
      <c r="I725" s="444">
        <f ca="1">TRUNC(I722*I723*I724,2)</f>
        <v>237.55</v>
      </c>
      <c r="L725" s="1"/>
    </row>
    <row r="726" spans="1:12" ht="20.100000000000001" customHeight="1" outlineLevel="2" x14ac:dyDescent="0.25">
      <c r="A726" s="202"/>
      <c r="B726" s="202"/>
      <c r="C726" s="202"/>
      <c r="D726" s="202"/>
      <c r="E726" s="370"/>
      <c r="F726" s="202"/>
      <c r="G726" s="202"/>
      <c r="H726" s="202"/>
      <c r="I726" s="200"/>
      <c r="L726" s="1"/>
    </row>
    <row r="727" spans="1:12" ht="20.100000000000001" customHeight="1" outlineLevel="2" x14ac:dyDescent="0.25">
      <c r="A727" s="637" t="s">
        <v>13238</v>
      </c>
      <c r="B727" s="637"/>
      <c r="C727" s="637"/>
      <c r="D727" s="637"/>
      <c r="E727" s="637"/>
      <c r="F727" s="637"/>
      <c r="G727" s="637"/>
      <c r="H727" s="441"/>
      <c r="I727" s="203"/>
      <c r="L727" s="1"/>
    </row>
    <row r="728" spans="1:12" ht="20.100000000000001" customHeight="1" outlineLevel="2" x14ac:dyDescent="0.25">
      <c r="A728" s="39" t="s">
        <v>10</v>
      </c>
      <c r="B728" s="225" t="s">
        <v>2</v>
      </c>
      <c r="C728" s="228" t="s">
        <v>13</v>
      </c>
      <c r="D728" s="225" t="s">
        <v>3</v>
      </c>
      <c r="E728" s="366" t="s">
        <v>25846</v>
      </c>
      <c r="F728" s="142" t="s">
        <v>25847</v>
      </c>
      <c r="G728" s="229" t="s">
        <v>25786</v>
      </c>
      <c r="H728" s="229"/>
      <c r="I728" s="230"/>
      <c r="L728" s="1"/>
    </row>
    <row r="729" spans="1:12" ht="20.100000000000001" customHeight="1" outlineLevel="2" x14ac:dyDescent="0.25">
      <c r="A729" s="149" t="str">
        <f>A717</f>
        <v>2.3.2.3.1</v>
      </c>
      <c r="B729" s="143" t="str">
        <f>$B$11</f>
        <v>93571</v>
      </c>
      <c r="C729" s="144" t="str">
        <f>$C$11</f>
        <v>SINAPI</v>
      </c>
      <c r="D729" s="145" t="str">
        <f>$D$11</f>
        <v>Arquiteto Sênior</v>
      </c>
      <c r="E729" s="363"/>
      <c r="F729" s="146">
        <f>IF(E729&gt;0,F716,0)</f>
        <v>0</v>
      </c>
      <c r="G729" s="146">
        <f t="shared" ref="G729:G733" si="117">ROUNDUP(E729*F729,0)</f>
        <v>0</v>
      </c>
      <c r="H729" s="102">
        <f t="shared" ref="H729:H733" si="118">G729</f>
        <v>0</v>
      </c>
      <c r="I729" s="103"/>
      <c r="L729" s="1"/>
    </row>
    <row r="730" spans="1:12" ht="20.100000000000001" customHeight="1" outlineLevel="2" x14ac:dyDescent="0.25">
      <c r="A730" s="30" t="str">
        <f>A718</f>
        <v>2.3.2.3.2</v>
      </c>
      <c r="B730" s="101" t="str">
        <f>$B$12</f>
        <v>93568</v>
      </c>
      <c r="C730" s="34" t="str">
        <f>$C$12</f>
        <v>SINAPI</v>
      </c>
      <c r="D730" s="40" t="str">
        <f>$D$12</f>
        <v>Engenheiro Civil Sênior</v>
      </c>
      <c r="E730" s="394">
        <f>1/(0.072)</f>
        <v>13.888888888888889</v>
      </c>
      <c r="F730" s="443">
        <f>IF(E730&gt;0,F716,0)</f>
        <v>0.02</v>
      </c>
      <c r="G730" s="102">
        <f t="shared" si="117"/>
        <v>1</v>
      </c>
      <c r="H730" s="102">
        <f t="shared" si="118"/>
        <v>1</v>
      </c>
      <c r="I730" s="103"/>
      <c r="L730" s="1"/>
    </row>
    <row r="731" spans="1:12" ht="20.100000000000001" customHeight="1" outlineLevel="2" x14ac:dyDescent="0.25">
      <c r="A731" s="149" t="str">
        <f>A719</f>
        <v>2.3.2.3.3</v>
      </c>
      <c r="B731" s="147" t="str">
        <f>$B$13</f>
        <v>91677</v>
      </c>
      <c r="C731" s="144" t="str">
        <f>$C$13</f>
        <v>DER</v>
      </c>
      <c r="D731" s="148" t="str">
        <f>$D$13</f>
        <v>Engenheiro Eletricista (Sênior)</v>
      </c>
      <c r="E731" s="363"/>
      <c r="F731" s="146">
        <f>IF(E731&gt;0,F716,0)</f>
        <v>0</v>
      </c>
      <c r="G731" s="146">
        <f t="shared" si="117"/>
        <v>0</v>
      </c>
      <c r="H731" s="146">
        <f t="shared" si="118"/>
        <v>0</v>
      </c>
      <c r="I731" s="103"/>
      <c r="L731" s="1"/>
    </row>
    <row r="732" spans="1:12" ht="20.100000000000001" customHeight="1" outlineLevel="2" x14ac:dyDescent="0.25">
      <c r="A732" s="30" t="str">
        <f>A720</f>
        <v>2.3.2.3.4</v>
      </c>
      <c r="B732" s="37" t="str">
        <f>$B$14</f>
        <v>93568M</v>
      </c>
      <c r="C732" s="34" t="str">
        <f>$C$14</f>
        <v>SINAPI</v>
      </c>
      <c r="D732" s="38" t="str">
        <f>$D$14</f>
        <v>Engenheiro Mecânico (Sênior)</v>
      </c>
      <c r="E732" s="394">
        <f>1/(0.072)</f>
        <v>13.888888888888889</v>
      </c>
      <c r="F732" s="443">
        <f>IF(E732&gt;0,F716,0)</f>
        <v>0.02</v>
      </c>
      <c r="G732" s="102">
        <f t="shared" si="117"/>
        <v>1</v>
      </c>
      <c r="H732" s="102">
        <f t="shared" si="118"/>
        <v>1</v>
      </c>
      <c r="I732" s="103"/>
      <c r="L732" s="1"/>
    </row>
    <row r="733" spans="1:12" ht="20.100000000000001" customHeight="1" outlineLevel="2" x14ac:dyDescent="0.25">
      <c r="A733" s="149" t="str">
        <f>A721</f>
        <v>2.3.2.3.5</v>
      </c>
      <c r="B733" s="147" t="str">
        <f>$B$15</f>
        <v>93560</v>
      </c>
      <c r="C733" s="144" t="str">
        <f>$C$15</f>
        <v>SINAPI</v>
      </c>
      <c r="D733" s="148" t="str">
        <f>$D$15</f>
        <v>Desenhista copista</v>
      </c>
      <c r="E733" s="395">
        <f>2/(0.072)</f>
        <v>27.777777777777779</v>
      </c>
      <c r="F733" s="146">
        <f>IF(E733&gt;0,F716,0)</f>
        <v>0.02</v>
      </c>
      <c r="G733" s="146">
        <f t="shared" si="117"/>
        <v>1</v>
      </c>
      <c r="H733" s="146">
        <f t="shared" si="118"/>
        <v>1</v>
      </c>
      <c r="I733" s="103"/>
      <c r="L733" s="1"/>
    </row>
    <row r="734" spans="1:12" ht="20.100000000000001" customHeight="1" outlineLevel="1" x14ac:dyDescent="0.25">
      <c r="A734" s="209"/>
      <c r="B734" s="210"/>
      <c r="C734" s="211"/>
      <c r="D734" s="209"/>
      <c r="E734" s="372"/>
      <c r="F734" s="212"/>
      <c r="G734" s="212"/>
      <c r="H734" s="212"/>
      <c r="I734" s="213"/>
      <c r="L734" s="1"/>
    </row>
    <row r="735" spans="1:12" ht="21.95" customHeight="1" outlineLevel="1" x14ac:dyDescent="0.25">
      <c r="A735" s="106" t="s">
        <v>26089</v>
      </c>
      <c r="B735" s="151"/>
      <c r="C735" s="152"/>
      <c r="D735" s="150" t="s">
        <v>25848</v>
      </c>
      <c r="E735" s="393"/>
      <c r="F735" s="424">
        <v>1</v>
      </c>
      <c r="G735" s="393" t="s">
        <v>25863</v>
      </c>
      <c r="H735" s="153"/>
      <c r="I735" s="154">
        <f ca="1">I744</f>
        <v>3040.42</v>
      </c>
      <c r="L735" s="1"/>
    </row>
    <row r="736" spans="1:12" ht="20.100000000000001" customHeight="1" outlineLevel="2" x14ac:dyDescent="0.25">
      <c r="A736" s="149" t="s">
        <v>26201</v>
      </c>
      <c r="B736" s="143" t="str">
        <f>$B$11</f>
        <v>93571</v>
      </c>
      <c r="C736" s="144" t="str">
        <f>$C$11</f>
        <v>SINAPI</v>
      </c>
      <c r="D736" s="145" t="str">
        <f>$D$11</f>
        <v>Arquiteto Sênior</v>
      </c>
      <c r="E736" s="363" t="str">
        <f>$E$11</f>
        <v>h</v>
      </c>
      <c r="F736" s="146">
        <f ca="1">SUMIF(B748:H752,B736:B740,H748:H752)</f>
        <v>0</v>
      </c>
      <c r="G736" s="146">
        <f>VLOOKUP(B736,MAO_OBRA_PROJETO!D:M,4,FALSE)</f>
        <v>91.51</v>
      </c>
      <c r="H736" s="443"/>
      <c r="I736" s="146">
        <f t="shared" ref="I736:I740" ca="1" si="119">TRUNC(F736*G736,2)</f>
        <v>0</v>
      </c>
      <c r="L736" s="1"/>
    </row>
    <row r="737" spans="1:12" ht="20.100000000000001" customHeight="1" outlineLevel="2" x14ac:dyDescent="0.25">
      <c r="A737" s="139" t="s">
        <v>26202</v>
      </c>
      <c r="B737" s="101" t="str">
        <f>$B$12</f>
        <v>93568</v>
      </c>
      <c r="C737" s="131" t="str">
        <f>$C$12</f>
        <v>SINAPI</v>
      </c>
      <c r="D737" s="40" t="str">
        <f>$D$12</f>
        <v>Engenheiro Civil Sênior</v>
      </c>
      <c r="E737" s="362" t="str">
        <f>$E$12</f>
        <v>h</v>
      </c>
      <c r="F737" s="443">
        <f ca="1">SUMIF(B748:H752,B736:B740,H748:H752)</f>
        <v>20</v>
      </c>
      <c r="G737" s="443">
        <f>VLOOKUP(B737,MAO_OBRA_PROJETO!D:M,4,FALSE)</f>
        <v>91.51</v>
      </c>
      <c r="H737" s="443"/>
      <c r="I737" s="443">
        <f t="shared" ca="1" si="119"/>
        <v>1830.2</v>
      </c>
      <c r="L737" s="1"/>
    </row>
    <row r="738" spans="1:12" ht="20.100000000000001" customHeight="1" outlineLevel="2" x14ac:dyDescent="0.25">
      <c r="A738" s="149" t="s">
        <v>26203</v>
      </c>
      <c r="B738" s="147" t="str">
        <f>$B$13</f>
        <v>91677</v>
      </c>
      <c r="C738" s="144" t="str">
        <f>$C$13</f>
        <v>DER</v>
      </c>
      <c r="D738" s="148" t="str">
        <f>$D$13</f>
        <v>Engenheiro Eletricista (Sênior)</v>
      </c>
      <c r="E738" s="363" t="str">
        <f>$E$13</f>
        <v>h</v>
      </c>
      <c r="F738" s="146">
        <f ca="1">SUMIF(B748:H752,B736:B740,H748:H752)</f>
        <v>0</v>
      </c>
      <c r="G738" s="146">
        <f>VLOOKUP(B738,MAO_OBRA_PROJETO!D:M,4,FALSE)</f>
        <v>91.51</v>
      </c>
      <c r="H738" s="146"/>
      <c r="I738" s="146">
        <f t="shared" ca="1" si="119"/>
        <v>0</v>
      </c>
      <c r="L738" s="1"/>
    </row>
    <row r="739" spans="1:12" ht="20.100000000000001" customHeight="1" outlineLevel="2" x14ac:dyDescent="0.25">
      <c r="A739" s="139" t="s">
        <v>26204</v>
      </c>
      <c r="B739" s="37" t="str">
        <f>$B$14</f>
        <v>93568M</v>
      </c>
      <c r="C739" s="131" t="str">
        <f>$C$14</f>
        <v>SINAPI</v>
      </c>
      <c r="D739" s="38" t="str">
        <f>$D$14</f>
        <v>Engenheiro Mecânico (Sênior)</v>
      </c>
      <c r="E739" s="362" t="str">
        <f>$E$14</f>
        <v>h</v>
      </c>
      <c r="F739" s="443">
        <f ca="1">SUMIF(B748:H752,B736:B740,H748:H752)</f>
        <v>0</v>
      </c>
      <c r="G739" s="443">
        <f>VLOOKUP(B739,MAO_OBRA_PROJETO!D:M,4,FALSE)</f>
        <v>91.51</v>
      </c>
      <c r="H739" s="443"/>
      <c r="I739" s="443">
        <f t="shared" ca="1" si="119"/>
        <v>0</v>
      </c>
      <c r="L739" s="1"/>
    </row>
    <row r="740" spans="1:12" ht="20.100000000000001" customHeight="1" outlineLevel="2" x14ac:dyDescent="0.25">
      <c r="A740" s="149" t="s">
        <v>26205</v>
      </c>
      <c r="B740" s="147" t="str">
        <f>$B$15</f>
        <v>93560</v>
      </c>
      <c r="C740" s="144" t="str">
        <f>$C$15</f>
        <v>SINAPI</v>
      </c>
      <c r="D740" s="148" t="str">
        <f>$D$15</f>
        <v>Desenhista copista</v>
      </c>
      <c r="E740" s="363" t="str">
        <f>$E$15</f>
        <v>h</v>
      </c>
      <c r="F740" s="146">
        <f ca="1">SUMIF(B748:H752,B736:B740,H748:H752)</f>
        <v>50</v>
      </c>
      <c r="G740" s="146">
        <f>VLOOKUP(B740,MAO_OBRA_PROJETO!D:M,4,FALSE)</f>
        <v>13.77</v>
      </c>
      <c r="H740" s="146"/>
      <c r="I740" s="146">
        <f t="shared" ca="1" si="119"/>
        <v>688.5</v>
      </c>
      <c r="L740" s="1"/>
    </row>
    <row r="741" spans="1:12" ht="20.100000000000001" customHeight="1" outlineLevel="2" x14ac:dyDescent="0.25">
      <c r="A741" s="639" t="s">
        <v>25785</v>
      </c>
      <c r="B741" s="639"/>
      <c r="C741" s="639"/>
      <c r="D741" s="639"/>
      <c r="E741" s="639"/>
      <c r="F741" s="639"/>
      <c r="G741" s="639"/>
      <c r="H741" s="440"/>
      <c r="I741" s="444">
        <f ca="1">SUM(I736:I740)</f>
        <v>2518.6999999999998</v>
      </c>
      <c r="L741" s="1"/>
    </row>
    <row r="742" spans="1:12" ht="20.100000000000001" customHeight="1" outlineLevel="2" x14ac:dyDescent="0.25">
      <c r="A742" s="640" t="s">
        <v>25790</v>
      </c>
      <c r="B742" s="640"/>
      <c r="C742" s="640"/>
      <c r="D742" s="640"/>
      <c r="E742" s="640"/>
      <c r="F742" s="640"/>
      <c r="G742" s="640"/>
      <c r="H742" s="442"/>
      <c r="I742" s="224">
        <f>1+0.1</f>
        <v>1.1000000000000001</v>
      </c>
      <c r="L742" s="1"/>
    </row>
    <row r="743" spans="1:12" ht="20.100000000000001" customHeight="1" outlineLevel="2" x14ac:dyDescent="0.25">
      <c r="A743" s="641" t="s">
        <v>16213</v>
      </c>
      <c r="B743" s="641"/>
      <c r="C743" s="641"/>
      <c r="D743" s="641"/>
      <c r="E743" s="641"/>
      <c r="F743" s="641"/>
      <c r="G743" s="641"/>
      <c r="H743" s="443"/>
      <c r="I743" s="224">
        <f>1+0.0974</f>
        <v>1.0973999999999999</v>
      </c>
      <c r="L743" s="1"/>
    </row>
    <row r="744" spans="1:12" ht="20.100000000000001" customHeight="1" outlineLevel="2" x14ac:dyDescent="0.25">
      <c r="A744" s="636" t="s">
        <v>25787</v>
      </c>
      <c r="B744" s="636"/>
      <c r="C744" s="636"/>
      <c r="D744" s="636"/>
      <c r="E744" s="636"/>
      <c r="F744" s="636"/>
      <c r="G744" s="636"/>
      <c r="H744" s="444"/>
      <c r="I744" s="444">
        <f ca="1">TRUNC(I741*I742*I743,2)</f>
        <v>3040.42</v>
      </c>
      <c r="L744" s="1"/>
    </row>
    <row r="745" spans="1:12" ht="20.100000000000001" customHeight="1" outlineLevel="2" x14ac:dyDescent="0.25">
      <c r="A745" s="202"/>
      <c r="B745" s="202"/>
      <c r="C745" s="202"/>
      <c r="D745" s="202"/>
      <c r="E745" s="370"/>
      <c r="F745" s="202"/>
      <c r="G745" s="202"/>
      <c r="H745" s="202"/>
      <c r="I745" s="200"/>
      <c r="L745" s="1"/>
    </row>
    <row r="746" spans="1:12" ht="20.100000000000001" customHeight="1" outlineLevel="2" x14ac:dyDescent="0.25">
      <c r="A746" s="638" t="s">
        <v>13238</v>
      </c>
      <c r="B746" s="638"/>
      <c r="C746" s="638"/>
      <c r="D746" s="638"/>
      <c r="E746" s="638"/>
      <c r="F746" s="638"/>
      <c r="G746" s="638"/>
      <c r="H746" s="441"/>
      <c r="I746" s="203"/>
      <c r="L746" s="1"/>
    </row>
    <row r="747" spans="1:12" ht="20.100000000000001" customHeight="1" outlineLevel="2" x14ac:dyDescent="0.25">
      <c r="A747" s="39" t="s">
        <v>10</v>
      </c>
      <c r="B747" s="225" t="s">
        <v>2</v>
      </c>
      <c r="C747" s="228" t="s">
        <v>13</v>
      </c>
      <c r="D747" s="225" t="s">
        <v>3</v>
      </c>
      <c r="E747" s="366" t="s">
        <v>25865</v>
      </c>
      <c r="F747" s="142" t="s">
        <v>9</v>
      </c>
      <c r="G747" s="229" t="s">
        <v>25786</v>
      </c>
      <c r="H747" s="142"/>
      <c r="I747" s="202"/>
      <c r="L747" s="1"/>
    </row>
    <row r="748" spans="1:12" ht="20.100000000000001" customHeight="1" outlineLevel="2" x14ac:dyDescent="0.25">
      <c r="A748" s="149" t="str">
        <f>A736</f>
        <v>2.3.2.4.1</v>
      </c>
      <c r="B748" s="143" t="str">
        <f>$B$11</f>
        <v>93571</v>
      </c>
      <c r="C748" s="144" t="str">
        <f>$C$11</f>
        <v>SINAPI</v>
      </c>
      <c r="D748" s="145" t="str">
        <f>$D$11</f>
        <v>Arquiteto Sênior</v>
      </c>
      <c r="E748" s="363"/>
      <c r="F748" s="146">
        <f>IF(E748&gt;0,F735,0)</f>
        <v>0</v>
      </c>
      <c r="G748" s="146">
        <f t="shared" ref="G748:G752" si="120">ROUNDUP(E748*F748,0)</f>
        <v>0</v>
      </c>
      <c r="H748" s="146">
        <f t="shared" ref="H748:H752" si="121">G748</f>
        <v>0</v>
      </c>
      <c r="I748" s="200"/>
      <c r="L748" s="1"/>
    </row>
    <row r="749" spans="1:12" ht="20.100000000000001" customHeight="1" outlineLevel="2" x14ac:dyDescent="0.25">
      <c r="A749" s="30" t="str">
        <f>A737</f>
        <v>2.3.2.4.2</v>
      </c>
      <c r="B749" s="101" t="str">
        <f>$B$12</f>
        <v>93568</v>
      </c>
      <c r="C749" s="34" t="str">
        <f>$C$12</f>
        <v>SINAPI</v>
      </c>
      <c r="D749" s="40" t="str">
        <f>$D$12</f>
        <v>Engenheiro Civil Sênior</v>
      </c>
      <c r="E749" s="394">
        <f>(4/(1/5))</f>
        <v>20</v>
      </c>
      <c r="F749" s="443">
        <f>IF(E749&gt;0,F735,0)</f>
        <v>1</v>
      </c>
      <c r="G749" s="102">
        <f t="shared" si="120"/>
        <v>20</v>
      </c>
      <c r="H749" s="146">
        <f t="shared" si="121"/>
        <v>20</v>
      </c>
      <c r="I749" s="200"/>
      <c r="L749" s="1"/>
    </row>
    <row r="750" spans="1:12" ht="20.100000000000001" customHeight="1" outlineLevel="2" x14ac:dyDescent="0.25">
      <c r="A750" s="149" t="str">
        <f>A738</f>
        <v>2.3.2.4.3</v>
      </c>
      <c r="B750" s="147" t="str">
        <f>$B$13</f>
        <v>91677</v>
      </c>
      <c r="C750" s="144" t="str">
        <f>$C$13</f>
        <v>DER</v>
      </c>
      <c r="D750" s="148" t="str">
        <f>$D$13</f>
        <v>Engenheiro Eletricista (Sênior)</v>
      </c>
      <c r="E750" s="363"/>
      <c r="F750" s="146">
        <f>IF(E750&gt;0,F735,0)</f>
        <v>0</v>
      </c>
      <c r="G750" s="146">
        <f t="shared" si="120"/>
        <v>0</v>
      </c>
      <c r="H750" s="443">
        <f t="shared" si="121"/>
        <v>0</v>
      </c>
      <c r="I750" s="200"/>
      <c r="L750" s="1"/>
    </row>
    <row r="751" spans="1:12" ht="20.100000000000001" customHeight="1" outlineLevel="2" x14ac:dyDescent="0.25">
      <c r="A751" s="30" t="str">
        <f>A739</f>
        <v>2.3.2.4.4</v>
      </c>
      <c r="B751" s="37" t="str">
        <f>$B$14</f>
        <v>93568M</v>
      </c>
      <c r="C751" s="34" t="str">
        <f>$C$14</f>
        <v>SINAPI</v>
      </c>
      <c r="D751" s="38" t="str">
        <f>$D$14</f>
        <v>Engenheiro Mecânico (Sênior)</v>
      </c>
      <c r="E751" s="362"/>
      <c r="F751" s="443">
        <f>IF(E751&gt;0,F735,0)</f>
        <v>0</v>
      </c>
      <c r="G751" s="102">
        <f t="shared" si="120"/>
        <v>0</v>
      </c>
      <c r="H751" s="146">
        <f t="shared" si="121"/>
        <v>0</v>
      </c>
      <c r="I751" s="200"/>
      <c r="L751" s="1"/>
    </row>
    <row r="752" spans="1:12" ht="20.100000000000001" customHeight="1" outlineLevel="2" x14ac:dyDescent="0.25">
      <c r="A752" s="149" t="str">
        <f>A740</f>
        <v>2.3.2.4.5</v>
      </c>
      <c r="B752" s="147" t="str">
        <f>$B$15</f>
        <v>93560</v>
      </c>
      <c r="C752" s="144" t="str">
        <f>$C$15</f>
        <v>SINAPI</v>
      </c>
      <c r="D752" s="148" t="str">
        <f>$D$15</f>
        <v>Desenhista copista</v>
      </c>
      <c r="E752" s="395">
        <f>(10/(1/5))</f>
        <v>50</v>
      </c>
      <c r="F752" s="146">
        <f>IF(E752&gt;0,F735,0)</f>
        <v>1</v>
      </c>
      <c r="G752" s="146">
        <f t="shared" si="120"/>
        <v>50</v>
      </c>
      <c r="H752" s="443">
        <f t="shared" si="121"/>
        <v>50</v>
      </c>
      <c r="I752" s="200"/>
      <c r="L752" s="1"/>
    </row>
    <row r="753" spans="1:12" ht="15" customHeight="1" x14ac:dyDescent="0.25">
      <c r="A753" s="322"/>
      <c r="B753" s="323"/>
      <c r="C753" s="322"/>
      <c r="D753" s="324"/>
      <c r="E753" s="377"/>
      <c r="F753" s="426"/>
      <c r="G753" s="325"/>
      <c r="H753" s="325"/>
      <c r="I753" s="325"/>
      <c r="L753" s="1"/>
    </row>
    <row r="754" spans="1:12" ht="32.1" customHeight="1" x14ac:dyDescent="0.25">
      <c r="A754" s="247" t="s">
        <v>13241</v>
      </c>
      <c r="B754" s="248"/>
      <c r="C754" s="247"/>
      <c r="D754" s="479" t="s">
        <v>25872</v>
      </c>
      <c r="E754" s="398"/>
      <c r="F754" s="425">
        <f>835/1000</f>
        <v>0.83499999999999996</v>
      </c>
      <c r="G754" s="398" t="s">
        <v>25855</v>
      </c>
      <c r="H754" s="250"/>
      <c r="I754" s="251">
        <f ca="1">I764</f>
        <v>11038.31</v>
      </c>
      <c r="K754" s="201">
        <f ca="1">I766+I785+I804</f>
        <v>11038.3</v>
      </c>
      <c r="L754" s="436">
        <f ca="1">I754-K754</f>
        <v>1.0000000000218279E-2</v>
      </c>
    </row>
    <row r="755" spans="1:12" ht="21.95" customHeight="1" outlineLevel="1" x14ac:dyDescent="0.25">
      <c r="A755" s="106" t="s">
        <v>16196</v>
      </c>
      <c r="B755" s="104"/>
      <c r="C755" s="105"/>
      <c r="D755" s="106" t="s">
        <v>25788</v>
      </c>
      <c r="E755" s="361"/>
      <c r="F755" s="135"/>
      <c r="G755" s="135"/>
      <c r="H755" s="135"/>
      <c r="I755" s="197"/>
    </row>
    <row r="756" spans="1:12" ht="20.100000000000001" customHeight="1" outlineLevel="1" x14ac:dyDescent="0.25">
      <c r="A756" s="159" t="s">
        <v>26090</v>
      </c>
      <c r="B756" s="143" t="str">
        <f>$B$11</f>
        <v>93571</v>
      </c>
      <c r="C756" s="144" t="str">
        <f>$C$11</f>
        <v>SINAPI</v>
      </c>
      <c r="D756" s="145" t="str">
        <f>$D$11</f>
        <v>Arquiteto Sênior</v>
      </c>
      <c r="E756" s="363" t="str">
        <f>$E$11</f>
        <v>h</v>
      </c>
      <c r="F756" s="146">
        <f ca="1">SUMIF(B767:H821,B756:B760,H767:H821)</f>
        <v>0</v>
      </c>
      <c r="G756" s="146">
        <f>VLOOKUP(B756,MAO_OBRA_PROJETO!D:M,4,FALSE)</f>
        <v>91.51</v>
      </c>
      <c r="H756" s="443"/>
      <c r="I756" s="146">
        <f t="shared" ref="I756:I760" ca="1" si="122">TRUNC(F756*G756,2)</f>
        <v>0</v>
      </c>
    </row>
    <row r="757" spans="1:12" ht="20.100000000000001" customHeight="1" outlineLevel="1" x14ac:dyDescent="0.25">
      <c r="A757" s="196" t="s">
        <v>26091</v>
      </c>
      <c r="B757" s="130" t="str">
        <f>$B$12</f>
        <v>93568</v>
      </c>
      <c r="C757" s="131" t="str">
        <f>$C$12</f>
        <v>SINAPI</v>
      </c>
      <c r="D757" s="132" t="str">
        <f>$D$12</f>
        <v>Engenheiro Civil Sênior</v>
      </c>
      <c r="E757" s="362" t="str">
        <f>$E$12</f>
        <v>h</v>
      </c>
      <c r="F757" s="443">
        <f ca="1">SUMIF(B767:H821,B756:B760,H767:H821)</f>
        <v>76</v>
      </c>
      <c r="G757" s="443">
        <f>VLOOKUP(B757,MAO_OBRA_PROJETO!D:M,4,FALSE)</f>
        <v>91.51</v>
      </c>
      <c r="H757" s="443"/>
      <c r="I757" s="443">
        <f t="shared" ca="1" si="122"/>
        <v>6954.76</v>
      </c>
    </row>
    <row r="758" spans="1:12" ht="20.100000000000001" customHeight="1" outlineLevel="1" x14ac:dyDescent="0.25">
      <c r="A758" s="159" t="s">
        <v>26206</v>
      </c>
      <c r="B758" s="147" t="str">
        <f>$B$13</f>
        <v>91677</v>
      </c>
      <c r="C758" s="144" t="str">
        <f>$C$13</f>
        <v>DER</v>
      </c>
      <c r="D758" s="148" t="str">
        <f>$D$13</f>
        <v>Engenheiro Eletricista (Sênior)</v>
      </c>
      <c r="E758" s="363" t="str">
        <f>$E$13</f>
        <v>h</v>
      </c>
      <c r="F758" s="146">
        <f ca="1">SUMIF(B767:H821,B756:B760,H767:H821)</f>
        <v>0</v>
      </c>
      <c r="G758" s="146">
        <f>VLOOKUP(B758,MAO_OBRA_PROJETO!D:M,4,FALSE)</f>
        <v>91.51</v>
      </c>
      <c r="H758" s="146"/>
      <c r="I758" s="146">
        <f t="shared" ca="1" si="122"/>
        <v>0</v>
      </c>
    </row>
    <row r="759" spans="1:12" ht="20.100000000000001" customHeight="1" outlineLevel="1" x14ac:dyDescent="0.25">
      <c r="A759" s="196" t="s">
        <v>26207</v>
      </c>
      <c r="B759" s="133" t="str">
        <f>$B$14</f>
        <v>93568M</v>
      </c>
      <c r="C759" s="131" t="str">
        <f>$C$14</f>
        <v>SINAPI</v>
      </c>
      <c r="D759" s="134" t="str">
        <f>$D$14</f>
        <v>Engenheiro Mecânico (Sênior)</v>
      </c>
      <c r="E759" s="362" t="str">
        <f>$E$14</f>
        <v>h</v>
      </c>
      <c r="F759" s="443">
        <f ca="1">SUMIF(B767:H821,B756:B760,H767:H821)</f>
        <v>0</v>
      </c>
      <c r="G759" s="443">
        <f>VLOOKUP(B759,MAO_OBRA_PROJETO!D:M,4,FALSE)</f>
        <v>91.51</v>
      </c>
      <c r="H759" s="443"/>
      <c r="I759" s="443">
        <f t="shared" ca="1" si="122"/>
        <v>0</v>
      </c>
    </row>
    <row r="760" spans="1:12" ht="20.100000000000001" customHeight="1" outlineLevel="1" x14ac:dyDescent="0.25">
      <c r="A760" s="159" t="s">
        <v>26208</v>
      </c>
      <c r="B760" s="147" t="str">
        <f>$B$15</f>
        <v>93560</v>
      </c>
      <c r="C760" s="144" t="str">
        <f>$C$15</f>
        <v>SINAPI</v>
      </c>
      <c r="D760" s="148" t="str">
        <f>$D$15</f>
        <v>Desenhista copista</v>
      </c>
      <c r="E760" s="363" t="str">
        <f>$E$15</f>
        <v>h</v>
      </c>
      <c r="F760" s="146">
        <f ca="1">SUMIF(B767:H821,B756:B760,H767:H821)</f>
        <v>159</v>
      </c>
      <c r="G760" s="146">
        <f>VLOOKUP(B760,MAO_OBRA_PROJETO!D:M,4,FALSE)</f>
        <v>13.77</v>
      </c>
      <c r="H760" s="146"/>
      <c r="I760" s="146">
        <f t="shared" ca="1" si="122"/>
        <v>2189.4299999999998</v>
      </c>
    </row>
    <row r="761" spans="1:12" ht="20.100000000000001" customHeight="1" outlineLevel="1" x14ac:dyDescent="0.25">
      <c r="A761" s="639" t="s">
        <v>25785</v>
      </c>
      <c r="B761" s="639"/>
      <c r="C761" s="639"/>
      <c r="D761" s="639"/>
      <c r="E761" s="639"/>
      <c r="F761" s="639"/>
      <c r="G761" s="639"/>
      <c r="H761" s="440"/>
      <c r="I761" s="444">
        <f ca="1">SUM(I756:I760)</f>
        <v>9144.19</v>
      </c>
    </row>
    <row r="762" spans="1:12" ht="20.100000000000001" customHeight="1" outlineLevel="1" x14ac:dyDescent="0.25">
      <c r="A762" s="640" t="s">
        <v>25790</v>
      </c>
      <c r="B762" s="640"/>
      <c r="C762" s="640"/>
      <c r="D762" s="640"/>
      <c r="E762" s="640"/>
      <c r="F762" s="640"/>
      <c r="G762" s="640"/>
      <c r="H762" s="442"/>
      <c r="I762" s="224">
        <f>1+0.1</f>
        <v>1.1000000000000001</v>
      </c>
    </row>
    <row r="763" spans="1:12" ht="20.100000000000001" customHeight="1" outlineLevel="1" x14ac:dyDescent="0.25">
      <c r="A763" s="641" t="s">
        <v>16213</v>
      </c>
      <c r="B763" s="641"/>
      <c r="C763" s="641"/>
      <c r="D763" s="641"/>
      <c r="E763" s="641"/>
      <c r="F763" s="641"/>
      <c r="G763" s="641"/>
      <c r="H763" s="443"/>
      <c r="I763" s="224">
        <f>1+0.0974</f>
        <v>1.0973999999999999</v>
      </c>
    </row>
    <row r="764" spans="1:12" ht="20.100000000000001" customHeight="1" outlineLevel="1" x14ac:dyDescent="0.25">
      <c r="A764" s="642" t="s">
        <v>25787</v>
      </c>
      <c r="B764" s="642"/>
      <c r="C764" s="642"/>
      <c r="D764" s="642"/>
      <c r="E764" s="642"/>
      <c r="F764" s="642"/>
      <c r="G764" s="642"/>
      <c r="H764" s="446"/>
      <c r="I764" s="446">
        <f ca="1">TRUNC(I761*I762*I763,2)</f>
        <v>11038.31</v>
      </c>
    </row>
    <row r="765" spans="1:12" ht="20.100000000000001" customHeight="1" outlineLevel="1" x14ac:dyDescent="0.25">
      <c r="A765" s="201"/>
      <c r="B765" s="201"/>
      <c r="C765" s="201"/>
      <c r="D765" s="201"/>
      <c r="E765" s="364"/>
      <c r="F765" s="201"/>
      <c r="G765" s="201"/>
      <c r="H765" s="201"/>
      <c r="I765" s="201"/>
    </row>
    <row r="766" spans="1:12" ht="21.95" customHeight="1" outlineLevel="1" x14ac:dyDescent="0.25">
      <c r="A766" s="106" t="s">
        <v>16197</v>
      </c>
      <c r="B766" s="151"/>
      <c r="C766" s="152"/>
      <c r="D766" s="150" t="s">
        <v>25816</v>
      </c>
      <c r="E766" s="393"/>
      <c r="F766" s="424">
        <f>F754</f>
        <v>0.83499999999999996</v>
      </c>
      <c r="G766" s="393" t="s">
        <v>25855</v>
      </c>
      <c r="H766" s="153"/>
      <c r="I766" s="154">
        <f ca="1">I775</f>
        <v>1525.05</v>
      </c>
    </row>
    <row r="767" spans="1:12" ht="20.100000000000001" customHeight="1" outlineLevel="2" x14ac:dyDescent="0.25">
      <c r="A767" s="149" t="s">
        <v>26092</v>
      </c>
      <c r="B767" s="143" t="str">
        <f>$B$11</f>
        <v>93571</v>
      </c>
      <c r="C767" s="144" t="str">
        <f>$C$11</f>
        <v>SINAPI</v>
      </c>
      <c r="D767" s="145" t="str">
        <f>$D$11</f>
        <v>Arquiteto Sênior</v>
      </c>
      <c r="E767" s="363" t="str">
        <f>$E$11</f>
        <v>h</v>
      </c>
      <c r="F767" s="146">
        <f ca="1">SUMIF(B779:H783,B767:B771,H779:H783)</f>
        <v>0</v>
      </c>
      <c r="G767" s="146">
        <f>VLOOKUP(B767,MAO_OBRA_PROJETO!D:M,4,FALSE)</f>
        <v>91.51</v>
      </c>
      <c r="H767" s="443"/>
      <c r="I767" s="146">
        <f t="shared" ref="I767:I771" ca="1" si="123">TRUNC(F767*G767,2)</f>
        <v>0</v>
      </c>
    </row>
    <row r="768" spans="1:12" ht="20.100000000000001" customHeight="1" outlineLevel="2" x14ac:dyDescent="0.25">
      <c r="A768" s="139" t="s">
        <v>26093</v>
      </c>
      <c r="B768" s="130" t="str">
        <f>$B$12</f>
        <v>93568</v>
      </c>
      <c r="C768" s="131" t="str">
        <f>$C$12</f>
        <v>SINAPI</v>
      </c>
      <c r="D768" s="132" t="str">
        <f>$D$12</f>
        <v>Engenheiro Civil Sênior</v>
      </c>
      <c r="E768" s="362" t="str">
        <f>$E$12</f>
        <v>h</v>
      </c>
      <c r="F768" s="443">
        <f ca="1">SUMIF(B779:H783,B767:B771,H779:H783)</f>
        <v>12</v>
      </c>
      <c r="G768" s="443">
        <f>VLOOKUP(B768,MAO_OBRA_PROJETO!D:M,4,FALSE)</f>
        <v>91.51</v>
      </c>
      <c r="H768" s="443"/>
      <c r="I768" s="443">
        <f t="shared" ca="1" si="123"/>
        <v>1098.1199999999999</v>
      </c>
    </row>
    <row r="769" spans="1:9" ht="20.100000000000001" customHeight="1" outlineLevel="2" x14ac:dyDescent="0.25">
      <c r="A769" s="149" t="s">
        <v>26094</v>
      </c>
      <c r="B769" s="147" t="str">
        <f>$B$13</f>
        <v>91677</v>
      </c>
      <c r="C769" s="144" t="str">
        <f>$C$13</f>
        <v>DER</v>
      </c>
      <c r="D769" s="148" t="str">
        <f>$D$13</f>
        <v>Engenheiro Eletricista (Sênior)</v>
      </c>
      <c r="E769" s="363" t="str">
        <f>$E$13</f>
        <v>h</v>
      </c>
      <c r="F769" s="146">
        <f ca="1">SUMIF(B779:H783,B767:B771,H779:H783)</f>
        <v>0</v>
      </c>
      <c r="G769" s="146">
        <f>VLOOKUP(B769,MAO_OBRA_PROJETO!D:M,4,FALSE)</f>
        <v>91.51</v>
      </c>
      <c r="H769" s="146"/>
      <c r="I769" s="146">
        <f t="shared" ca="1" si="123"/>
        <v>0</v>
      </c>
    </row>
    <row r="770" spans="1:9" ht="20.100000000000001" customHeight="1" outlineLevel="2" x14ac:dyDescent="0.25">
      <c r="A770" s="139" t="s">
        <v>26095</v>
      </c>
      <c r="B770" s="133" t="str">
        <f>$B$14</f>
        <v>93568M</v>
      </c>
      <c r="C770" s="131" t="str">
        <f>$C$14</f>
        <v>SINAPI</v>
      </c>
      <c r="D770" s="134" t="str">
        <f>$D$14</f>
        <v>Engenheiro Mecânico (Sênior)</v>
      </c>
      <c r="E770" s="362" t="str">
        <f>$E$14</f>
        <v>h</v>
      </c>
      <c r="F770" s="443">
        <f ca="1">SUMIF(B779:H783,B767:B771,H779:H783)</f>
        <v>0</v>
      </c>
      <c r="G770" s="443">
        <f>VLOOKUP(B770,MAO_OBRA_PROJETO!D:M,4,FALSE)</f>
        <v>91.51</v>
      </c>
      <c r="H770" s="443"/>
      <c r="I770" s="443">
        <f t="shared" ca="1" si="123"/>
        <v>0</v>
      </c>
    </row>
    <row r="771" spans="1:9" ht="20.100000000000001" customHeight="1" outlineLevel="2" x14ac:dyDescent="0.25">
      <c r="A771" s="149" t="s">
        <v>26096</v>
      </c>
      <c r="B771" s="147" t="str">
        <f>$B$15</f>
        <v>93560</v>
      </c>
      <c r="C771" s="144" t="str">
        <f>$C$15</f>
        <v>SINAPI</v>
      </c>
      <c r="D771" s="148" t="str">
        <f>$D$15</f>
        <v>Desenhista copista</v>
      </c>
      <c r="E771" s="363" t="str">
        <f>$E$15</f>
        <v>h</v>
      </c>
      <c r="F771" s="146">
        <f ca="1">SUMIF(B779:H783,B767:B771,H779:H783)</f>
        <v>12</v>
      </c>
      <c r="G771" s="146">
        <f>VLOOKUP(B771,MAO_OBRA_PROJETO!D:M,4,FALSE)</f>
        <v>13.77</v>
      </c>
      <c r="H771" s="146"/>
      <c r="I771" s="146">
        <f t="shared" ca="1" si="123"/>
        <v>165.24</v>
      </c>
    </row>
    <row r="772" spans="1:9" ht="20.100000000000001" customHeight="1" outlineLevel="2" x14ac:dyDescent="0.25">
      <c r="A772" s="639" t="s">
        <v>25785</v>
      </c>
      <c r="B772" s="639"/>
      <c r="C772" s="639"/>
      <c r="D772" s="639"/>
      <c r="E772" s="639"/>
      <c r="F772" s="639"/>
      <c r="G772" s="639"/>
      <c r="H772" s="440"/>
      <c r="I772" s="444">
        <f ca="1">SUM(I767:I771)</f>
        <v>1263.3599999999999</v>
      </c>
    </row>
    <row r="773" spans="1:9" ht="20.100000000000001" customHeight="1" outlineLevel="2" x14ac:dyDescent="0.25">
      <c r="A773" s="640" t="s">
        <v>25790</v>
      </c>
      <c r="B773" s="640"/>
      <c r="C773" s="640"/>
      <c r="D773" s="640"/>
      <c r="E773" s="640"/>
      <c r="F773" s="640"/>
      <c r="G773" s="640"/>
      <c r="H773" s="442"/>
      <c r="I773" s="224">
        <f>1+0.1</f>
        <v>1.1000000000000001</v>
      </c>
    </row>
    <row r="774" spans="1:9" ht="20.100000000000001" customHeight="1" outlineLevel="2" x14ac:dyDescent="0.25">
      <c r="A774" s="641" t="s">
        <v>16213</v>
      </c>
      <c r="B774" s="641"/>
      <c r="C774" s="641"/>
      <c r="D774" s="641"/>
      <c r="E774" s="641"/>
      <c r="F774" s="641"/>
      <c r="G774" s="641"/>
      <c r="H774" s="443"/>
      <c r="I774" s="224">
        <f>1+0.0974</f>
        <v>1.0973999999999999</v>
      </c>
    </row>
    <row r="775" spans="1:9" ht="20.100000000000001" customHeight="1" outlineLevel="2" x14ac:dyDescent="0.25">
      <c r="A775" s="636" t="s">
        <v>25787</v>
      </c>
      <c r="B775" s="636"/>
      <c r="C775" s="636"/>
      <c r="D775" s="636"/>
      <c r="E775" s="636"/>
      <c r="F775" s="636"/>
      <c r="G775" s="636"/>
      <c r="H775" s="444"/>
      <c r="I775" s="444">
        <f ca="1">TRUNC(I772*I773*I774,2)</f>
        <v>1525.05</v>
      </c>
    </row>
    <row r="776" spans="1:9" ht="20.100000000000001" customHeight="1" outlineLevel="2" x14ac:dyDescent="0.25">
      <c r="A776" s="155"/>
      <c r="B776" s="155"/>
      <c r="C776" s="155"/>
      <c r="D776" s="155"/>
      <c r="E776" s="362"/>
      <c r="F776" s="155"/>
      <c r="G776" s="155"/>
      <c r="H776" s="155"/>
      <c r="I776" s="443"/>
    </row>
    <row r="777" spans="1:9" ht="20.100000000000001" customHeight="1" outlineLevel="2" x14ac:dyDescent="0.25">
      <c r="A777" s="638" t="s">
        <v>13238</v>
      </c>
      <c r="B777" s="638"/>
      <c r="C777" s="638"/>
      <c r="D777" s="638"/>
      <c r="E777" s="638"/>
      <c r="F777" s="638"/>
      <c r="G777" s="638"/>
      <c r="H777" s="225"/>
      <c r="I777" s="226"/>
    </row>
    <row r="778" spans="1:9" ht="20.100000000000001" customHeight="1" outlineLevel="2" x14ac:dyDescent="0.25">
      <c r="A778" s="140" t="s">
        <v>10</v>
      </c>
      <c r="B778" s="227" t="s">
        <v>2</v>
      </c>
      <c r="C778" s="141" t="s">
        <v>13</v>
      </c>
      <c r="D778" s="227" t="s">
        <v>3</v>
      </c>
      <c r="E778" s="366" t="s">
        <v>25846</v>
      </c>
      <c r="F778" s="142" t="s">
        <v>25847</v>
      </c>
      <c r="G778" s="142" t="s">
        <v>25786</v>
      </c>
      <c r="H778" s="142"/>
      <c r="I778" s="155"/>
    </row>
    <row r="779" spans="1:9" ht="20.100000000000001" customHeight="1" outlineLevel="2" x14ac:dyDescent="0.25">
      <c r="A779" s="149" t="str">
        <f>A767</f>
        <v>2.4.2.1</v>
      </c>
      <c r="B779" s="143" t="str">
        <f>$B$11</f>
        <v>93571</v>
      </c>
      <c r="C779" s="144" t="str">
        <f>$C$11</f>
        <v>SINAPI</v>
      </c>
      <c r="D779" s="145" t="str">
        <f>$D$11</f>
        <v>Arquiteto Sênior</v>
      </c>
      <c r="E779" s="363"/>
      <c r="F779" s="146">
        <f>IF(E779&gt;0,F766,0)</f>
        <v>0</v>
      </c>
      <c r="G779" s="146">
        <f t="shared" ref="G779:G783" si="124">ROUNDUP(E779*F779,0)</f>
        <v>0</v>
      </c>
      <c r="H779" s="146">
        <f t="shared" ref="H779:H783" si="125">G779</f>
        <v>0</v>
      </c>
      <c r="I779" s="443"/>
    </row>
    <row r="780" spans="1:9" ht="20.100000000000001" customHeight="1" outlineLevel="2" x14ac:dyDescent="0.25">
      <c r="A780" s="448" t="str">
        <f>A768</f>
        <v>2.4.2.2</v>
      </c>
      <c r="B780" s="130" t="str">
        <f>$B$12</f>
        <v>93568</v>
      </c>
      <c r="C780" s="131" t="str">
        <f>$C$12</f>
        <v>SINAPI</v>
      </c>
      <c r="D780" s="132" t="str">
        <f>$D$12</f>
        <v>Engenheiro Civil Sênior</v>
      </c>
      <c r="E780" s="394">
        <f>1/(0.15/2)</f>
        <v>13.333333333333334</v>
      </c>
      <c r="F780" s="443">
        <f>IF(E780&gt;0,F766,0)</f>
        <v>0.83499999999999996</v>
      </c>
      <c r="G780" s="443">
        <f t="shared" si="124"/>
        <v>12</v>
      </c>
      <c r="H780" s="102">
        <f t="shared" si="125"/>
        <v>12</v>
      </c>
      <c r="I780" s="443"/>
    </row>
    <row r="781" spans="1:9" ht="20.100000000000001" customHeight="1" outlineLevel="2" x14ac:dyDescent="0.25">
      <c r="A781" s="149" t="str">
        <f>A769</f>
        <v>2.4.2.3</v>
      </c>
      <c r="B781" s="147" t="str">
        <f>$B$13</f>
        <v>91677</v>
      </c>
      <c r="C781" s="144" t="str">
        <f>$C$13</f>
        <v>DER</v>
      </c>
      <c r="D781" s="148" t="str">
        <f>$D$13</f>
        <v>Engenheiro Eletricista (Sênior)</v>
      </c>
      <c r="E781" s="363"/>
      <c r="F781" s="146">
        <f>IF(E781&gt;0,F766,0)</f>
        <v>0</v>
      </c>
      <c r="G781" s="146">
        <f t="shared" si="124"/>
        <v>0</v>
      </c>
      <c r="H781" s="146">
        <f t="shared" si="125"/>
        <v>0</v>
      </c>
      <c r="I781" s="443"/>
    </row>
    <row r="782" spans="1:9" ht="20.100000000000001" customHeight="1" outlineLevel="2" x14ac:dyDescent="0.25">
      <c r="A782" s="448" t="str">
        <f>A770</f>
        <v>2.4.2.4</v>
      </c>
      <c r="B782" s="133" t="str">
        <f>$B$14</f>
        <v>93568M</v>
      </c>
      <c r="C782" s="131" t="str">
        <f>$C$14</f>
        <v>SINAPI</v>
      </c>
      <c r="D782" s="134" t="str">
        <f>$D$14</f>
        <v>Engenheiro Mecânico (Sênior)</v>
      </c>
      <c r="E782" s="362"/>
      <c r="F782" s="443">
        <f>IF(E782&gt;0,F766,0)</f>
        <v>0</v>
      </c>
      <c r="G782" s="443">
        <f t="shared" si="124"/>
        <v>0</v>
      </c>
      <c r="H782" s="102">
        <f t="shared" si="125"/>
        <v>0</v>
      </c>
      <c r="I782" s="443"/>
    </row>
    <row r="783" spans="1:9" ht="20.100000000000001" customHeight="1" outlineLevel="2" x14ac:dyDescent="0.25">
      <c r="A783" s="149" t="str">
        <f>A771</f>
        <v>2.4.2.5</v>
      </c>
      <c r="B783" s="147" t="str">
        <f>$B$15</f>
        <v>93560</v>
      </c>
      <c r="C783" s="144" t="str">
        <f>$C$15</f>
        <v>SINAPI</v>
      </c>
      <c r="D783" s="148" t="str">
        <f>$D$15</f>
        <v>Desenhista copista</v>
      </c>
      <c r="E783" s="395">
        <f>1/(0.15/2)</f>
        <v>13.333333333333334</v>
      </c>
      <c r="F783" s="146">
        <f>IF(E783&gt;0,F766,0)</f>
        <v>0.83499999999999996</v>
      </c>
      <c r="G783" s="146">
        <f t="shared" si="124"/>
        <v>12</v>
      </c>
      <c r="H783" s="146">
        <f t="shared" si="125"/>
        <v>12</v>
      </c>
      <c r="I783" s="443"/>
    </row>
    <row r="784" spans="1:9" ht="20.100000000000001" customHeight="1" outlineLevel="1" x14ac:dyDescent="0.25">
      <c r="A784" s="204"/>
      <c r="B784" s="205"/>
      <c r="C784" s="206"/>
      <c r="D784" s="207"/>
      <c r="E784" s="369"/>
      <c r="F784" s="208"/>
      <c r="G784" s="208"/>
      <c r="H784" s="208"/>
      <c r="I784" s="208"/>
    </row>
    <row r="785" spans="1:9" ht="21.95" customHeight="1" outlineLevel="1" x14ac:dyDescent="0.25">
      <c r="A785" s="106" t="s">
        <v>16198</v>
      </c>
      <c r="B785" s="151"/>
      <c r="C785" s="152"/>
      <c r="D785" s="150" t="s">
        <v>25861</v>
      </c>
      <c r="E785" s="393"/>
      <c r="F785" s="424">
        <f>F754</f>
        <v>0.83499999999999996</v>
      </c>
      <c r="G785" s="393" t="s">
        <v>25855</v>
      </c>
      <c r="H785" s="153"/>
      <c r="I785" s="154">
        <f ca="1">I794</f>
        <v>3432.41</v>
      </c>
    </row>
    <row r="786" spans="1:9" ht="20.100000000000001" customHeight="1" outlineLevel="2" x14ac:dyDescent="0.25">
      <c r="A786" s="149" t="s">
        <v>26097</v>
      </c>
      <c r="B786" s="143" t="str">
        <f>$B$11</f>
        <v>93571</v>
      </c>
      <c r="C786" s="144" t="str">
        <f>$C$11</f>
        <v>SINAPI</v>
      </c>
      <c r="D786" s="145" t="str">
        <f>$D$11</f>
        <v>Arquiteto Sênior</v>
      </c>
      <c r="E786" s="363" t="str">
        <f>$E$11</f>
        <v>h</v>
      </c>
      <c r="F786" s="146">
        <f ca="1">SUMIF(B798:H802,B786:B790,H798:H802)</f>
        <v>0</v>
      </c>
      <c r="G786" s="146">
        <f>VLOOKUP(B786,MAO_OBRA_PROJETO!D:M,4,FALSE)</f>
        <v>91.51</v>
      </c>
      <c r="H786" s="443"/>
      <c r="I786" s="146">
        <f t="shared" ref="I786:I790" ca="1" si="126">TRUNC(F786*G786,2)</f>
        <v>0</v>
      </c>
    </row>
    <row r="787" spans="1:9" ht="20.100000000000001" customHeight="1" outlineLevel="2" x14ac:dyDescent="0.25">
      <c r="A787" s="149" t="s">
        <v>26098</v>
      </c>
      <c r="B787" s="130" t="str">
        <f>$B$12</f>
        <v>93568</v>
      </c>
      <c r="C787" s="131" t="str">
        <f>$C$12</f>
        <v>SINAPI</v>
      </c>
      <c r="D787" s="132" t="str">
        <f>$D$12</f>
        <v>Engenheiro Civil Sênior</v>
      </c>
      <c r="E787" s="362" t="str">
        <f>$E$12</f>
        <v>h</v>
      </c>
      <c r="F787" s="443">
        <f ca="1">SUMIF(B798:H802,B786:B790,H798:H802)</f>
        <v>24</v>
      </c>
      <c r="G787" s="443">
        <f>VLOOKUP(B787,MAO_OBRA_PROJETO!D:M,4,FALSE)</f>
        <v>91.51</v>
      </c>
      <c r="H787" s="443"/>
      <c r="I787" s="443">
        <f t="shared" ca="1" si="126"/>
        <v>2196.2399999999998</v>
      </c>
    </row>
    <row r="788" spans="1:9" ht="20.100000000000001" customHeight="1" outlineLevel="2" x14ac:dyDescent="0.25">
      <c r="A788" s="149" t="s">
        <v>26099</v>
      </c>
      <c r="B788" s="147" t="str">
        <f>$B$13</f>
        <v>91677</v>
      </c>
      <c r="C788" s="144" t="str">
        <f>$C$13</f>
        <v>DER</v>
      </c>
      <c r="D788" s="148" t="str">
        <f>$D$13</f>
        <v>Engenheiro Eletricista (Sênior)</v>
      </c>
      <c r="E788" s="363" t="str">
        <f>$E$13</f>
        <v>h</v>
      </c>
      <c r="F788" s="146">
        <f ca="1">SUMIF(B798:H802,B786:B790,H798:H802)</f>
        <v>0</v>
      </c>
      <c r="G788" s="146">
        <f>VLOOKUP(B788,MAO_OBRA_PROJETO!D:M,4,FALSE)</f>
        <v>91.51</v>
      </c>
      <c r="H788" s="146"/>
      <c r="I788" s="146">
        <f t="shared" ca="1" si="126"/>
        <v>0</v>
      </c>
    </row>
    <row r="789" spans="1:9" ht="20.100000000000001" customHeight="1" outlineLevel="2" x14ac:dyDescent="0.25">
      <c r="A789" s="149" t="s">
        <v>26100</v>
      </c>
      <c r="B789" s="133" t="str">
        <f>$B$14</f>
        <v>93568M</v>
      </c>
      <c r="C789" s="131" t="str">
        <f>$C$14</f>
        <v>SINAPI</v>
      </c>
      <c r="D789" s="134" t="str">
        <f>$D$14</f>
        <v>Engenheiro Mecânico (Sênior)</v>
      </c>
      <c r="E789" s="362" t="str">
        <f>$E$14</f>
        <v>h</v>
      </c>
      <c r="F789" s="443">
        <f ca="1">SUMIF(B798:H802,B786:B790,H798:H802)</f>
        <v>0</v>
      </c>
      <c r="G789" s="443">
        <f>VLOOKUP(B789,MAO_OBRA_PROJETO!D:M,4,FALSE)</f>
        <v>91.51</v>
      </c>
      <c r="H789" s="443"/>
      <c r="I789" s="443">
        <f t="shared" ca="1" si="126"/>
        <v>0</v>
      </c>
    </row>
    <row r="790" spans="1:9" ht="20.100000000000001" customHeight="1" outlineLevel="2" x14ac:dyDescent="0.25">
      <c r="A790" s="149" t="s">
        <v>26101</v>
      </c>
      <c r="B790" s="147" t="str">
        <f>$B$15</f>
        <v>93560</v>
      </c>
      <c r="C790" s="144" t="str">
        <f>$C$15</f>
        <v>SINAPI</v>
      </c>
      <c r="D790" s="148" t="str">
        <f>$D$15</f>
        <v>Desenhista copista</v>
      </c>
      <c r="E790" s="363" t="str">
        <f>$E$15</f>
        <v>h</v>
      </c>
      <c r="F790" s="146">
        <f ca="1">SUMIF(B798:H802,B786:B790,H798:H802)</f>
        <v>47</v>
      </c>
      <c r="G790" s="146">
        <f>VLOOKUP(B790,MAO_OBRA_PROJETO!D:M,4,FALSE)</f>
        <v>13.77</v>
      </c>
      <c r="H790" s="146"/>
      <c r="I790" s="146">
        <f t="shared" ca="1" si="126"/>
        <v>647.19000000000005</v>
      </c>
    </row>
    <row r="791" spans="1:9" ht="20.100000000000001" customHeight="1" outlineLevel="2" x14ac:dyDescent="0.25">
      <c r="A791" s="639" t="s">
        <v>25785</v>
      </c>
      <c r="B791" s="639"/>
      <c r="C791" s="639"/>
      <c r="D791" s="639"/>
      <c r="E791" s="639"/>
      <c r="F791" s="639"/>
      <c r="G791" s="639"/>
      <c r="H791" s="440"/>
      <c r="I791" s="444">
        <f ca="1">SUM(I786:I790)</f>
        <v>2843.43</v>
      </c>
    </row>
    <row r="792" spans="1:9" ht="20.100000000000001" customHeight="1" outlineLevel="2" x14ac:dyDescent="0.25">
      <c r="A792" s="640" t="s">
        <v>25790</v>
      </c>
      <c r="B792" s="640"/>
      <c r="C792" s="640"/>
      <c r="D792" s="640"/>
      <c r="E792" s="640"/>
      <c r="F792" s="640"/>
      <c r="G792" s="640"/>
      <c r="H792" s="442"/>
      <c r="I792" s="224">
        <f>1+0.1</f>
        <v>1.1000000000000001</v>
      </c>
    </row>
    <row r="793" spans="1:9" ht="20.100000000000001" customHeight="1" outlineLevel="2" x14ac:dyDescent="0.25">
      <c r="A793" s="641" t="s">
        <v>16213</v>
      </c>
      <c r="B793" s="641"/>
      <c r="C793" s="641"/>
      <c r="D793" s="641"/>
      <c r="E793" s="641"/>
      <c r="F793" s="641"/>
      <c r="G793" s="641"/>
      <c r="H793" s="443"/>
      <c r="I793" s="224">
        <f>1+0.0974</f>
        <v>1.0973999999999999</v>
      </c>
    </row>
    <row r="794" spans="1:9" ht="20.100000000000001" customHeight="1" outlineLevel="2" x14ac:dyDescent="0.25">
      <c r="A794" s="636" t="s">
        <v>25787</v>
      </c>
      <c r="B794" s="636"/>
      <c r="C794" s="636"/>
      <c r="D794" s="636"/>
      <c r="E794" s="636"/>
      <c r="F794" s="636"/>
      <c r="G794" s="636"/>
      <c r="H794" s="444"/>
      <c r="I794" s="444">
        <f ca="1">TRUNC(I791*I792*I793,2)</f>
        <v>3432.41</v>
      </c>
    </row>
    <row r="795" spans="1:9" ht="20.100000000000001" customHeight="1" outlineLevel="2" x14ac:dyDescent="0.25">
      <c r="A795" s="202"/>
      <c r="B795" s="202"/>
      <c r="C795" s="202"/>
      <c r="D795" s="202"/>
      <c r="E795" s="370"/>
      <c r="F795" s="202"/>
      <c r="G795" s="202"/>
      <c r="H795" s="202"/>
      <c r="I795" s="200"/>
    </row>
    <row r="796" spans="1:9" ht="20.100000000000001" customHeight="1" outlineLevel="2" x14ac:dyDescent="0.25">
      <c r="A796" s="637" t="s">
        <v>13238</v>
      </c>
      <c r="B796" s="637"/>
      <c r="C796" s="637"/>
      <c r="D796" s="637"/>
      <c r="E796" s="637"/>
      <c r="F796" s="637"/>
      <c r="G796" s="637"/>
      <c r="H796" s="441"/>
      <c r="I796" s="203"/>
    </row>
    <row r="797" spans="1:9" ht="20.100000000000001" customHeight="1" outlineLevel="2" x14ac:dyDescent="0.25">
      <c r="A797" s="39" t="s">
        <v>10</v>
      </c>
      <c r="B797" s="225" t="s">
        <v>2</v>
      </c>
      <c r="C797" s="228" t="s">
        <v>13</v>
      </c>
      <c r="D797" s="225" t="s">
        <v>3</v>
      </c>
      <c r="E797" s="366" t="s">
        <v>25846</v>
      </c>
      <c r="F797" s="142" t="s">
        <v>25847</v>
      </c>
      <c r="G797" s="229" t="s">
        <v>25786</v>
      </c>
      <c r="H797" s="229"/>
      <c r="I797" s="230"/>
    </row>
    <row r="798" spans="1:9" ht="20.100000000000001" customHeight="1" outlineLevel="2" x14ac:dyDescent="0.25">
      <c r="A798" s="149" t="str">
        <f>A786</f>
        <v>2.4.3.1</v>
      </c>
      <c r="B798" s="143" t="str">
        <f>$B$11</f>
        <v>93571</v>
      </c>
      <c r="C798" s="144" t="str">
        <f>$C$11</f>
        <v>SINAPI</v>
      </c>
      <c r="D798" s="145" t="str">
        <f>$D$11</f>
        <v>Arquiteto Sênior</v>
      </c>
      <c r="E798" s="363"/>
      <c r="F798" s="146">
        <f>IF(E798&gt;0,F785,0)</f>
        <v>0</v>
      </c>
      <c r="G798" s="146">
        <f t="shared" ref="G798:G802" si="127">ROUNDUP(E798*F798,0)</f>
        <v>0</v>
      </c>
      <c r="H798" s="146">
        <f t="shared" ref="H798:H802" si="128">G798</f>
        <v>0</v>
      </c>
      <c r="I798" s="103"/>
    </row>
    <row r="799" spans="1:9" ht="20.100000000000001" customHeight="1" outlineLevel="2" x14ac:dyDescent="0.25">
      <c r="A799" s="30" t="str">
        <f>A787</f>
        <v>2.4.3.2</v>
      </c>
      <c r="B799" s="101" t="str">
        <f>$B$12</f>
        <v>93568</v>
      </c>
      <c r="C799" s="34" t="str">
        <f>$C$12</f>
        <v>SINAPI</v>
      </c>
      <c r="D799" s="40" t="str">
        <f>$D$12</f>
        <v>Engenheiro Civil Sênior</v>
      </c>
      <c r="E799" s="394">
        <f>1/(0.072/2)</f>
        <v>27.777777777777779</v>
      </c>
      <c r="F799" s="443">
        <f>IF(E799&gt;0,F785,0)</f>
        <v>0.83499999999999996</v>
      </c>
      <c r="G799" s="102">
        <f t="shared" si="127"/>
        <v>24</v>
      </c>
      <c r="H799" s="102">
        <f t="shared" si="128"/>
        <v>24</v>
      </c>
      <c r="I799" s="103"/>
    </row>
    <row r="800" spans="1:9" ht="20.100000000000001" customHeight="1" outlineLevel="2" x14ac:dyDescent="0.25">
      <c r="A800" s="149" t="str">
        <f>A788</f>
        <v>2.4.3.3</v>
      </c>
      <c r="B800" s="147" t="str">
        <f>$B$13</f>
        <v>91677</v>
      </c>
      <c r="C800" s="144" t="str">
        <f>$C$13</f>
        <v>DER</v>
      </c>
      <c r="D800" s="148" t="str">
        <f>$D$13</f>
        <v>Engenheiro Eletricista (Sênior)</v>
      </c>
      <c r="E800" s="363"/>
      <c r="F800" s="146">
        <f>IF(E800&gt;0,F785,0)</f>
        <v>0</v>
      </c>
      <c r="G800" s="146">
        <f t="shared" si="127"/>
        <v>0</v>
      </c>
      <c r="H800" s="146">
        <f t="shared" si="128"/>
        <v>0</v>
      </c>
      <c r="I800" s="103"/>
    </row>
    <row r="801" spans="1:9" ht="20.100000000000001" customHeight="1" outlineLevel="2" x14ac:dyDescent="0.25">
      <c r="A801" s="30" t="str">
        <f>A789</f>
        <v>2.4.3.4</v>
      </c>
      <c r="B801" s="37" t="str">
        <f>$B$14</f>
        <v>93568M</v>
      </c>
      <c r="C801" s="34" t="str">
        <f>$C$14</f>
        <v>SINAPI</v>
      </c>
      <c r="D801" s="38" t="str">
        <f>$D$14</f>
        <v>Engenheiro Mecânico (Sênior)</v>
      </c>
      <c r="E801" s="362"/>
      <c r="F801" s="443">
        <f>IF(E801&gt;0,F785,0)</f>
        <v>0</v>
      </c>
      <c r="G801" s="102">
        <f t="shared" si="127"/>
        <v>0</v>
      </c>
      <c r="H801" s="102">
        <f t="shared" si="128"/>
        <v>0</v>
      </c>
      <c r="I801" s="103"/>
    </row>
    <row r="802" spans="1:9" ht="20.100000000000001" customHeight="1" outlineLevel="2" x14ac:dyDescent="0.25">
      <c r="A802" s="149" t="str">
        <f>A790</f>
        <v>2.4.3.5</v>
      </c>
      <c r="B802" s="147" t="str">
        <f>$B$15</f>
        <v>93560</v>
      </c>
      <c r="C802" s="144" t="str">
        <f>$C$15</f>
        <v>SINAPI</v>
      </c>
      <c r="D802" s="148" t="str">
        <f>$D$15</f>
        <v>Desenhista copista</v>
      </c>
      <c r="E802" s="395">
        <f>2/(0.072/2)</f>
        <v>55.555555555555557</v>
      </c>
      <c r="F802" s="146">
        <f>IF(E802&gt;0,F785,0)</f>
        <v>0.83499999999999996</v>
      </c>
      <c r="G802" s="146">
        <f t="shared" si="127"/>
        <v>47</v>
      </c>
      <c r="H802" s="146">
        <f t="shared" si="128"/>
        <v>47</v>
      </c>
      <c r="I802" s="103"/>
    </row>
    <row r="803" spans="1:9" ht="20.100000000000001" customHeight="1" outlineLevel="1" x14ac:dyDescent="0.25">
      <c r="A803" s="209"/>
      <c r="B803" s="210"/>
      <c r="C803" s="211"/>
      <c r="D803" s="209"/>
      <c r="E803" s="372"/>
      <c r="F803" s="212"/>
      <c r="G803" s="212"/>
      <c r="H803" s="212"/>
      <c r="I803" s="213"/>
    </row>
    <row r="804" spans="1:9" ht="21.95" customHeight="1" outlineLevel="1" x14ac:dyDescent="0.25">
      <c r="A804" s="106" t="s">
        <v>25810</v>
      </c>
      <c r="B804" s="151"/>
      <c r="C804" s="152"/>
      <c r="D804" s="150" t="s">
        <v>25848</v>
      </c>
      <c r="E804" s="393"/>
      <c r="F804" s="154">
        <v>1</v>
      </c>
      <c r="G804" s="454" t="s">
        <v>26213</v>
      </c>
      <c r="H804" s="153"/>
      <c r="I804" s="154">
        <f ca="1">I813</f>
        <v>6080.84</v>
      </c>
    </row>
    <row r="805" spans="1:9" ht="20.100000000000001" customHeight="1" outlineLevel="2" x14ac:dyDescent="0.25">
      <c r="A805" s="149" t="s">
        <v>26102</v>
      </c>
      <c r="B805" s="143" t="str">
        <f>$B$11</f>
        <v>93571</v>
      </c>
      <c r="C805" s="144" t="str">
        <f>$C$11</f>
        <v>SINAPI</v>
      </c>
      <c r="D805" s="145" t="str">
        <f>$D$11</f>
        <v>Arquiteto Sênior</v>
      </c>
      <c r="E805" s="363" t="str">
        <f>$E$11</f>
        <v>h</v>
      </c>
      <c r="F805" s="146">
        <f ca="1">SUMIF(B817:H821,B805:B809,H817:H821)</f>
        <v>0</v>
      </c>
      <c r="G805" s="146">
        <f>VLOOKUP(B805,MAO_OBRA_PROJETO!D:M,4,FALSE)</f>
        <v>91.51</v>
      </c>
      <c r="H805" s="443"/>
      <c r="I805" s="146">
        <f t="shared" ref="I805:I809" ca="1" si="129">TRUNC(F805*G805,2)</f>
        <v>0</v>
      </c>
    </row>
    <row r="806" spans="1:9" ht="20.100000000000001" customHeight="1" outlineLevel="2" x14ac:dyDescent="0.25">
      <c r="A806" s="149" t="s">
        <v>26103</v>
      </c>
      <c r="B806" s="101" t="str">
        <f>$B$12</f>
        <v>93568</v>
      </c>
      <c r="C806" s="131" t="str">
        <f>$C$12</f>
        <v>SINAPI</v>
      </c>
      <c r="D806" s="40" t="str">
        <f>$D$12</f>
        <v>Engenheiro Civil Sênior</v>
      </c>
      <c r="E806" s="362" t="str">
        <f>$E$12</f>
        <v>h</v>
      </c>
      <c r="F806" s="443">
        <f ca="1">SUMIF(B817:H821,B805:B809,H817:H821)</f>
        <v>40</v>
      </c>
      <c r="G806" s="443">
        <f>VLOOKUP(B806,MAO_OBRA_PROJETO!D:M,4,FALSE)</f>
        <v>91.51</v>
      </c>
      <c r="H806" s="443"/>
      <c r="I806" s="443">
        <f t="shared" ca="1" si="129"/>
        <v>3660.4</v>
      </c>
    </row>
    <row r="807" spans="1:9" ht="20.100000000000001" customHeight="1" outlineLevel="2" x14ac:dyDescent="0.25">
      <c r="A807" s="149" t="s">
        <v>26104</v>
      </c>
      <c r="B807" s="147" t="str">
        <f>$B$13</f>
        <v>91677</v>
      </c>
      <c r="C807" s="144" t="str">
        <f>$C$13</f>
        <v>DER</v>
      </c>
      <c r="D807" s="148" t="str">
        <f>$D$13</f>
        <v>Engenheiro Eletricista (Sênior)</v>
      </c>
      <c r="E807" s="363" t="str">
        <f>$E$13</f>
        <v>h</v>
      </c>
      <c r="F807" s="146">
        <f ca="1">SUMIF(B817:H821,B805:B809,H817:H821)</f>
        <v>0</v>
      </c>
      <c r="G807" s="146">
        <f>VLOOKUP(B807,MAO_OBRA_PROJETO!D:M,4,FALSE)</f>
        <v>91.51</v>
      </c>
      <c r="H807" s="146"/>
      <c r="I807" s="146">
        <f t="shared" ca="1" si="129"/>
        <v>0</v>
      </c>
    </row>
    <row r="808" spans="1:9" ht="20.100000000000001" customHeight="1" outlineLevel="2" x14ac:dyDescent="0.25">
      <c r="A808" s="149" t="s">
        <v>26105</v>
      </c>
      <c r="B808" s="37" t="str">
        <f>$B$14</f>
        <v>93568M</v>
      </c>
      <c r="C808" s="131" t="str">
        <f>$C$14</f>
        <v>SINAPI</v>
      </c>
      <c r="D808" s="38" t="str">
        <f>$D$14</f>
        <v>Engenheiro Mecânico (Sênior)</v>
      </c>
      <c r="E808" s="362" t="str">
        <f>$E$14</f>
        <v>h</v>
      </c>
      <c r="F808" s="443">
        <f ca="1">SUMIF(B817:H821,B805:B809,H817:H821)</f>
        <v>0</v>
      </c>
      <c r="G808" s="443">
        <f>VLOOKUP(B808,MAO_OBRA_PROJETO!D:M,4,FALSE)</f>
        <v>91.51</v>
      </c>
      <c r="H808" s="443"/>
      <c r="I808" s="443">
        <f t="shared" ca="1" si="129"/>
        <v>0</v>
      </c>
    </row>
    <row r="809" spans="1:9" ht="20.100000000000001" customHeight="1" outlineLevel="2" x14ac:dyDescent="0.25">
      <c r="A809" s="149" t="s">
        <v>26106</v>
      </c>
      <c r="B809" s="147" t="str">
        <f>$B$15</f>
        <v>93560</v>
      </c>
      <c r="C809" s="144" t="str">
        <f>$C$15</f>
        <v>SINAPI</v>
      </c>
      <c r="D809" s="148" t="str">
        <f>$D$15</f>
        <v>Desenhista copista</v>
      </c>
      <c r="E809" s="363" t="str">
        <f>$E$15</f>
        <v>h</v>
      </c>
      <c r="F809" s="146">
        <f ca="1">SUMIF(B817:H821,B805:B809,H817:H821)</f>
        <v>100</v>
      </c>
      <c r="G809" s="146">
        <f>VLOOKUP(B809,MAO_OBRA_PROJETO!D:M,4,FALSE)</f>
        <v>13.77</v>
      </c>
      <c r="H809" s="146"/>
      <c r="I809" s="146">
        <f t="shared" ca="1" si="129"/>
        <v>1377</v>
      </c>
    </row>
    <row r="810" spans="1:9" ht="20.100000000000001" customHeight="1" outlineLevel="2" x14ac:dyDescent="0.25">
      <c r="A810" s="639" t="s">
        <v>25785</v>
      </c>
      <c r="B810" s="639"/>
      <c r="C810" s="639"/>
      <c r="D810" s="639"/>
      <c r="E810" s="639"/>
      <c r="F810" s="639"/>
      <c r="G810" s="639"/>
      <c r="H810" s="440"/>
      <c r="I810" s="444">
        <f ca="1">SUM(I805:I809)</f>
        <v>5037.3999999999996</v>
      </c>
    </row>
    <row r="811" spans="1:9" ht="20.100000000000001" customHeight="1" outlineLevel="2" x14ac:dyDescent="0.25">
      <c r="A811" s="640" t="s">
        <v>25790</v>
      </c>
      <c r="B811" s="640"/>
      <c r="C811" s="640"/>
      <c r="D811" s="640"/>
      <c r="E811" s="640"/>
      <c r="F811" s="640"/>
      <c r="G811" s="640"/>
      <c r="H811" s="442"/>
      <c r="I811" s="224">
        <f>1+0.1</f>
        <v>1.1000000000000001</v>
      </c>
    </row>
    <row r="812" spans="1:9" ht="20.100000000000001" customHeight="1" outlineLevel="2" x14ac:dyDescent="0.25">
      <c r="A812" s="641" t="s">
        <v>16213</v>
      </c>
      <c r="B812" s="641"/>
      <c r="C812" s="641"/>
      <c r="D812" s="641"/>
      <c r="E812" s="641"/>
      <c r="F812" s="641"/>
      <c r="G812" s="641"/>
      <c r="H812" s="443"/>
      <c r="I812" s="224">
        <f>1+0.0974</f>
        <v>1.0973999999999999</v>
      </c>
    </row>
    <row r="813" spans="1:9" ht="20.100000000000001" customHeight="1" outlineLevel="2" x14ac:dyDescent="0.25">
      <c r="A813" s="636" t="s">
        <v>25787</v>
      </c>
      <c r="B813" s="636"/>
      <c r="C813" s="636"/>
      <c r="D813" s="636"/>
      <c r="E813" s="636"/>
      <c r="F813" s="636"/>
      <c r="G813" s="636"/>
      <c r="H813" s="444"/>
      <c r="I813" s="444">
        <f ca="1">TRUNC(I810*I811*I812,2)</f>
        <v>6080.84</v>
      </c>
    </row>
    <row r="814" spans="1:9" ht="20.100000000000001" customHeight="1" outlineLevel="2" x14ac:dyDescent="0.25">
      <c r="A814" s="202"/>
      <c r="B814" s="202"/>
      <c r="C814" s="202"/>
      <c r="D814" s="202"/>
      <c r="E814" s="370"/>
      <c r="F814" s="202"/>
      <c r="G814" s="202"/>
      <c r="H814" s="202"/>
      <c r="I814" s="200"/>
    </row>
    <row r="815" spans="1:9" ht="20.100000000000001" customHeight="1" outlineLevel="2" x14ac:dyDescent="0.25">
      <c r="A815" s="638" t="s">
        <v>13238</v>
      </c>
      <c r="B815" s="638"/>
      <c r="C815" s="638"/>
      <c r="D815" s="638"/>
      <c r="E815" s="638"/>
      <c r="F815" s="638"/>
      <c r="G815" s="638"/>
      <c r="H815" s="441"/>
      <c r="I815" s="226"/>
    </row>
    <row r="816" spans="1:9" ht="20.100000000000001" customHeight="1" outlineLevel="2" x14ac:dyDescent="0.25">
      <c r="A816" s="39" t="s">
        <v>10</v>
      </c>
      <c r="B816" s="225" t="s">
        <v>2</v>
      </c>
      <c r="C816" s="228" t="s">
        <v>13</v>
      </c>
      <c r="D816" s="225" t="s">
        <v>3</v>
      </c>
      <c r="E816" s="366" t="s">
        <v>25846</v>
      </c>
      <c r="F816" s="142" t="s">
        <v>25847</v>
      </c>
      <c r="G816" s="229" t="s">
        <v>25786</v>
      </c>
      <c r="H816" s="142"/>
      <c r="I816" s="155"/>
    </row>
    <row r="817" spans="1:12" ht="20.100000000000001" customHeight="1" outlineLevel="2" x14ac:dyDescent="0.25">
      <c r="A817" s="149" t="str">
        <f>A805</f>
        <v>2.4.4.1</v>
      </c>
      <c r="B817" s="143" t="str">
        <f>$B$11</f>
        <v>93571</v>
      </c>
      <c r="C817" s="144" t="str">
        <f>$C$11</f>
        <v>SINAPI</v>
      </c>
      <c r="D817" s="145" t="str">
        <f>$D$11</f>
        <v>Arquiteto Sênior</v>
      </c>
      <c r="E817" s="363"/>
      <c r="F817" s="146">
        <f>IF(E817&gt;0,F804,0)</f>
        <v>0</v>
      </c>
      <c r="G817" s="146">
        <f t="shared" ref="G817:G821" si="130">ROUNDUP(E817*F817,0)</f>
        <v>0</v>
      </c>
      <c r="H817" s="146">
        <f t="shared" ref="H817:H821" si="131">G817</f>
        <v>0</v>
      </c>
      <c r="I817" s="443"/>
    </row>
    <row r="818" spans="1:12" ht="20.100000000000001" customHeight="1" outlineLevel="2" x14ac:dyDescent="0.25">
      <c r="A818" s="30" t="str">
        <f>A806</f>
        <v>2.4.4.2</v>
      </c>
      <c r="B818" s="101" t="str">
        <f>$B$12</f>
        <v>93568</v>
      </c>
      <c r="C818" s="34" t="str">
        <f>$C$12</f>
        <v>SINAPI</v>
      </c>
      <c r="D818" s="40" t="str">
        <f>$D$12</f>
        <v>Engenheiro Civil Sênior</v>
      </c>
      <c r="E818" s="394">
        <f>4/(1/5)</f>
        <v>20</v>
      </c>
      <c r="F818" s="443">
        <v>2</v>
      </c>
      <c r="G818" s="102">
        <f t="shared" si="130"/>
        <v>40</v>
      </c>
      <c r="H818" s="102">
        <f t="shared" si="131"/>
        <v>40</v>
      </c>
      <c r="I818" s="443"/>
    </row>
    <row r="819" spans="1:12" ht="20.100000000000001" customHeight="1" outlineLevel="2" x14ac:dyDescent="0.25">
      <c r="A819" s="149" t="str">
        <f>A807</f>
        <v>2.4.4.3</v>
      </c>
      <c r="B819" s="147" t="str">
        <f>$B$13</f>
        <v>91677</v>
      </c>
      <c r="C819" s="144" t="str">
        <f>$C$13</f>
        <v>DER</v>
      </c>
      <c r="D819" s="148" t="str">
        <f>$D$13</f>
        <v>Engenheiro Eletricista (Sênior)</v>
      </c>
      <c r="E819" s="363"/>
      <c r="F819" s="146">
        <f>IF(E819&gt;0,F804,0)</f>
        <v>0</v>
      </c>
      <c r="G819" s="146">
        <f t="shared" si="130"/>
        <v>0</v>
      </c>
      <c r="H819" s="146">
        <f t="shared" si="131"/>
        <v>0</v>
      </c>
      <c r="I819" s="443"/>
    </row>
    <row r="820" spans="1:12" ht="20.100000000000001" customHeight="1" outlineLevel="2" x14ac:dyDescent="0.25">
      <c r="A820" s="30" t="str">
        <f>A808</f>
        <v>2.4.4.4</v>
      </c>
      <c r="B820" s="37" t="str">
        <f>$B$14</f>
        <v>93568M</v>
      </c>
      <c r="C820" s="34" t="str">
        <f>$C$14</f>
        <v>SINAPI</v>
      </c>
      <c r="D820" s="38" t="str">
        <f>$D$14</f>
        <v>Engenheiro Mecânico (Sênior)</v>
      </c>
      <c r="E820" s="362"/>
      <c r="F820" s="443">
        <f>IF(E820&gt;0,F804,0)</f>
        <v>0</v>
      </c>
      <c r="G820" s="102">
        <f t="shared" si="130"/>
        <v>0</v>
      </c>
      <c r="H820" s="102">
        <f t="shared" si="131"/>
        <v>0</v>
      </c>
      <c r="I820" s="443"/>
    </row>
    <row r="821" spans="1:12" ht="20.100000000000001" customHeight="1" outlineLevel="2" x14ac:dyDescent="0.25">
      <c r="A821" s="149" t="str">
        <f>A809</f>
        <v>2.4.4.5</v>
      </c>
      <c r="B821" s="147" t="str">
        <f>$B$15</f>
        <v>93560</v>
      </c>
      <c r="C821" s="144" t="str">
        <f>$C$15</f>
        <v>SINAPI</v>
      </c>
      <c r="D821" s="148" t="str">
        <f>$D$15</f>
        <v>Desenhista copista</v>
      </c>
      <c r="E821" s="395">
        <f>10/(1/5)</f>
        <v>50</v>
      </c>
      <c r="F821" s="146">
        <v>2</v>
      </c>
      <c r="G821" s="146">
        <f t="shared" si="130"/>
        <v>100</v>
      </c>
      <c r="H821" s="146">
        <f t="shared" si="131"/>
        <v>100</v>
      </c>
      <c r="I821" s="443"/>
    </row>
    <row r="822" spans="1:12" ht="15" customHeight="1" x14ac:dyDescent="0.25">
      <c r="A822" s="471"/>
      <c r="B822" s="472"/>
      <c r="C822" s="473"/>
      <c r="D822" s="474"/>
      <c r="E822" s="475"/>
      <c r="F822" s="476"/>
      <c r="G822" s="476"/>
      <c r="H822" s="476"/>
      <c r="I822" s="476"/>
    </row>
    <row r="823" spans="1:12" ht="32.1" customHeight="1" x14ac:dyDescent="0.25">
      <c r="A823" s="247" t="s">
        <v>13242</v>
      </c>
      <c r="B823" s="248"/>
      <c r="C823" s="247"/>
      <c r="D823" s="479" t="s">
        <v>26219</v>
      </c>
      <c r="E823" s="398"/>
      <c r="F823" s="251">
        <f>1080/1000</f>
        <v>1.08</v>
      </c>
      <c r="G823" s="455" t="s">
        <v>25855</v>
      </c>
      <c r="H823" s="250"/>
      <c r="I823" s="251">
        <f ca="1">I833</f>
        <v>7065.35</v>
      </c>
      <c r="K823" s="201">
        <f ca="1">I835+I854+I873</f>
        <v>9258.0300000000007</v>
      </c>
      <c r="L823" s="436">
        <f ca="1">I823-K823</f>
        <v>-2192.6800000000003</v>
      </c>
    </row>
    <row r="824" spans="1:12" ht="21.95" customHeight="1" outlineLevel="1" x14ac:dyDescent="0.25">
      <c r="A824" s="106" t="s">
        <v>16199</v>
      </c>
      <c r="B824" s="104"/>
      <c r="C824" s="105"/>
      <c r="D824" s="106" t="s">
        <v>25788</v>
      </c>
      <c r="E824" s="361"/>
      <c r="F824" s="135"/>
      <c r="G824" s="135"/>
      <c r="H824" s="135"/>
      <c r="I824" s="197"/>
    </row>
    <row r="825" spans="1:12" ht="20.100000000000001" customHeight="1" outlineLevel="1" x14ac:dyDescent="0.25">
      <c r="A825" s="159" t="s">
        <v>26107</v>
      </c>
      <c r="B825" s="143" t="str">
        <f>$B$11</f>
        <v>93571</v>
      </c>
      <c r="C825" s="144" t="str">
        <f>$C$11</f>
        <v>SINAPI</v>
      </c>
      <c r="D825" s="145" t="str">
        <f>$D$11</f>
        <v>Arquiteto Sênior</v>
      </c>
      <c r="E825" s="363" t="str">
        <f>$E$11</f>
        <v>h</v>
      </c>
      <c r="F825" s="146">
        <f ca="1">SUMIF(B836:H890,B825:B829,H836:H890)</f>
        <v>0</v>
      </c>
      <c r="G825" s="146">
        <f>VLOOKUP(B825,MAO_OBRA_PROJETO!D:M,4,FALSE)</f>
        <v>91.51</v>
      </c>
      <c r="H825" s="443"/>
      <c r="I825" s="146">
        <f t="shared" ref="I825:I829" ca="1" si="132">TRUNC(F825*G825,2)</f>
        <v>0</v>
      </c>
    </row>
    <row r="826" spans="1:12" ht="20.100000000000001" customHeight="1" outlineLevel="1" x14ac:dyDescent="0.25">
      <c r="A826" s="196" t="s">
        <v>26108</v>
      </c>
      <c r="B826" s="130" t="str">
        <f>$B$12</f>
        <v>93568</v>
      </c>
      <c r="C826" s="131" t="str">
        <f>$C$12</f>
        <v>SINAPI</v>
      </c>
      <c r="D826" s="132" t="str">
        <f>$D$12</f>
        <v>Engenheiro Civil Sênior</v>
      </c>
      <c r="E826" s="362" t="str">
        <f>$E$12</f>
        <v>h</v>
      </c>
      <c r="F826" s="443">
        <f ca="1">SUMIF(B855:H891,B825:B829,H836:H890)</f>
        <v>45</v>
      </c>
      <c r="G826" s="443">
        <f>VLOOKUP(B826,MAO_OBRA_PROJETO!D:M,4,FALSE)</f>
        <v>91.51</v>
      </c>
      <c r="H826" s="443"/>
      <c r="I826" s="443">
        <f t="shared" ca="1" si="132"/>
        <v>4117.95</v>
      </c>
    </row>
    <row r="827" spans="1:12" ht="20.100000000000001" customHeight="1" outlineLevel="1" x14ac:dyDescent="0.25">
      <c r="A827" s="159" t="s">
        <v>26109</v>
      </c>
      <c r="B827" s="147" t="str">
        <f>$B$13</f>
        <v>91677</v>
      </c>
      <c r="C827" s="144" t="str">
        <f>$C$13</f>
        <v>DER</v>
      </c>
      <c r="D827" s="148" t="str">
        <f>$D$13</f>
        <v>Engenheiro Eletricista (Sênior)</v>
      </c>
      <c r="E827" s="363" t="str">
        <f>$E$13</f>
        <v>h</v>
      </c>
      <c r="F827" s="146">
        <f ca="1">SUMIF(B836:H890,B825:B829,H836:H890)</f>
        <v>0</v>
      </c>
      <c r="G827" s="146">
        <f>VLOOKUP(B827,MAO_OBRA_PROJETO!D:M,4,FALSE)</f>
        <v>91.51</v>
      </c>
      <c r="H827" s="146"/>
      <c r="I827" s="146">
        <f t="shared" ca="1" si="132"/>
        <v>0</v>
      </c>
    </row>
    <row r="828" spans="1:12" ht="20.100000000000001" customHeight="1" outlineLevel="1" x14ac:dyDescent="0.25">
      <c r="A828" s="196" t="s">
        <v>26110</v>
      </c>
      <c r="B828" s="133" t="str">
        <f>$B$14</f>
        <v>93568M</v>
      </c>
      <c r="C828" s="131" t="str">
        <f>$C$14</f>
        <v>SINAPI</v>
      </c>
      <c r="D828" s="134" t="str">
        <f>$D$14</f>
        <v>Engenheiro Mecânico (Sênior)</v>
      </c>
      <c r="E828" s="362" t="str">
        <f>$E$14</f>
        <v>h</v>
      </c>
      <c r="F828" s="443">
        <f ca="1">SUMIF(B836:H890,B825:B829,H836:H890)</f>
        <v>0</v>
      </c>
      <c r="G828" s="443">
        <f>VLOOKUP(B828,MAO_OBRA_PROJETO!D:M,4,FALSE)</f>
        <v>91.51</v>
      </c>
      <c r="H828" s="443"/>
      <c r="I828" s="443">
        <f t="shared" ca="1" si="132"/>
        <v>0</v>
      </c>
    </row>
    <row r="829" spans="1:12" ht="20.100000000000001" customHeight="1" outlineLevel="1" x14ac:dyDescent="0.25">
      <c r="A829" s="159" t="s">
        <v>26111</v>
      </c>
      <c r="B829" s="147" t="str">
        <f>$B$15</f>
        <v>93560</v>
      </c>
      <c r="C829" s="144" t="str">
        <f>$C$15</f>
        <v>SINAPI</v>
      </c>
      <c r="D829" s="148" t="str">
        <f>$D$15</f>
        <v>Desenhista copista</v>
      </c>
      <c r="E829" s="363" t="str">
        <f>$E$15</f>
        <v>h</v>
      </c>
      <c r="F829" s="146">
        <f ca="1">SUMIF(B836:H890,B825:B829,H836:H890)+1</f>
        <v>126</v>
      </c>
      <c r="G829" s="146">
        <f>VLOOKUP(B829,MAO_OBRA_PROJETO!D:M,4,FALSE)</f>
        <v>13.77</v>
      </c>
      <c r="H829" s="146"/>
      <c r="I829" s="146">
        <f t="shared" ca="1" si="132"/>
        <v>1735.02</v>
      </c>
    </row>
    <row r="830" spans="1:12" ht="20.100000000000001" customHeight="1" outlineLevel="1" x14ac:dyDescent="0.25">
      <c r="A830" s="639" t="s">
        <v>25785</v>
      </c>
      <c r="B830" s="639"/>
      <c r="C830" s="639"/>
      <c r="D830" s="639"/>
      <c r="E830" s="639"/>
      <c r="F830" s="639"/>
      <c r="G830" s="639"/>
      <c r="H830" s="440"/>
      <c r="I830" s="444">
        <f ca="1">SUM(I825:I829)</f>
        <v>5852.9699999999993</v>
      </c>
    </row>
    <row r="831" spans="1:12" ht="20.100000000000001" customHeight="1" outlineLevel="1" x14ac:dyDescent="0.25">
      <c r="A831" s="640" t="s">
        <v>25790</v>
      </c>
      <c r="B831" s="640"/>
      <c r="C831" s="640"/>
      <c r="D831" s="640"/>
      <c r="E831" s="640"/>
      <c r="F831" s="640"/>
      <c r="G831" s="640"/>
      <c r="H831" s="442"/>
      <c r="I831" s="224">
        <f>1+0.1</f>
        <v>1.1000000000000001</v>
      </c>
    </row>
    <row r="832" spans="1:12" ht="20.100000000000001" customHeight="1" outlineLevel="1" x14ac:dyDescent="0.25">
      <c r="A832" s="641" t="s">
        <v>16213</v>
      </c>
      <c r="B832" s="641"/>
      <c r="C832" s="641"/>
      <c r="D832" s="641"/>
      <c r="E832" s="641"/>
      <c r="F832" s="641"/>
      <c r="G832" s="641"/>
      <c r="H832" s="443"/>
      <c r="I832" s="224">
        <f>1+0.0974</f>
        <v>1.0973999999999999</v>
      </c>
    </row>
    <row r="833" spans="1:9" ht="20.100000000000001" customHeight="1" outlineLevel="1" x14ac:dyDescent="0.25">
      <c r="A833" s="642" t="s">
        <v>25787</v>
      </c>
      <c r="B833" s="642"/>
      <c r="C833" s="642"/>
      <c r="D833" s="642"/>
      <c r="E833" s="642"/>
      <c r="F833" s="642"/>
      <c r="G833" s="642"/>
      <c r="H833" s="446"/>
      <c r="I833" s="446">
        <f ca="1">TRUNC(I830*I831*I832,2)</f>
        <v>7065.35</v>
      </c>
    </row>
    <row r="834" spans="1:9" ht="20.100000000000001" customHeight="1" outlineLevel="1" x14ac:dyDescent="0.25">
      <c r="A834" s="201"/>
      <c r="B834" s="201"/>
      <c r="C834" s="201"/>
      <c r="D834" s="201"/>
      <c r="E834" s="364"/>
      <c r="F834" s="201"/>
      <c r="G834" s="201"/>
      <c r="H834" s="201"/>
      <c r="I834" s="201"/>
    </row>
    <row r="835" spans="1:9" ht="21.95" customHeight="1" outlineLevel="1" x14ac:dyDescent="0.25">
      <c r="A835" s="150" t="s">
        <v>16200</v>
      </c>
      <c r="B835" s="151"/>
      <c r="C835" s="152"/>
      <c r="D835" s="150" t="s">
        <v>25816</v>
      </c>
      <c r="E835" s="393"/>
      <c r="F835" s="424">
        <f>F823</f>
        <v>1.08</v>
      </c>
      <c r="G835" s="393" t="s">
        <v>25855</v>
      </c>
      <c r="H835" s="153"/>
      <c r="I835" s="154">
        <f ca="1">I844</f>
        <v>1906.31</v>
      </c>
    </row>
    <row r="836" spans="1:9" ht="20.100000000000001" customHeight="1" outlineLevel="2" x14ac:dyDescent="0.25">
      <c r="A836" s="149" t="s">
        <v>26112</v>
      </c>
      <c r="B836" s="143" t="str">
        <f>$B$11</f>
        <v>93571</v>
      </c>
      <c r="C836" s="144" t="str">
        <f>$C$11</f>
        <v>SINAPI</v>
      </c>
      <c r="D836" s="145" t="str">
        <f>$D$11</f>
        <v>Arquiteto Sênior</v>
      </c>
      <c r="E836" s="363" t="str">
        <f>$E$11</f>
        <v>h</v>
      </c>
      <c r="F836" s="146">
        <f ca="1">SUMIF(B848:H852,B836:B840,H848:H852)</f>
        <v>0</v>
      </c>
      <c r="G836" s="146">
        <f>VLOOKUP(B836,MAO_OBRA_PROJETO!D:M,4,FALSE)</f>
        <v>91.51</v>
      </c>
      <c r="H836" s="443"/>
      <c r="I836" s="146">
        <f t="shared" ref="I836:I840" ca="1" si="133">TRUNC(F836*G836,2)</f>
        <v>0</v>
      </c>
    </row>
    <row r="837" spans="1:9" ht="20.100000000000001" customHeight="1" outlineLevel="2" x14ac:dyDescent="0.25">
      <c r="A837" s="149" t="s">
        <v>26113</v>
      </c>
      <c r="B837" s="130" t="str">
        <f>$B$12</f>
        <v>93568</v>
      </c>
      <c r="C837" s="131" t="str">
        <f>$C$12</f>
        <v>SINAPI</v>
      </c>
      <c r="D837" s="132" t="str">
        <f>$D$12</f>
        <v>Engenheiro Civil Sênior</v>
      </c>
      <c r="E837" s="362" t="str">
        <f>$E$12</f>
        <v>h</v>
      </c>
      <c r="F837" s="443">
        <f ca="1">SUMIF(B848:H852,B836:B840,H848:H852)</f>
        <v>15</v>
      </c>
      <c r="G837" s="443">
        <f>VLOOKUP(B837,MAO_OBRA_PROJETO!D:M,4,FALSE)</f>
        <v>91.51</v>
      </c>
      <c r="H837" s="443"/>
      <c r="I837" s="443">
        <f t="shared" ca="1" si="133"/>
        <v>1372.65</v>
      </c>
    </row>
    <row r="838" spans="1:9" ht="20.100000000000001" customHeight="1" outlineLevel="2" x14ac:dyDescent="0.25">
      <c r="A838" s="149" t="s">
        <v>26114</v>
      </c>
      <c r="B838" s="147" t="str">
        <f>$B$13</f>
        <v>91677</v>
      </c>
      <c r="C838" s="144" t="str">
        <f>$C$13</f>
        <v>DER</v>
      </c>
      <c r="D838" s="148" t="str">
        <f>$D$13</f>
        <v>Engenheiro Eletricista (Sênior)</v>
      </c>
      <c r="E838" s="363" t="str">
        <f>$E$13</f>
        <v>h</v>
      </c>
      <c r="F838" s="146">
        <f ca="1">SUMIF(B848:H852,B836:B840,H848:H852)</f>
        <v>0</v>
      </c>
      <c r="G838" s="146">
        <f>VLOOKUP(B838,MAO_OBRA_PROJETO!D:M,4,FALSE)</f>
        <v>91.51</v>
      </c>
      <c r="H838" s="146"/>
      <c r="I838" s="146">
        <f t="shared" ca="1" si="133"/>
        <v>0</v>
      </c>
    </row>
    <row r="839" spans="1:9" ht="20.100000000000001" customHeight="1" outlineLevel="2" x14ac:dyDescent="0.25">
      <c r="A839" s="149" t="s">
        <v>26115</v>
      </c>
      <c r="B839" s="133" t="str">
        <f>$B$14</f>
        <v>93568M</v>
      </c>
      <c r="C839" s="131" t="str">
        <f>$C$14</f>
        <v>SINAPI</v>
      </c>
      <c r="D839" s="134" t="str">
        <f>$D$14</f>
        <v>Engenheiro Mecânico (Sênior)</v>
      </c>
      <c r="E839" s="362" t="str">
        <f>$E$14</f>
        <v>h</v>
      </c>
      <c r="F839" s="443">
        <f ca="1">SUMIF(B848:H852,B836:B840,H848:H852)</f>
        <v>0</v>
      </c>
      <c r="G839" s="443">
        <f>VLOOKUP(B839,MAO_OBRA_PROJETO!D:M,4,FALSE)</f>
        <v>91.51</v>
      </c>
      <c r="H839" s="443"/>
      <c r="I839" s="443">
        <f t="shared" ca="1" si="133"/>
        <v>0</v>
      </c>
    </row>
    <row r="840" spans="1:9" ht="20.100000000000001" customHeight="1" outlineLevel="2" x14ac:dyDescent="0.25">
      <c r="A840" s="149" t="s">
        <v>26116</v>
      </c>
      <c r="B840" s="147" t="str">
        <f>$B$15</f>
        <v>93560</v>
      </c>
      <c r="C840" s="144" t="str">
        <f>$C$15</f>
        <v>SINAPI</v>
      </c>
      <c r="D840" s="148" t="str">
        <f>$D$15</f>
        <v>Desenhista copista</v>
      </c>
      <c r="E840" s="363" t="str">
        <f>$E$15</f>
        <v>h</v>
      </c>
      <c r="F840" s="146">
        <f ca="1">SUMIF(B848:H852,B836:B840,H848:H852)</f>
        <v>15</v>
      </c>
      <c r="G840" s="146">
        <f>VLOOKUP(B840,MAO_OBRA_PROJETO!D:M,4,FALSE)</f>
        <v>13.77</v>
      </c>
      <c r="H840" s="146"/>
      <c r="I840" s="146">
        <f t="shared" ca="1" si="133"/>
        <v>206.55</v>
      </c>
    </row>
    <row r="841" spans="1:9" ht="20.100000000000001" customHeight="1" outlineLevel="2" x14ac:dyDescent="0.25">
      <c r="A841" s="639" t="s">
        <v>25785</v>
      </c>
      <c r="B841" s="639"/>
      <c r="C841" s="639"/>
      <c r="D841" s="639"/>
      <c r="E841" s="639"/>
      <c r="F841" s="639"/>
      <c r="G841" s="639"/>
      <c r="H841" s="440"/>
      <c r="I841" s="444">
        <f ca="1">SUM(I836:I840)</f>
        <v>1579.2</v>
      </c>
    </row>
    <row r="842" spans="1:9" ht="20.100000000000001" customHeight="1" outlineLevel="2" x14ac:dyDescent="0.25">
      <c r="A842" s="640" t="s">
        <v>25790</v>
      </c>
      <c r="B842" s="640"/>
      <c r="C842" s="640"/>
      <c r="D842" s="640"/>
      <c r="E842" s="640"/>
      <c r="F842" s="640"/>
      <c r="G842" s="640"/>
      <c r="H842" s="442"/>
      <c r="I842" s="224">
        <f>1+0.1</f>
        <v>1.1000000000000001</v>
      </c>
    </row>
    <row r="843" spans="1:9" ht="20.100000000000001" customHeight="1" outlineLevel="2" x14ac:dyDescent="0.25">
      <c r="A843" s="641" t="s">
        <v>16213</v>
      </c>
      <c r="B843" s="641"/>
      <c r="C843" s="641"/>
      <c r="D843" s="641"/>
      <c r="E843" s="641"/>
      <c r="F843" s="641"/>
      <c r="G843" s="641"/>
      <c r="H843" s="443"/>
      <c r="I843" s="224">
        <f>1+0.0974</f>
        <v>1.0973999999999999</v>
      </c>
    </row>
    <row r="844" spans="1:9" ht="20.100000000000001" customHeight="1" outlineLevel="2" x14ac:dyDescent="0.25">
      <c r="A844" s="636" t="s">
        <v>25787</v>
      </c>
      <c r="B844" s="636"/>
      <c r="C844" s="636"/>
      <c r="D844" s="636"/>
      <c r="E844" s="636"/>
      <c r="F844" s="636"/>
      <c r="G844" s="636"/>
      <c r="H844" s="444"/>
      <c r="I844" s="444">
        <f ca="1">TRUNC(I841*I842*I843,2)</f>
        <v>1906.31</v>
      </c>
    </row>
    <row r="845" spans="1:9" ht="20.100000000000001" customHeight="1" outlineLevel="2" x14ac:dyDescent="0.25">
      <c r="A845" s="155"/>
      <c r="B845" s="155"/>
      <c r="C845" s="155"/>
      <c r="D845" s="155"/>
      <c r="E845" s="362"/>
      <c r="F845" s="155"/>
      <c r="G845" s="155"/>
      <c r="H845" s="155"/>
      <c r="I845" s="443"/>
    </row>
    <row r="846" spans="1:9" ht="20.100000000000001" customHeight="1" outlineLevel="2" x14ac:dyDescent="0.25">
      <c r="A846" s="638" t="s">
        <v>13238</v>
      </c>
      <c r="B846" s="638"/>
      <c r="C846" s="638"/>
      <c r="D846" s="638"/>
      <c r="E846" s="638"/>
      <c r="F846" s="638"/>
      <c r="G846" s="638"/>
      <c r="H846" s="225"/>
      <c r="I846" s="226"/>
    </row>
    <row r="847" spans="1:9" ht="20.100000000000001" customHeight="1" outlineLevel="2" x14ac:dyDescent="0.25">
      <c r="A847" s="140" t="s">
        <v>10</v>
      </c>
      <c r="B847" s="227" t="s">
        <v>2</v>
      </c>
      <c r="C847" s="141" t="s">
        <v>13</v>
      </c>
      <c r="D847" s="227" t="s">
        <v>3</v>
      </c>
      <c r="E847" s="366" t="s">
        <v>25846</v>
      </c>
      <c r="F847" s="142" t="s">
        <v>25847</v>
      </c>
      <c r="G847" s="142" t="s">
        <v>25786</v>
      </c>
      <c r="H847" s="142"/>
      <c r="I847" s="155"/>
    </row>
    <row r="848" spans="1:9" ht="20.100000000000001" customHeight="1" outlineLevel="2" x14ac:dyDescent="0.25">
      <c r="A848" s="149" t="str">
        <f>A836</f>
        <v>2.5.2.1</v>
      </c>
      <c r="B848" s="143" t="str">
        <f>$B$11</f>
        <v>93571</v>
      </c>
      <c r="C848" s="144" t="str">
        <f>$C$11</f>
        <v>SINAPI</v>
      </c>
      <c r="D848" s="145" t="str">
        <f>$D$11</f>
        <v>Arquiteto Sênior</v>
      </c>
      <c r="E848" s="363"/>
      <c r="F848" s="146">
        <f>IF(E848&gt;0,F835,0)</f>
        <v>0</v>
      </c>
      <c r="G848" s="146">
        <f t="shared" ref="G848:G852" si="134">ROUNDUP(E848*F848,0)</f>
        <v>0</v>
      </c>
      <c r="H848" s="146">
        <f t="shared" ref="H848:H852" si="135">G848</f>
        <v>0</v>
      </c>
      <c r="I848" s="443"/>
    </row>
    <row r="849" spans="1:9" ht="20.100000000000001" customHeight="1" outlineLevel="2" x14ac:dyDescent="0.25">
      <c r="A849" s="448" t="str">
        <f>A837</f>
        <v>2.5.2.2</v>
      </c>
      <c r="B849" s="130" t="str">
        <f>$B$12</f>
        <v>93568</v>
      </c>
      <c r="C849" s="131" t="str">
        <f>$C$12</f>
        <v>SINAPI</v>
      </c>
      <c r="D849" s="132" t="str">
        <f>$D$12</f>
        <v>Engenheiro Civil Sênior</v>
      </c>
      <c r="E849" s="394">
        <f>1/(0.15/2)</f>
        <v>13.333333333333334</v>
      </c>
      <c r="F849" s="443">
        <f>IF(E849&gt;0,F835,0)</f>
        <v>1.08</v>
      </c>
      <c r="G849" s="443">
        <f t="shared" si="134"/>
        <v>15</v>
      </c>
      <c r="H849" s="102">
        <f t="shared" si="135"/>
        <v>15</v>
      </c>
      <c r="I849" s="443"/>
    </row>
    <row r="850" spans="1:9" ht="20.100000000000001" customHeight="1" outlineLevel="2" x14ac:dyDescent="0.25">
      <c r="A850" s="149" t="str">
        <f>A838</f>
        <v>2.5.2.3</v>
      </c>
      <c r="B850" s="147" t="str">
        <f>$B$13</f>
        <v>91677</v>
      </c>
      <c r="C850" s="144" t="str">
        <f>$C$13</f>
        <v>DER</v>
      </c>
      <c r="D850" s="148" t="str">
        <f>$D$13</f>
        <v>Engenheiro Eletricista (Sênior)</v>
      </c>
      <c r="E850" s="363"/>
      <c r="F850" s="146">
        <f>IF(E850&gt;0,F835,0)</f>
        <v>0</v>
      </c>
      <c r="G850" s="146">
        <f t="shared" si="134"/>
        <v>0</v>
      </c>
      <c r="H850" s="146">
        <f t="shared" si="135"/>
        <v>0</v>
      </c>
      <c r="I850" s="443"/>
    </row>
    <row r="851" spans="1:9" ht="20.100000000000001" customHeight="1" outlineLevel="2" x14ac:dyDescent="0.25">
      <c r="A851" s="448" t="str">
        <f>A839</f>
        <v>2.5.2.4</v>
      </c>
      <c r="B851" s="133" t="str">
        <f>$B$14</f>
        <v>93568M</v>
      </c>
      <c r="C851" s="131" t="str">
        <f>$C$14</f>
        <v>SINAPI</v>
      </c>
      <c r="D851" s="134" t="str">
        <f>$D$14</f>
        <v>Engenheiro Mecânico (Sênior)</v>
      </c>
      <c r="E851" s="362"/>
      <c r="F851" s="443">
        <f>IF(E851&gt;0,F835,0)</f>
        <v>0</v>
      </c>
      <c r="G851" s="443">
        <f t="shared" si="134"/>
        <v>0</v>
      </c>
      <c r="H851" s="102">
        <f t="shared" si="135"/>
        <v>0</v>
      </c>
      <c r="I851" s="443"/>
    </row>
    <row r="852" spans="1:9" ht="20.100000000000001" customHeight="1" outlineLevel="2" x14ac:dyDescent="0.25">
      <c r="A852" s="149" t="str">
        <f>A840</f>
        <v>2.5.2.5</v>
      </c>
      <c r="B852" s="147" t="str">
        <f>$B$15</f>
        <v>93560</v>
      </c>
      <c r="C852" s="144" t="str">
        <f>$C$15</f>
        <v>SINAPI</v>
      </c>
      <c r="D852" s="148" t="str">
        <f>$D$15</f>
        <v>Desenhista copista</v>
      </c>
      <c r="E852" s="395">
        <f>1/(0.15/2)</f>
        <v>13.333333333333334</v>
      </c>
      <c r="F852" s="146">
        <f>IF(E852&gt;0,F835,0)</f>
        <v>1.08</v>
      </c>
      <c r="G852" s="146">
        <f t="shared" si="134"/>
        <v>15</v>
      </c>
      <c r="H852" s="146">
        <f t="shared" si="135"/>
        <v>15</v>
      </c>
      <c r="I852" s="443"/>
    </row>
    <row r="853" spans="1:9" ht="20.100000000000001" customHeight="1" outlineLevel="1" x14ac:dyDescent="0.25">
      <c r="A853" s="204"/>
      <c r="B853" s="205"/>
      <c r="C853" s="206"/>
      <c r="D853" s="207"/>
      <c r="E853" s="369"/>
      <c r="F853" s="208"/>
      <c r="G853" s="208"/>
      <c r="H853" s="208"/>
      <c r="I853" s="208"/>
    </row>
    <row r="854" spans="1:9" ht="21.95" customHeight="1" outlineLevel="1" x14ac:dyDescent="0.25">
      <c r="A854" s="150" t="s">
        <v>16201</v>
      </c>
      <c r="B854" s="151"/>
      <c r="C854" s="152"/>
      <c r="D854" s="150" t="s">
        <v>25861</v>
      </c>
      <c r="E854" s="393"/>
      <c r="F854" s="424">
        <f>F823</f>
        <v>1.08</v>
      </c>
      <c r="G854" s="393" t="s">
        <v>25855</v>
      </c>
      <c r="H854" s="153"/>
      <c r="I854" s="154">
        <f ca="1">I863</f>
        <v>4311.3</v>
      </c>
    </row>
    <row r="855" spans="1:9" ht="20.100000000000001" customHeight="1" outlineLevel="2" x14ac:dyDescent="0.25">
      <c r="A855" s="149" t="s">
        <v>26117</v>
      </c>
      <c r="B855" s="143" t="str">
        <f>$B$11</f>
        <v>93571</v>
      </c>
      <c r="C855" s="144" t="str">
        <f>$C$11</f>
        <v>SINAPI</v>
      </c>
      <c r="D855" s="145" t="str">
        <f>$D$11</f>
        <v>Arquiteto Sênior</v>
      </c>
      <c r="E855" s="363" t="str">
        <f>$E$11</f>
        <v>h</v>
      </c>
      <c r="F855" s="146">
        <f ca="1">SUMIF(B867:H871,B855:B859,H867:H871)</f>
        <v>0</v>
      </c>
      <c r="G855" s="146">
        <f>VLOOKUP(B855,MAO_OBRA_PROJETO!D:M,4,FALSE)</f>
        <v>91.51</v>
      </c>
      <c r="H855" s="443"/>
      <c r="I855" s="146">
        <f t="shared" ref="I855:I859" ca="1" si="136">TRUNC(F855*G855,2)</f>
        <v>0</v>
      </c>
    </row>
    <row r="856" spans="1:9" ht="20.100000000000001" customHeight="1" outlineLevel="2" x14ac:dyDescent="0.25">
      <c r="A856" s="139" t="s">
        <v>26118</v>
      </c>
      <c r="B856" s="130" t="str">
        <f>$B$12</f>
        <v>93568</v>
      </c>
      <c r="C856" s="131" t="str">
        <f>$C$12</f>
        <v>SINAPI</v>
      </c>
      <c r="D856" s="132" t="str">
        <f>$D$12</f>
        <v>Engenheiro Civil Sênior</v>
      </c>
      <c r="E856" s="362" t="str">
        <f>$E$12</f>
        <v>h</v>
      </c>
      <c r="F856" s="443">
        <f ca="1">SUMIF(B867:H871,B855:B859,H867:H871)</f>
        <v>30</v>
      </c>
      <c r="G856" s="443">
        <f>VLOOKUP(B856,MAO_OBRA_PROJETO!D:M,4,FALSE)</f>
        <v>91.51</v>
      </c>
      <c r="H856" s="443"/>
      <c r="I856" s="443">
        <f t="shared" ca="1" si="136"/>
        <v>2745.3</v>
      </c>
    </row>
    <row r="857" spans="1:9" ht="20.100000000000001" customHeight="1" outlineLevel="2" x14ac:dyDescent="0.25">
      <c r="A857" s="149" t="s">
        <v>26119</v>
      </c>
      <c r="B857" s="147" t="str">
        <f>$B$13</f>
        <v>91677</v>
      </c>
      <c r="C857" s="144" t="str">
        <f>$C$13</f>
        <v>DER</v>
      </c>
      <c r="D857" s="148" t="str">
        <f>$D$13</f>
        <v>Engenheiro Eletricista (Sênior)</v>
      </c>
      <c r="E857" s="363" t="str">
        <f>$E$13</f>
        <v>h</v>
      </c>
      <c r="F857" s="146">
        <f ca="1">SUMIF(B867:H871,B855:B859,H867:H871)</f>
        <v>0</v>
      </c>
      <c r="G857" s="146">
        <f>VLOOKUP(B857,MAO_OBRA_PROJETO!D:M,4,FALSE)</f>
        <v>91.51</v>
      </c>
      <c r="H857" s="146"/>
      <c r="I857" s="146">
        <f t="shared" ca="1" si="136"/>
        <v>0</v>
      </c>
    </row>
    <row r="858" spans="1:9" ht="20.100000000000001" customHeight="1" outlineLevel="2" x14ac:dyDescent="0.25">
      <c r="A858" s="139" t="s">
        <v>26120</v>
      </c>
      <c r="B858" s="133" t="str">
        <f>$B$14</f>
        <v>93568M</v>
      </c>
      <c r="C858" s="131" t="str">
        <f>$C$14</f>
        <v>SINAPI</v>
      </c>
      <c r="D858" s="134" t="str">
        <f>$D$14</f>
        <v>Engenheiro Mecânico (Sênior)</v>
      </c>
      <c r="E858" s="362" t="str">
        <f>$E$14</f>
        <v>h</v>
      </c>
      <c r="F858" s="443">
        <f ca="1">SUMIF(B867:H871,B855:B859,H867:H871)</f>
        <v>0</v>
      </c>
      <c r="G858" s="443">
        <f>VLOOKUP(B858,MAO_OBRA_PROJETO!D:M,4,FALSE)</f>
        <v>91.51</v>
      </c>
      <c r="H858" s="443"/>
      <c r="I858" s="443">
        <f t="shared" ca="1" si="136"/>
        <v>0</v>
      </c>
    </row>
    <row r="859" spans="1:9" ht="20.100000000000001" customHeight="1" outlineLevel="2" x14ac:dyDescent="0.25">
      <c r="A859" s="149" t="s">
        <v>26121</v>
      </c>
      <c r="B859" s="147" t="str">
        <f>$B$15</f>
        <v>93560</v>
      </c>
      <c r="C859" s="144" t="str">
        <f>$C$15</f>
        <v>SINAPI</v>
      </c>
      <c r="D859" s="148" t="str">
        <f>$D$15</f>
        <v>Desenhista copista</v>
      </c>
      <c r="E859" s="363" t="str">
        <f>$E$15</f>
        <v>h</v>
      </c>
      <c r="F859" s="146">
        <f ca="1">SUMIF(B867:H871,B855:B859,H867:H871)</f>
        <v>60</v>
      </c>
      <c r="G859" s="146">
        <f>VLOOKUP(B859,MAO_OBRA_PROJETO!D:M,4,FALSE)</f>
        <v>13.77</v>
      </c>
      <c r="H859" s="146"/>
      <c r="I859" s="146">
        <f t="shared" ca="1" si="136"/>
        <v>826.2</v>
      </c>
    </row>
    <row r="860" spans="1:9" ht="20.100000000000001" customHeight="1" outlineLevel="2" x14ac:dyDescent="0.25">
      <c r="A860" s="639" t="s">
        <v>25785</v>
      </c>
      <c r="B860" s="639"/>
      <c r="C860" s="639"/>
      <c r="D860" s="639"/>
      <c r="E860" s="639"/>
      <c r="F860" s="639"/>
      <c r="G860" s="639"/>
      <c r="H860" s="440"/>
      <c r="I860" s="444">
        <f ca="1">SUM(I855:I859)</f>
        <v>3571.5</v>
      </c>
    </row>
    <row r="861" spans="1:9" ht="20.100000000000001" customHeight="1" outlineLevel="2" x14ac:dyDescent="0.25">
      <c r="A861" s="640" t="s">
        <v>25790</v>
      </c>
      <c r="B861" s="640"/>
      <c r="C861" s="640"/>
      <c r="D861" s="640"/>
      <c r="E861" s="640"/>
      <c r="F861" s="640"/>
      <c r="G861" s="640"/>
      <c r="H861" s="442"/>
      <c r="I861" s="224">
        <f>1+0.1</f>
        <v>1.1000000000000001</v>
      </c>
    </row>
    <row r="862" spans="1:9" ht="20.100000000000001" customHeight="1" outlineLevel="2" x14ac:dyDescent="0.25">
      <c r="A862" s="641" t="s">
        <v>16213</v>
      </c>
      <c r="B862" s="641"/>
      <c r="C862" s="641"/>
      <c r="D862" s="641"/>
      <c r="E862" s="641"/>
      <c r="F862" s="641"/>
      <c r="G862" s="641"/>
      <c r="H862" s="443"/>
      <c r="I862" s="224">
        <f>1+0.0974</f>
        <v>1.0973999999999999</v>
      </c>
    </row>
    <row r="863" spans="1:9" ht="20.100000000000001" customHeight="1" outlineLevel="2" x14ac:dyDescent="0.25">
      <c r="A863" s="636" t="s">
        <v>25787</v>
      </c>
      <c r="B863" s="636"/>
      <c r="C863" s="636"/>
      <c r="D863" s="636"/>
      <c r="E863" s="636"/>
      <c r="F863" s="636"/>
      <c r="G863" s="636"/>
      <c r="H863" s="444"/>
      <c r="I863" s="444">
        <f ca="1">TRUNC(I860*I861*I862,2)</f>
        <v>4311.3</v>
      </c>
    </row>
    <row r="864" spans="1:9" ht="20.25" customHeight="1" outlineLevel="2" x14ac:dyDescent="0.25">
      <c r="A864" s="202"/>
      <c r="B864" s="202"/>
      <c r="C864" s="202"/>
      <c r="D864" s="202"/>
      <c r="E864" s="370"/>
      <c r="F864" s="202"/>
      <c r="G864" s="202"/>
      <c r="H864" s="202"/>
      <c r="I864" s="200"/>
    </row>
    <row r="865" spans="1:9" ht="20.100000000000001" customHeight="1" outlineLevel="2" x14ac:dyDescent="0.25">
      <c r="A865" s="637" t="s">
        <v>13238</v>
      </c>
      <c r="B865" s="637"/>
      <c r="C865" s="637"/>
      <c r="D865" s="637"/>
      <c r="E865" s="637"/>
      <c r="F865" s="637"/>
      <c r="G865" s="637"/>
      <c r="H865" s="441"/>
      <c r="I865" s="203"/>
    </row>
    <row r="866" spans="1:9" ht="20.100000000000001" customHeight="1" outlineLevel="2" x14ac:dyDescent="0.25">
      <c r="A866" s="39" t="s">
        <v>10</v>
      </c>
      <c r="B866" s="225" t="s">
        <v>2</v>
      </c>
      <c r="C866" s="228" t="s">
        <v>13</v>
      </c>
      <c r="D866" s="225" t="s">
        <v>3</v>
      </c>
      <c r="E866" s="366" t="s">
        <v>25846</v>
      </c>
      <c r="F866" s="142" t="s">
        <v>25847</v>
      </c>
      <c r="G866" s="229" t="s">
        <v>25786</v>
      </c>
      <c r="H866" s="229"/>
      <c r="I866" s="230"/>
    </row>
    <row r="867" spans="1:9" ht="20.100000000000001" customHeight="1" outlineLevel="2" x14ac:dyDescent="0.25">
      <c r="A867" s="149" t="str">
        <f>A855</f>
        <v>2.5.3.1</v>
      </c>
      <c r="B867" s="143" t="str">
        <f>$B$11</f>
        <v>93571</v>
      </c>
      <c r="C867" s="144" t="str">
        <f>$C$11</f>
        <v>SINAPI</v>
      </c>
      <c r="D867" s="145" t="str">
        <f>$D$11</f>
        <v>Arquiteto Sênior</v>
      </c>
      <c r="E867" s="363"/>
      <c r="F867" s="146">
        <f>IF(E867&gt;0,F854,0)</f>
        <v>0</v>
      </c>
      <c r="G867" s="146">
        <f t="shared" ref="G867:G871" si="137">ROUNDUP(E867*F867,0)</f>
        <v>0</v>
      </c>
      <c r="H867" s="146">
        <f t="shared" ref="H867:H871" si="138">G867</f>
        <v>0</v>
      </c>
      <c r="I867" s="103"/>
    </row>
    <row r="868" spans="1:9" ht="20.100000000000001" customHeight="1" outlineLevel="2" x14ac:dyDescent="0.25">
      <c r="A868" s="30" t="str">
        <f>A856</f>
        <v>2.5.3.2</v>
      </c>
      <c r="B868" s="101" t="str">
        <f>$B$12</f>
        <v>93568</v>
      </c>
      <c r="C868" s="34" t="str">
        <f>$C$12</f>
        <v>SINAPI</v>
      </c>
      <c r="D868" s="40" t="str">
        <f>$D$12</f>
        <v>Engenheiro Civil Sênior</v>
      </c>
      <c r="E868" s="394">
        <f>1/(0.072/2)</f>
        <v>27.777777777777779</v>
      </c>
      <c r="F868" s="443">
        <f>IF(E868&gt;0,F854,0)</f>
        <v>1.08</v>
      </c>
      <c r="G868" s="102">
        <f t="shared" si="137"/>
        <v>30</v>
      </c>
      <c r="H868" s="102">
        <f t="shared" si="138"/>
        <v>30</v>
      </c>
      <c r="I868" s="103"/>
    </row>
    <row r="869" spans="1:9" ht="20.100000000000001" customHeight="1" outlineLevel="2" x14ac:dyDescent="0.25">
      <c r="A869" s="149" t="str">
        <f>A857</f>
        <v>2.5.3.3</v>
      </c>
      <c r="B869" s="147" t="str">
        <f>$B$13</f>
        <v>91677</v>
      </c>
      <c r="C869" s="144" t="str">
        <f>$C$13</f>
        <v>DER</v>
      </c>
      <c r="D869" s="148" t="str">
        <f>$D$13</f>
        <v>Engenheiro Eletricista (Sênior)</v>
      </c>
      <c r="E869" s="363"/>
      <c r="F869" s="146">
        <f>IF(E869&gt;0,F854,0)</f>
        <v>0</v>
      </c>
      <c r="G869" s="146">
        <f t="shared" si="137"/>
        <v>0</v>
      </c>
      <c r="H869" s="146">
        <f t="shared" si="138"/>
        <v>0</v>
      </c>
      <c r="I869" s="103"/>
    </row>
    <row r="870" spans="1:9" ht="20.100000000000001" customHeight="1" outlineLevel="2" x14ac:dyDescent="0.25">
      <c r="A870" s="30" t="str">
        <f>A858</f>
        <v>2.5.3.4</v>
      </c>
      <c r="B870" s="37" t="str">
        <f>$B$14</f>
        <v>93568M</v>
      </c>
      <c r="C870" s="34" t="str">
        <f>$C$14</f>
        <v>SINAPI</v>
      </c>
      <c r="D870" s="38" t="str">
        <f>$D$14</f>
        <v>Engenheiro Mecânico (Sênior)</v>
      </c>
      <c r="E870" s="362"/>
      <c r="F870" s="443">
        <f>IF(E870&gt;0,F854,0)</f>
        <v>0</v>
      </c>
      <c r="G870" s="102">
        <f t="shared" si="137"/>
        <v>0</v>
      </c>
      <c r="H870" s="102">
        <f t="shared" si="138"/>
        <v>0</v>
      </c>
      <c r="I870" s="103"/>
    </row>
    <row r="871" spans="1:9" ht="20.100000000000001" customHeight="1" outlineLevel="2" x14ac:dyDescent="0.25">
      <c r="A871" s="149" t="str">
        <f>A859</f>
        <v>2.5.3.5</v>
      </c>
      <c r="B871" s="147" t="str">
        <f>$B$15</f>
        <v>93560</v>
      </c>
      <c r="C871" s="144" t="str">
        <f>$C$15</f>
        <v>SINAPI</v>
      </c>
      <c r="D871" s="148" t="str">
        <f>$D$15</f>
        <v>Desenhista copista</v>
      </c>
      <c r="E871" s="395">
        <f>2/(0.072/2)</f>
        <v>55.555555555555557</v>
      </c>
      <c r="F871" s="146">
        <f>IF(E871&gt;0,F854,0)</f>
        <v>1.08</v>
      </c>
      <c r="G871" s="146">
        <f t="shared" si="137"/>
        <v>60</v>
      </c>
      <c r="H871" s="146">
        <f t="shared" si="138"/>
        <v>60</v>
      </c>
      <c r="I871" s="103"/>
    </row>
    <row r="872" spans="1:9" ht="20.100000000000001" customHeight="1" outlineLevel="1" x14ac:dyDescent="0.25">
      <c r="A872" s="209"/>
      <c r="B872" s="210"/>
      <c r="C872" s="211"/>
      <c r="D872" s="209"/>
      <c r="E872" s="372"/>
      <c r="F872" s="212"/>
      <c r="G872" s="212"/>
      <c r="H872" s="212"/>
      <c r="I872" s="213"/>
    </row>
    <row r="873" spans="1:9" ht="21.95" customHeight="1" outlineLevel="1" x14ac:dyDescent="0.25">
      <c r="A873" s="150" t="s">
        <v>16202</v>
      </c>
      <c r="B873" s="151"/>
      <c r="C873" s="152"/>
      <c r="D873" s="150" t="s">
        <v>25848</v>
      </c>
      <c r="E873" s="393"/>
      <c r="F873" s="424">
        <v>1</v>
      </c>
      <c r="G873" s="393" t="s">
        <v>25863</v>
      </c>
      <c r="H873" s="153"/>
      <c r="I873" s="154">
        <f ca="1">I882</f>
        <v>3040.42</v>
      </c>
    </row>
    <row r="874" spans="1:9" ht="20.100000000000001" customHeight="1" outlineLevel="2" x14ac:dyDescent="0.25">
      <c r="A874" s="149" t="s">
        <v>26122</v>
      </c>
      <c r="B874" s="143" t="str">
        <f>$B$11</f>
        <v>93571</v>
      </c>
      <c r="C874" s="144" t="str">
        <f>$C$11</f>
        <v>SINAPI</v>
      </c>
      <c r="D874" s="145" t="str">
        <f>$D$11</f>
        <v>Arquiteto Sênior</v>
      </c>
      <c r="E874" s="363" t="str">
        <f>$E$11</f>
        <v>h</v>
      </c>
      <c r="F874" s="146">
        <f ca="1">SUMIF(B886:H890,B874:B878,H886:H890)</f>
        <v>0</v>
      </c>
      <c r="G874" s="146">
        <f>VLOOKUP(B874,MAO_OBRA_PROJETO!D:M,4,FALSE)</f>
        <v>91.51</v>
      </c>
      <c r="H874" s="443"/>
      <c r="I874" s="146">
        <f t="shared" ref="I874:I878" ca="1" si="139">TRUNC(F874*G874,2)</f>
        <v>0</v>
      </c>
    </row>
    <row r="875" spans="1:9" ht="20.100000000000001" customHeight="1" outlineLevel="2" x14ac:dyDescent="0.25">
      <c r="A875" s="139" t="s">
        <v>26123</v>
      </c>
      <c r="B875" s="101" t="str">
        <f>$B$12</f>
        <v>93568</v>
      </c>
      <c r="C875" s="131" t="str">
        <f>$C$12</f>
        <v>SINAPI</v>
      </c>
      <c r="D875" s="40" t="str">
        <f>$D$12</f>
        <v>Engenheiro Civil Sênior</v>
      </c>
      <c r="E875" s="362" t="str">
        <f>$E$12</f>
        <v>h</v>
      </c>
      <c r="F875" s="443">
        <f ca="1">SUMIF(B886:H890,B874:B878,H886:H890)</f>
        <v>20</v>
      </c>
      <c r="G875" s="443">
        <f>VLOOKUP(B875,MAO_OBRA_PROJETO!D:M,4,FALSE)</f>
        <v>91.51</v>
      </c>
      <c r="H875" s="443"/>
      <c r="I875" s="443">
        <f t="shared" ca="1" si="139"/>
        <v>1830.2</v>
      </c>
    </row>
    <row r="876" spans="1:9" ht="20.100000000000001" customHeight="1" outlineLevel="2" x14ac:dyDescent="0.25">
      <c r="A876" s="149" t="s">
        <v>26124</v>
      </c>
      <c r="B876" s="147" t="str">
        <f>$B$13</f>
        <v>91677</v>
      </c>
      <c r="C876" s="144" t="str">
        <f>$C$13</f>
        <v>DER</v>
      </c>
      <c r="D876" s="148" t="str">
        <f>$D$13</f>
        <v>Engenheiro Eletricista (Sênior)</v>
      </c>
      <c r="E876" s="363" t="str">
        <f>$E$13</f>
        <v>h</v>
      </c>
      <c r="F876" s="146">
        <f ca="1">SUMIF(B886:H890,B874:B878,H886:H890)</f>
        <v>0</v>
      </c>
      <c r="G876" s="146">
        <f>VLOOKUP(B876,MAO_OBRA_PROJETO!D:M,4,FALSE)</f>
        <v>91.51</v>
      </c>
      <c r="H876" s="146"/>
      <c r="I876" s="146">
        <f t="shared" ca="1" si="139"/>
        <v>0</v>
      </c>
    </row>
    <row r="877" spans="1:9" ht="20.100000000000001" customHeight="1" outlineLevel="2" x14ac:dyDescent="0.25">
      <c r="A877" s="139" t="s">
        <v>26125</v>
      </c>
      <c r="B877" s="37" t="str">
        <f>$B$14</f>
        <v>93568M</v>
      </c>
      <c r="C877" s="131" t="str">
        <f>$C$14</f>
        <v>SINAPI</v>
      </c>
      <c r="D877" s="38" t="str">
        <f>$D$14</f>
        <v>Engenheiro Mecânico (Sênior)</v>
      </c>
      <c r="E877" s="362" t="str">
        <f>$E$14</f>
        <v>h</v>
      </c>
      <c r="F877" s="443">
        <f ca="1">SUMIF(B886:H890,B874:B878,H886:H890)</f>
        <v>0</v>
      </c>
      <c r="G877" s="443">
        <f>VLOOKUP(B877,MAO_OBRA_PROJETO!D:M,4,FALSE)</f>
        <v>91.51</v>
      </c>
      <c r="H877" s="443"/>
      <c r="I877" s="443">
        <f t="shared" ca="1" si="139"/>
        <v>0</v>
      </c>
    </row>
    <row r="878" spans="1:9" ht="20.100000000000001" customHeight="1" outlineLevel="2" x14ac:dyDescent="0.25">
      <c r="A878" s="149" t="s">
        <v>26126</v>
      </c>
      <c r="B878" s="147" t="str">
        <f>$B$15</f>
        <v>93560</v>
      </c>
      <c r="C878" s="144" t="str">
        <f>$C$15</f>
        <v>SINAPI</v>
      </c>
      <c r="D878" s="148" t="str">
        <f>$D$15</f>
        <v>Desenhista copista</v>
      </c>
      <c r="E878" s="363" t="str">
        <f>$E$15</f>
        <v>h</v>
      </c>
      <c r="F878" s="443">
        <f ca="1">SUMIF(B887:H891,B875:B879,H887:H891)</f>
        <v>50</v>
      </c>
      <c r="G878" s="146">
        <f>VLOOKUP(B878,MAO_OBRA_PROJETO!D:M,4,FALSE)</f>
        <v>13.77</v>
      </c>
      <c r="H878" s="146"/>
      <c r="I878" s="146">
        <f t="shared" ca="1" si="139"/>
        <v>688.5</v>
      </c>
    </row>
    <row r="879" spans="1:9" ht="20.100000000000001" customHeight="1" outlineLevel="2" x14ac:dyDescent="0.25">
      <c r="A879" s="639" t="s">
        <v>25785</v>
      </c>
      <c r="B879" s="639"/>
      <c r="C879" s="639"/>
      <c r="D879" s="639"/>
      <c r="E879" s="639"/>
      <c r="F879" s="639"/>
      <c r="G879" s="639"/>
      <c r="H879" s="440"/>
      <c r="I879" s="444">
        <f ca="1">SUM(I874:I878)</f>
        <v>2518.6999999999998</v>
      </c>
    </row>
    <row r="880" spans="1:9" ht="20.100000000000001" customHeight="1" outlineLevel="2" x14ac:dyDescent="0.25">
      <c r="A880" s="640" t="s">
        <v>25790</v>
      </c>
      <c r="B880" s="640"/>
      <c r="C880" s="640"/>
      <c r="D880" s="640"/>
      <c r="E880" s="640"/>
      <c r="F880" s="640"/>
      <c r="G880" s="640"/>
      <c r="H880" s="442"/>
      <c r="I880" s="224">
        <f>1+0.1</f>
        <v>1.1000000000000001</v>
      </c>
    </row>
    <row r="881" spans="1:12" ht="20.100000000000001" customHeight="1" outlineLevel="2" x14ac:dyDescent="0.25">
      <c r="A881" s="641" t="s">
        <v>16213</v>
      </c>
      <c r="B881" s="641"/>
      <c r="C881" s="641"/>
      <c r="D881" s="641"/>
      <c r="E881" s="641"/>
      <c r="F881" s="641"/>
      <c r="G881" s="641"/>
      <c r="H881" s="443"/>
      <c r="I881" s="224">
        <f>1+0.0974</f>
        <v>1.0973999999999999</v>
      </c>
    </row>
    <row r="882" spans="1:12" ht="20.100000000000001" customHeight="1" outlineLevel="2" x14ac:dyDescent="0.25">
      <c r="A882" s="636" t="s">
        <v>25787</v>
      </c>
      <c r="B882" s="636"/>
      <c r="C882" s="636"/>
      <c r="D882" s="636"/>
      <c r="E882" s="636"/>
      <c r="F882" s="636"/>
      <c r="G882" s="636"/>
      <c r="H882" s="444"/>
      <c r="I882" s="444">
        <f ca="1">TRUNC(I879*I880*I881,2)</f>
        <v>3040.42</v>
      </c>
    </row>
    <row r="883" spans="1:12" ht="20.100000000000001" customHeight="1" outlineLevel="2" x14ac:dyDescent="0.25">
      <c r="A883" s="202"/>
      <c r="B883" s="202"/>
      <c r="C883" s="202"/>
      <c r="D883" s="202"/>
      <c r="E883" s="370"/>
      <c r="F883" s="202"/>
      <c r="G883" s="202"/>
      <c r="H883" s="202"/>
      <c r="I883" s="200"/>
    </row>
    <row r="884" spans="1:12" ht="20.100000000000001" customHeight="1" outlineLevel="2" x14ac:dyDescent="0.25">
      <c r="A884" s="638" t="s">
        <v>13238</v>
      </c>
      <c r="B884" s="638"/>
      <c r="C884" s="638"/>
      <c r="D884" s="638"/>
      <c r="E884" s="638"/>
      <c r="F884" s="638"/>
      <c r="G884" s="638"/>
      <c r="H884" s="441"/>
      <c r="I884" s="226"/>
    </row>
    <row r="885" spans="1:12" ht="20.100000000000001" customHeight="1" outlineLevel="2" x14ac:dyDescent="0.25">
      <c r="A885" s="39" t="s">
        <v>10</v>
      </c>
      <c r="B885" s="225" t="s">
        <v>2</v>
      </c>
      <c r="C885" s="228" t="s">
        <v>13</v>
      </c>
      <c r="D885" s="225" t="s">
        <v>3</v>
      </c>
      <c r="E885" s="366" t="s">
        <v>25846</v>
      </c>
      <c r="F885" s="142" t="s">
        <v>25847</v>
      </c>
      <c r="G885" s="229" t="s">
        <v>25786</v>
      </c>
      <c r="H885" s="142"/>
      <c r="I885" s="155"/>
    </row>
    <row r="886" spans="1:12" ht="20.100000000000001" customHeight="1" outlineLevel="2" x14ac:dyDescent="0.25">
      <c r="A886" s="149" t="str">
        <f>A874</f>
        <v>2.5.4.1</v>
      </c>
      <c r="B886" s="143" t="str">
        <f>$B$11</f>
        <v>93571</v>
      </c>
      <c r="C886" s="144" t="str">
        <f>$C$11</f>
        <v>SINAPI</v>
      </c>
      <c r="D886" s="145" t="str">
        <f>$D$11</f>
        <v>Arquiteto Sênior</v>
      </c>
      <c r="E886" s="363"/>
      <c r="F886" s="146">
        <f>IF(E886&gt;0,F873,0)</f>
        <v>0</v>
      </c>
      <c r="G886" s="146">
        <f t="shared" ref="G886:G890" si="140">ROUNDUP(E886*F886,0)</f>
        <v>0</v>
      </c>
      <c r="H886" s="146">
        <f t="shared" ref="H886:H890" si="141">G886</f>
        <v>0</v>
      </c>
      <c r="I886" s="443"/>
    </row>
    <row r="887" spans="1:12" ht="20.100000000000001" customHeight="1" outlineLevel="2" x14ac:dyDescent="0.25">
      <c r="A887" s="30" t="str">
        <f>A875</f>
        <v>2.5.4.2</v>
      </c>
      <c r="B887" s="101" t="str">
        <f>$B$12</f>
        <v>93568</v>
      </c>
      <c r="C887" s="34" t="str">
        <f>$C$12</f>
        <v>SINAPI</v>
      </c>
      <c r="D887" s="40" t="str">
        <f>$D$12</f>
        <v>Engenheiro Civil Sênior</v>
      </c>
      <c r="E887" s="394">
        <f>4/(1/5)</f>
        <v>20</v>
      </c>
      <c r="F887" s="443">
        <f>IF(E887&gt;0,F873,0)</f>
        <v>1</v>
      </c>
      <c r="G887" s="102">
        <f t="shared" si="140"/>
        <v>20</v>
      </c>
      <c r="H887" s="102">
        <f t="shared" si="141"/>
        <v>20</v>
      </c>
      <c r="I887" s="443"/>
    </row>
    <row r="888" spans="1:12" ht="20.100000000000001" customHeight="1" outlineLevel="2" x14ac:dyDescent="0.25">
      <c r="A888" s="149" t="str">
        <f>A876</f>
        <v>2.5.4.3</v>
      </c>
      <c r="B888" s="147" t="str">
        <f>$B$13</f>
        <v>91677</v>
      </c>
      <c r="C888" s="144" t="str">
        <f>$C$13</f>
        <v>DER</v>
      </c>
      <c r="D888" s="148" t="str">
        <f>$D$13</f>
        <v>Engenheiro Eletricista (Sênior)</v>
      </c>
      <c r="E888" s="363"/>
      <c r="F888" s="146">
        <f>IF(E888&gt;0,F873,0)</f>
        <v>0</v>
      </c>
      <c r="G888" s="146">
        <f t="shared" si="140"/>
        <v>0</v>
      </c>
      <c r="H888" s="146">
        <f t="shared" si="141"/>
        <v>0</v>
      </c>
      <c r="I888" s="443"/>
    </row>
    <row r="889" spans="1:12" ht="20.100000000000001" customHeight="1" outlineLevel="2" x14ac:dyDescent="0.25">
      <c r="A889" s="30" t="str">
        <f>A877</f>
        <v>2.5.4.4</v>
      </c>
      <c r="B889" s="37" t="str">
        <f>$B$14</f>
        <v>93568M</v>
      </c>
      <c r="C889" s="34" t="str">
        <f>$C$14</f>
        <v>SINAPI</v>
      </c>
      <c r="D889" s="38" t="str">
        <f>$D$14</f>
        <v>Engenheiro Mecânico (Sênior)</v>
      </c>
      <c r="E889" s="362"/>
      <c r="F889" s="443">
        <f>IF(E889&gt;0,F873,0)</f>
        <v>0</v>
      </c>
      <c r="G889" s="102">
        <f t="shared" si="140"/>
        <v>0</v>
      </c>
      <c r="H889" s="102">
        <f t="shared" si="141"/>
        <v>0</v>
      </c>
      <c r="I889" s="443"/>
    </row>
    <row r="890" spans="1:12" ht="20.100000000000001" customHeight="1" outlineLevel="2" x14ac:dyDescent="0.25">
      <c r="A890" s="149" t="str">
        <f>A878</f>
        <v>2.5.4.5</v>
      </c>
      <c r="B890" s="147" t="str">
        <f>$B$15</f>
        <v>93560</v>
      </c>
      <c r="C890" s="144" t="str">
        <f>$C$15</f>
        <v>SINAPI</v>
      </c>
      <c r="D890" s="148" t="str">
        <f>$D$15</f>
        <v>Desenhista copista</v>
      </c>
      <c r="E890" s="395">
        <f>10/(1/5)</f>
        <v>50</v>
      </c>
      <c r="F890" s="146">
        <f>IF(E890&gt;0,F873,0)</f>
        <v>1</v>
      </c>
      <c r="G890" s="146">
        <f t="shared" si="140"/>
        <v>50</v>
      </c>
      <c r="H890" s="146">
        <f t="shared" si="141"/>
        <v>50</v>
      </c>
      <c r="I890" s="443"/>
    </row>
    <row r="891" spans="1:12" ht="15" customHeight="1" x14ac:dyDescent="0.25">
      <c r="A891" s="322"/>
      <c r="B891" s="323"/>
      <c r="C891" s="322"/>
      <c r="D891" s="324"/>
      <c r="E891" s="377"/>
      <c r="F891" s="426"/>
      <c r="G891" s="325"/>
      <c r="H891" s="325"/>
      <c r="I891" s="325"/>
    </row>
    <row r="892" spans="1:12" ht="24.95" customHeight="1" x14ac:dyDescent="0.25">
      <c r="A892" s="247" t="s">
        <v>13243</v>
      </c>
      <c r="B892" s="248"/>
      <c r="C892" s="247"/>
      <c r="D892" s="249" t="s">
        <v>26211</v>
      </c>
      <c r="E892" s="398"/>
      <c r="F892" s="425">
        <v>3</v>
      </c>
      <c r="G892" s="398" t="s">
        <v>25863</v>
      </c>
      <c r="H892" s="250"/>
      <c r="I892" s="251">
        <f ca="1">I902</f>
        <v>16124.56</v>
      </c>
      <c r="K892" s="201">
        <f ca="1">I904+I923+I942</f>
        <v>16124.55</v>
      </c>
      <c r="L892" s="436">
        <f ca="1">I892-K892</f>
        <v>1.0000000000218279E-2</v>
      </c>
    </row>
    <row r="893" spans="1:12" ht="21.95" customHeight="1" outlineLevel="1" x14ac:dyDescent="0.25">
      <c r="A893" s="106" t="s">
        <v>16203</v>
      </c>
      <c r="B893" s="104"/>
      <c r="C893" s="105"/>
      <c r="D893" s="106" t="s">
        <v>25788</v>
      </c>
      <c r="E893" s="361"/>
      <c r="F893" s="135"/>
      <c r="G893" s="135"/>
      <c r="H893" s="135"/>
      <c r="I893" s="197"/>
    </row>
    <row r="894" spans="1:12" ht="20.100000000000001" customHeight="1" outlineLevel="1" x14ac:dyDescent="0.25">
      <c r="A894" s="159" t="s">
        <v>26127</v>
      </c>
      <c r="B894" s="143" t="str">
        <f>$B$11</f>
        <v>93571</v>
      </c>
      <c r="C894" s="144" t="str">
        <f>$C$11</f>
        <v>SINAPI</v>
      </c>
      <c r="D894" s="145" t="str">
        <f>$D$11</f>
        <v>Arquiteto Sênior</v>
      </c>
      <c r="E894" s="363" t="str">
        <f>$E$11</f>
        <v>h</v>
      </c>
      <c r="F894" s="146">
        <f ca="1">SUMIF(B905:H959,B894:B898,H905:H959)</f>
        <v>0</v>
      </c>
      <c r="G894" s="146">
        <f>VLOOKUP(B894,MAO_OBRA_PROJETO!D:M,4,FALSE)</f>
        <v>91.51</v>
      </c>
      <c r="H894" s="443"/>
      <c r="I894" s="146">
        <f t="shared" ref="I894:I898" ca="1" si="142">TRUNC(F894*G894,2)</f>
        <v>0</v>
      </c>
    </row>
    <row r="895" spans="1:12" ht="20.100000000000001" customHeight="1" outlineLevel="1" x14ac:dyDescent="0.25">
      <c r="A895" s="159" t="s">
        <v>26128</v>
      </c>
      <c r="B895" s="130" t="str">
        <f>$B$12</f>
        <v>93568</v>
      </c>
      <c r="C895" s="131" t="str">
        <f>$C$12</f>
        <v>SINAPI</v>
      </c>
      <c r="D895" s="132" t="str">
        <f>$D$12</f>
        <v>Engenheiro Civil Sênior</v>
      </c>
      <c r="E895" s="362" t="str">
        <f>$E$12</f>
        <v>h</v>
      </c>
      <c r="F895" s="443">
        <f ca="1">SUMIF(B905:H959,B894:B898,H905:H959)</f>
        <v>124</v>
      </c>
      <c r="G895" s="443">
        <f>VLOOKUP(B895,MAO_OBRA_PROJETO!D:M,4,FALSE)</f>
        <v>91.51</v>
      </c>
      <c r="H895" s="443"/>
      <c r="I895" s="443">
        <f t="shared" ca="1" si="142"/>
        <v>11347.24</v>
      </c>
    </row>
    <row r="896" spans="1:12" ht="20.100000000000001" customHeight="1" outlineLevel="1" x14ac:dyDescent="0.25">
      <c r="A896" s="159" t="s">
        <v>26129</v>
      </c>
      <c r="B896" s="147" t="str">
        <f>$B$13</f>
        <v>91677</v>
      </c>
      <c r="C896" s="144" t="str">
        <f>$C$13</f>
        <v>DER</v>
      </c>
      <c r="D896" s="148" t="str">
        <f>$D$13</f>
        <v>Engenheiro Eletricista (Sênior)</v>
      </c>
      <c r="E896" s="363" t="str">
        <f>$E$13</f>
        <v>h</v>
      </c>
      <c r="F896" s="146">
        <f ca="1">SUMIF(B905:H959,B894:B898,H905:H959)</f>
        <v>0</v>
      </c>
      <c r="G896" s="146">
        <f>VLOOKUP(B896,MAO_OBRA_PROJETO!D:M,4,FALSE)</f>
        <v>91.51</v>
      </c>
      <c r="H896" s="146"/>
      <c r="I896" s="146">
        <f t="shared" ca="1" si="142"/>
        <v>0</v>
      </c>
    </row>
    <row r="897" spans="1:11" ht="20.100000000000001" customHeight="1" outlineLevel="1" x14ac:dyDescent="0.25">
      <c r="A897" s="159" t="s">
        <v>26130</v>
      </c>
      <c r="B897" s="133" t="str">
        <f>$B$14</f>
        <v>93568M</v>
      </c>
      <c r="C897" s="131" t="str">
        <f>$C$14</f>
        <v>SINAPI</v>
      </c>
      <c r="D897" s="134" t="str">
        <f>$D$14</f>
        <v>Engenheiro Mecânico (Sênior)</v>
      </c>
      <c r="E897" s="362" t="str">
        <f>$E$14</f>
        <v>h</v>
      </c>
      <c r="F897" s="443">
        <f ca="1">SUMIF(B905:H959,B894:B898,H905:H959)</f>
        <v>0</v>
      </c>
      <c r="G897" s="443">
        <f>VLOOKUP(B897,MAO_OBRA_PROJETO!D:M,4,FALSE)</f>
        <v>91.51</v>
      </c>
      <c r="H897" s="443"/>
      <c r="I897" s="443">
        <f t="shared" ca="1" si="142"/>
        <v>0</v>
      </c>
    </row>
    <row r="898" spans="1:11" ht="20.100000000000001" customHeight="1" outlineLevel="1" x14ac:dyDescent="0.25">
      <c r="A898" s="159" t="s">
        <v>26131</v>
      </c>
      <c r="B898" s="147" t="str">
        <f>$B$15</f>
        <v>93560</v>
      </c>
      <c r="C898" s="144" t="str">
        <f>$C$15</f>
        <v>SINAPI</v>
      </c>
      <c r="D898" s="148" t="str">
        <f>$D$15</f>
        <v>Desenhista copista</v>
      </c>
      <c r="E898" s="363" t="str">
        <f>$E$15</f>
        <v>h</v>
      </c>
      <c r="F898" s="146">
        <f ca="1">SUMIF(B905:H959,B894:B898,H905:H959)</f>
        <v>146</v>
      </c>
      <c r="G898" s="146">
        <f>VLOOKUP(B898,MAO_OBRA_PROJETO!D:M,4,FALSE)</f>
        <v>13.77</v>
      </c>
      <c r="H898" s="146"/>
      <c r="I898" s="146">
        <f t="shared" ca="1" si="142"/>
        <v>2010.42</v>
      </c>
    </row>
    <row r="899" spans="1:11" ht="20.100000000000001" customHeight="1" outlineLevel="1" x14ac:dyDescent="0.25">
      <c r="A899" s="639" t="s">
        <v>25785</v>
      </c>
      <c r="B899" s="639"/>
      <c r="C899" s="639"/>
      <c r="D899" s="639"/>
      <c r="E899" s="639"/>
      <c r="F899" s="639"/>
      <c r="G899" s="639"/>
      <c r="H899" s="440"/>
      <c r="I899" s="444">
        <f ca="1">SUM(I894:I898)</f>
        <v>13357.66</v>
      </c>
    </row>
    <row r="900" spans="1:11" ht="20.100000000000001" customHeight="1" outlineLevel="1" x14ac:dyDescent="0.25">
      <c r="A900" s="640" t="s">
        <v>25790</v>
      </c>
      <c r="B900" s="640"/>
      <c r="C900" s="640"/>
      <c r="D900" s="640"/>
      <c r="E900" s="640"/>
      <c r="F900" s="640"/>
      <c r="G900" s="640"/>
      <c r="H900" s="442"/>
      <c r="I900" s="224">
        <f>1+0.1</f>
        <v>1.1000000000000001</v>
      </c>
    </row>
    <row r="901" spans="1:11" ht="20.100000000000001" customHeight="1" outlineLevel="1" x14ac:dyDescent="0.25">
      <c r="A901" s="641" t="s">
        <v>16213</v>
      </c>
      <c r="B901" s="641"/>
      <c r="C901" s="641"/>
      <c r="D901" s="641"/>
      <c r="E901" s="641"/>
      <c r="F901" s="641"/>
      <c r="G901" s="641"/>
      <c r="H901" s="443"/>
      <c r="I901" s="224">
        <f>1+0.0974</f>
        <v>1.0973999999999999</v>
      </c>
    </row>
    <row r="902" spans="1:11" ht="20.100000000000001" customHeight="1" outlineLevel="1" x14ac:dyDescent="0.25">
      <c r="A902" s="642" t="s">
        <v>25787</v>
      </c>
      <c r="B902" s="642"/>
      <c r="C902" s="642"/>
      <c r="D902" s="642"/>
      <c r="E902" s="642"/>
      <c r="F902" s="642"/>
      <c r="G902" s="642"/>
      <c r="H902" s="446"/>
      <c r="I902" s="446">
        <f ca="1">TRUNC(I899*I900*I901,2)</f>
        <v>16124.56</v>
      </c>
      <c r="K902" s="31"/>
    </row>
    <row r="903" spans="1:11" ht="20.100000000000001" customHeight="1" outlineLevel="1" x14ac:dyDescent="0.25">
      <c r="A903" s="201"/>
      <c r="B903" s="201"/>
      <c r="C903" s="201"/>
      <c r="D903" s="201"/>
      <c r="E903" s="364"/>
      <c r="F903" s="201"/>
      <c r="G903" s="201"/>
      <c r="H903" s="201"/>
      <c r="I903" s="201"/>
    </row>
    <row r="904" spans="1:11" ht="21.95" customHeight="1" outlineLevel="1" x14ac:dyDescent="0.25">
      <c r="A904" s="150" t="s">
        <v>16204</v>
      </c>
      <c r="B904" s="151"/>
      <c r="C904" s="152"/>
      <c r="D904" s="150" t="s">
        <v>25864</v>
      </c>
      <c r="E904" s="393"/>
      <c r="F904" s="424">
        <f>F892</f>
        <v>3</v>
      </c>
      <c r="G904" s="393" t="s">
        <v>25863</v>
      </c>
      <c r="H904" s="153"/>
      <c r="I904" s="154">
        <f ca="1">I913</f>
        <v>6354.38</v>
      </c>
    </row>
    <row r="905" spans="1:11" ht="20.100000000000001" customHeight="1" outlineLevel="2" x14ac:dyDescent="0.25">
      <c r="A905" s="149" t="s">
        <v>26132</v>
      </c>
      <c r="B905" s="143" t="str">
        <f>$B$11</f>
        <v>93571</v>
      </c>
      <c r="C905" s="144" t="str">
        <f>$C$11</f>
        <v>SINAPI</v>
      </c>
      <c r="D905" s="145" t="str">
        <f>$D$11</f>
        <v>Arquiteto Sênior</v>
      </c>
      <c r="E905" s="363" t="str">
        <f>$E$11</f>
        <v>h</v>
      </c>
      <c r="F905" s="146">
        <f ca="1">SUMIF(B917:H921,B905:B909,H917:H921)</f>
        <v>0</v>
      </c>
      <c r="G905" s="146">
        <f>VLOOKUP(B905,MAO_OBRA_PROJETO!D:M,4,FALSE)</f>
        <v>91.51</v>
      </c>
      <c r="H905" s="443"/>
      <c r="I905" s="146">
        <f t="shared" ref="I905:I909" ca="1" si="143">TRUNC(F905*G905,2)</f>
        <v>0</v>
      </c>
    </row>
    <row r="906" spans="1:11" ht="20.100000000000001" customHeight="1" outlineLevel="2" x14ac:dyDescent="0.25">
      <c r="A906" s="149" t="s">
        <v>26133</v>
      </c>
      <c r="B906" s="130" t="str">
        <f>$B$12</f>
        <v>93568</v>
      </c>
      <c r="C906" s="131" t="str">
        <f>$C$12</f>
        <v>SINAPI</v>
      </c>
      <c r="D906" s="132" t="str">
        <f>$D$12</f>
        <v>Engenheiro Civil Sênior</v>
      </c>
      <c r="E906" s="362" t="str">
        <f>$E$12</f>
        <v>h</v>
      </c>
      <c r="F906" s="443">
        <f ca="1">SUMIF(B917:H921,B905:B909,H917:H921)</f>
        <v>50</v>
      </c>
      <c r="G906" s="443">
        <f>VLOOKUP(B906,MAO_OBRA_PROJETO!D:M,4,FALSE)</f>
        <v>91.51</v>
      </c>
      <c r="H906" s="443"/>
      <c r="I906" s="443">
        <f t="shared" ca="1" si="143"/>
        <v>4575.5</v>
      </c>
    </row>
    <row r="907" spans="1:11" ht="20.100000000000001" customHeight="1" outlineLevel="2" x14ac:dyDescent="0.25">
      <c r="A907" s="149" t="s">
        <v>26134</v>
      </c>
      <c r="B907" s="147" t="str">
        <f>$B$13</f>
        <v>91677</v>
      </c>
      <c r="C907" s="144" t="str">
        <f>$C$13</f>
        <v>DER</v>
      </c>
      <c r="D907" s="148" t="str">
        <f>$D$13</f>
        <v>Engenheiro Eletricista (Sênior)</v>
      </c>
      <c r="E907" s="363" t="str">
        <f>$E$13</f>
        <v>h</v>
      </c>
      <c r="F907" s="146">
        <f ca="1">SUMIF(B917:H921,B905:B909,H917:H921)</f>
        <v>0</v>
      </c>
      <c r="G907" s="146">
        <f>VLOOKUP(B907,MAO_OBRA_PROJETO!D:M,4,FALSE)</f>
        <v>91.51</v>
      </c>
      <c r="H907" s="146"/>
      <c r="I907" s="146">
        <f t="shared" ca="1" si="143"/>
        <v>0</v>
      </c>
    </row>
    <row r="908" spans="1:11" ht="20.100000000000001" customHeight="1" outlineLevel="2" x14ac:dyDescent="0.25">
      <c r="A908" s="149" t="s">
        <v>26135</v>
      </c>
      <c r="B908" s="133" t="str">
        <f>$B$14</f>
        <v>93568M</v>
      </c>
      <c r="C908" s="131" t="str">
        <f>$C$14</f>
        <v>SINAPI</v>
      </c>
      <c r="D908" s="134" t="str">
        <f>$D$14</f>
        <v>Engenheiro Mecânico (Sênior)</v>
      </c>
      <c r="E908" s="362" t="str">
        <f>$E$14</f>
        <v>h</v>
      </c>
      <c r="F908" s="443">
        <f ca="1">SUMIF(B917:H921,B905:B909,H917:H921)</f>
        <v>0</v>
      </c>
      <c r="G908" s="443">
        <f>VLOOKUP(B908,MAO_OBRA_PROJETO!D:M,4,FALSE)</f>
        <v>91.51</v>
      </c>
      <c r="H908" s="443"/>
      <c r="I908" s="443">
        <f t="shared" ca="1" si="143"/>
        <v>0</v>
      </c>
    </row>
    <row r="909" spans="1:11" ht="20.100000000000001" customHeight="1" outlineLevel="2" x14ac:dyDescent="0.25">
      <c r="A909" s="149" t="s">
        <v>26136</v>
      </c>
      <c r="B909" s="147" t="str">
        <f>$B$15</f>
        <v>93560</v>
      </c>
      <c r="C909" s="144" t="str">
        <f>$C$15</f>
        <v>SINAPI</v>
      </c>
      <c r="D909" s="148" t="str">
        <f>$D$15</f>
        <v>Desenhista copista</v>
      </c>
      <c r="E909" s="363" t="str">
        <f>$E$15</f>
        <v>h</v>
      </c>
      <c r="F909" s="146">
        <f ca="1">SUMIF(B917:H921,B905:B909,H917:H921)</f>
        <v>50</v>
      </c>
      <c r="G909" s="146">
        <f>VLOOKUP(B909,MAO_OBRA_PROJETO!D:M,4,FALSE)</f>
        <v>13.77</v>
      </c>
      <c r="H909" s="146"/>
      <c r="I909" s="146">
        <f t="shared" ca="1" si="143"/>
        <v>688.5</v>
      </c>
    </row>
    <row r="910" spans="1:11" ht="20.100000000000001" customHeight="1" outlineLevel="2" x14ac:dyDescent="0.25">
      <c r="A910" s="639" t="s">
        <v>25785</v>
      </c>
      <c r="B910" s="639"/>
      <c r="C910" s="639"/>
      <c r="D910" s="639"/>
      <c r="E910" s="639"/>
      <c r="F910" s="639"/>
      <c r="G910" s="639"/>
      <c r="H910" s="440"/>
      <c r="I910" s="444">
        <f ca="1">SUM(I905:I909)</f>
        <v>5264</v>
      </c>
    </row>
    <row r="911" spans="1:11" ht="20.100000000000001" customHeight="1" outlineLevel="2" x14ac:dyDescent="0.25">
      <c r="A911" s="640" t="s">
        <v>25790</v>
      </c>
      <c r="B911" s="640"/>
      <c r="C911" s="640"/>
      <c r="D911" s="640"/>
      <c r="E911" s="640"/>
      <c r="F911" s="640"/>
      <c r="G911" s="640"/>
      <c r="H911" s="442"/>
      <c r="I911" s="224">
        <f>1+0.1</f>
        <v>1.1000000000000001</v>
      </c>
    </row>
    <row r="912" spans="1:11" ht="20.100000000000001" customHeight="1" outlineLevel="2" x14ac:dyDescent="0.25">
      <c r="A912" s="641" t="s">
        <v>16213</v>
      </c>
      <c r="B912" s="641"/>
      <c r="C912" s="641"/>
      <c r="D912" s="641"/>
      <c r="E912" s="641"/>
      <c r="F912" s="641"/>
      <c r="G912" s="641"/>
      <c r="H912" s="443"/>
      <c r="I912" s="224">
        <f>1+0.0974</f>
        <v>1.0973999999999999</v>
      </c>
    </row>
    <row r="913" spans="1:9" ht="20.100000000000001" customHeight="1" outlineLevel="2" x14ac:dyDescent="0.25">
      <c r="A913" s="636" t="s">
        <v>25787</v>
      </c>
      <c r="B913" s="636"/>
      <c r="C913" s="636"/>
      <c r="D913" s="636"/>
      <c r="E913" s="636"/>
      <c r="F913" s="636"/>
      <c r="G913" s="636"/>
      <c r="H913" s="444"/>
      <c r="I913" s="444">
        <f ca="1">TRUNC(I910*I911*I912,2)</f>
        <v>6354.38</v>
      </c>
    </row>
    <row r="914" spans="1:9" ht="20.100000000000001" customHeight="1" outlineLevel="2" x14ac:dyDescent="0.25">
      <c r="A914" s="155"/>
      <c r="B914" s="155"/>
      <c r="C914" s="155"/>
      <c r="D914" s="155"/>
      <c r="E914" s="362"/>
      <c r="F914" s="155"/>
      <c r="G914" s="155"/>
      <c r="H914" s="155"/>
      <c r="I914" s="443"/>
    </row>
    <row r="915" spans="1:9" ht="20.100000000000001" customHeight="1" outlineLevel="2" x14ac:dyDescent="0.25">
      <c r="A915" s="638" t="s">
        <v>13238</v>
      </c>
      <c r="B915" s="638"/>
      <c r="C915" s="638"/>
      <c r="D915" s="638"/>
      <c r="E915" s="638"/>
      <c r="F915" s="638"/>
      <c r="G915" s="638"/>
      <c r="H915" s="447"/>
      <c r="I915" s="226"/>
    </row>
    <row r="916" spans="1:9" ht="20.100000000000001" customHeight="1" outlineLevel="2" x14ac:dyDescent="0.25">
      <c r="A916" s="140" t="s">
        <v>10</v>
      </c>
      <c r="B916" s="227" t="s">
        <v>2</v>
      </c>
      <c r="C916" s="141" t="s">
        <v>13</v>
      </c>
      <c r="D916" s="227" t="s">
        <v>3</v>
      </c>
      <c r="E916" s="366" t="s">
        <v>25865</v>
      </c>
      <c r="F916" s="142" t="s">
        <v>9</v>
      </c>
      <c r="G916" s="142" t="s">
        <v>25786</v>
      </c>
      <c r="H916" s="142"/>
      <c r="I916" s="155"/>
    </row>
    <row r="917" spans="1:9" ht="20.100000000000001" customHeight="1" outlineLevel="2" x14ac:dyDescent="0.25">
      <c r="A917" s="149" t="str">
        <f>A905</f>
        <v>2.6.2.1</v>
      </c>
      <c r="B917" s="143" t="str">
        <f>$B$11</f>
        <v>93571</v>
      </c>
      <c r="C917" s="144" t="str">
        <f>$C$11</f>
        <v>SINAPI</v>
      </c>
      <c r="D917" s="145" t="str">
        <f>$D$11</f>
        <v>Arquiteto Sênior</v>
      </c>
      <c r="E917" s="449"/>
      <c r="F917" s="146">
        <f>IF(E917&gt;0,F904,0)</f>
        <v>0</v>
      </c>
      <c r="G917" s="146">
        <f t="shared" ref="G917:G921" si="144">ROUNDUP(E917*F917,0)</f>
        <v>0</v>
      </c>
      <c r="H917" s="146">
        <f t="shared" ref="H917:H921" si="145">G917</f>
        <v>0</v>
      </c>
      <c r="I917" s="443"/>
    </row>
    <row r="918" spans="1:9" ht="20.100000000000001" customHeight="1" outlineLevel="2" x14ac:dyDescent="0.25">
      <c r="A918" s="448" t="str">
        <f>A906</f>
        <v>2.6.2.2</v>
      </c>
      <c r="B918" s="130" t="str">
        <f>$B$12</f>
        <v>93568</v>
      </c>
      <c r="C918" s="131" t="str">
        <f>$C$12</f>
        <v>SINAPI</v>
      </c>
      <c r="D918" s="132" t="str">
        <f>$D$12</f>
        <v>Engenheiro Civil Sênior</v>
      </c>
      <c r="E918" s="450">
        <f>1/(0.15/2.5)</f>
        <v>16.666666666666668</v>
      </c>
      <c r="F918" s="443">
        <f>IF(E918&gt;0,F904,0)</f>
        <v>3</v>
      </c>
      <c r="G918" s="443">
        <f t="shared" si="144"/>
        <v>50</v>
      </c>
      <c r="H918" s="102">
        <f t="shared" si="145"/>
        <v>50</v>
      </c>
      <c r="I918" s="443"/>
    </row>
    <row r="919" spans="1:9" ht="20.100000000000001" customHeight="1" outlineLevel="2" x14ac:dyDescent="0.25">
      <c r="A919" s="149" t="str">
        <f>A907</f>
        <v>2.6.2.3</v>
      </c>
      <c r="B919" s="147" t="str">
        <f>$B$13</f>
        <v>91677</v>
      </c>
      <c r="C919" s="144" t="str">
        <f>$C$13</f>
        <v>DER</v>
      </c>
      <c r="D919" s="148" t="str">
        <f>$D$13</f>
        <v>Engenheiro Eletricista (Sênior)</v>
      </c>
      <c r="E919" s="449"/>
      <c r="F919" s="146">
        <f>IF(E919&gt;0,F904,0)</f>
        <v>0</v>
      </c>
      <c r="G919" s="146">
        <f t="shared" si="144"/>
        <v>0</v>
      </c>
      <c r="H919" s="146">
        <f t="shared" si="145"/>
        <v>0</v>
      </c>
      <c r="I919" s="443"/>
    </row>
    <row r="920" spans="1:9" ht="20.100000000000001" customHeight="1" outlineLevel="2" x14ac:dyDescent="0.25">
      <c r="A920" s="448" t="str">
        <f>A908</f>
        <v>2.6.2.4</v>
      </c>
      <c r="B920" s="133" t="str">
        <f>$B$14</f>
        <v>93568M</v>
      </c>
      <c r="C920" s="131" t="str">
        <f>$C$14</f>
        <v>SINAPI</v>
      </c>
      <c r="D920" s="134" t="str">
        <f>$D$14</f>
        <v>Engenheiro Mecânico (Sênior)</v>
      </c>
      <c r="E920" s="451"/>
      <c r="F920" s="443">
        <f>IF(E920&gt;0,F904,0)</f>
        <v>0</v>
      </c>
      <c r="G920" s="443">
        <f t="shared" si="144"/>
        <v>0</v>
      </c>
      <c r="H920" s="102">
        <f t="shared" si="145"/>
        <v>0</v>
      </c>
      <c r="I920" s="443"/>
    </row>
    <row r="921" spans="1:9" ht="20.100000000000001" customHeight="1" outlineLevel="2" x14ac:dyDescent="0.25">
      <c r="A921" s="149" t="str">
        <f>A909</f>
        <v>2.6.2.5</v>
      </c>
      <c r="B921" s="147" t="str">
        <f>$B$15</f>
        <v>93560</v>
      </c>
      <c r="C921" s="144" t="str">
        <f>$C$15</f>
        <v>SINAPI</v>
      </c>
      <c r="D921" s="148" t="str">
        <f>$D$15</f>
        <v>Desenhista copista</v>
      </c>
      <c r="E921" s="452">
        <f>E918</f>
        <v>16.666666666666668</v>
      </c>
      <c r="F921" s="146">
        <f>IF(E921&gt;0,F904,0)</f>
        <v>3</v>
      </c>
      <c r="G921" s="146">
        <f t="shared" si="144"/>
        <v>50</v>
      </c>
      <c r="H921" s="146">
        <f t="shared" si="145"/>
        <v>50</v>
      </c>
      <c r="I921" s="443"/>
    </row>
    <row r="922" spans="1:9" ht="20.100000000000001" customHeight="1" outlineLevel="1" x14ac:dyDescent="0.25">
      <c r="A922" s="204"/>
      <c r="B922" s="205"/>
      <c r="C922" s="206"/>
      <c r="D922" s="207"/>
      <c r="E922" s="369"/>
      <c r="F922" s="208"/>
      <c r="G922" s="208"/>
      <c r="H922" s="208"/>
      <c r="I922" s="208"/>
    </row>
    <row r="923" spans="1:9" ht="21.95" customHeight="1" outlineLevel="1" x14ac:dyDescent="0.25">
      <c r="A923" s="150" t="s">
        <v>16205</v>
      </c>
      <c r="B923" s="151"/>
      <c r="C923" s="152"/>
      <c r="D923" s="160" t="s">
        <v>25866</v>
      </c>
      <c r="E923" s="393"/>
      <c r="F923" s="424">
        <v>340.2</v>
      </c>
      <c r="G923" s="393" t="s">
        <v>25854</v>
      </c>
      <c r="H923" s="153"/>
      <c r="I923" s="154">
        <f ca="1">I932</f>
        <v>4559.58</v>
      </c>
    </row>
    <row r="924" spans="1:9" ht="20.100000000000001" customHeight="1" outlineLevel="2" x14ac:dyDescent="0.25">
      <c r="A924" s="149" t="s">
        <v>26137</v>
      </c>
      <c r="B924" s="143" t="str">
        <f>$B$11</f>
        <v>93571</v>
      </c>
      <c r="C924" s="144" t="str">
        <f>$C$11</f>
        <v>SINAPI</v>
      </c>
      <c r="D924" s="145" t="str">
        <f>$D$11</f>
        <v>Arquiteto Sênior</v>
      </c>
      <c r="E924" s="363" t="str">
        <f>$E$11</f>
        <v>h</v>
      </c>
      <c r="F924" s="146">
        <f ca="1">SUMIF(B936:H940,B924:B928,H936:H940)</f>
        <v>0</v>
      </c>
      <c r="G924" s="146">
        <f>VLOOKUP(B924,MAO_OBRA_PROJETO!D:M,4,FALSE)</f>
        <v>91.51</v>
      </c>
      <c r="H924" s="443"/>
      <c r="I924" s="146">
        <f t="shared" ref="I924:I928" ca="1" si="146">TRUNC(F924*G924,2)</f>
        <v>0</v>
      </c>
    </row>
    <row r="925" spans="1:9" ht="20.100000000000001" customHeight="1" outlineLevel="2" x14ac:dyDescent="0.25">
      <c r="A925" s="149" t="s">
        <v>26138</v>
      </c>
      <c r="B925" s="101" t="str">
        <f>$B$12</f>
        <v>93568</v>
      </c>
      <c r="C925" s="131" t="str">
        <f>$C$12</f>
        <v>SINAPI</v>
      </c>
      <c r="D925" s="40" t="str">
        <f>$D$12</f>
        <v>Engenheiro Civil Sênior</v>
      </c>
      <c r="E925" s="362" t="str">
        <f>$E$12</f>
        <v>h</v>
      </c>
      <c r="F925" s="443">
        <f ca="1">SUMIF(B936:H940,B924:B928,H936:H940)</f>
        <v>33</v>
      </c>
      <c r="G925" s="443">
        <f>VLOOKUP(B925,MAO_OBRA_PROJETO!D:M,4,FALSE)</f>
        <v>91.51</v>
      </c>
      <c r="H925" s="443"/>
      <c r="I925" s="443">
        <f t="shared" ca="1" si="146"/>
        <v>3019.83</v>
      </c>
    </row>
    <row r="926" spans="1:9" ht="20.100000000000001" customHeight="1" outlineLevel="2" x14ac:dyDescent="0.25">
      <c r="A926" s="149" t="s">
        <v>26139</v>
      </c>
      <c r="B926" s="147" t="str">
        <f>$B$13</f>
        <v>91677</v>
      </c>
      <c r="C926" s="144" t="str">
        <f>$C$13</f>
        <v>DER</v>
      </c>
      <c r="D926" s="148" t="str">
        <f>$D$13</f>
        <v>Engenheiro Eletricista (Sênior)</v>
      </c>
      <c r="E926" s="363" t="str">
        <f>$E$13</f>
        <v>h</v>
      </c>
      <c r="F926" s="146">
        <f ca="1">SUMIF(B936:H940,B924:B928,H936:H940)</f>
        <v>0</v>
      </c>
      <c r="G926" s="146">
        <f>VLOOKUP(B926,MAO_OBRA_PROJETO!D:M,4,FALSE)</f>
        <v>91.51</v>
      </c>
      <c r="H926" s="146"/>
      <c r="I926" s="146">
        <f t="shared" ca="1" si="146"/>
        <v>0</v>
      </c>
    </row>
    <row r="927" spans="1:9" ht="20.100000000000001" customHeight="1" outlineLevel="2" x14ac:dyDescent="0.25">
      <c r="A927" s="149" t="s">
        <v>26140</v>
      </c>
      <c r="B927" s="37" t="str">
        <f>$B$14</f>
        <v>93568M</v>
      </c>
      <c r="C927" s="131" t="str">
        <f>$C$14</f>
        <v>SINAPI</v>
      </c>
      <c r="D927" s="38" t="str">
        <f>$D$14</f>
        <v>Engenheiro Mecânico (Sênior)</v>
      </c>
      <c r="E927" s="362" t="str">
        <f>$E$14</f>
        <v>h</v>
      </c>
      <c r="F927" s="443">
        <f ca="1">SUMIF(B936:H940,B924:B928,H936:H940)</f>
        <v>0</v>
      </c>
      <c r="G927" s="443">
        <f>VLOOKUP(B927,MAO_OBRA_PROJETO!D:M,4,FALSE)</f>
        <v>91.51</v>
      </c>
      <c r="H927" s="443"/>
      <c r="I927" s="443">
        <f t="shared" ca="1" si="146"/>
        <v>0</v>
      </c>
    </row>
    <row r="928" spans="1:9" ht="20.100000000000001" customHeight="1" outlineLevel="2" x14ac:dyDescent="0.25">
      <c r="A928" s="149" t="s">
        <v>26141</v>
      </c>
      <c r="B928" s="147" t="str">
        <f>$B$15</f>
        <v>93560</v>
      </c>
      <c r="C928" s="144" t="str">
        <f>$C$15</f>
        <v>SINAPI</v>
      </c>
      <c r="D928" s="148" t="str">
        <f>$D$15</f>
        <v>Desenhista copista</v>
      </c>
      <c r="E928" s="363" t="str">
        <f>$E$15</f>
        <v>h</v>
      </c>
      <c r="F928" s="146">
        <f ca="1">SUMIF(B936:H940,B924:B928,H936:H940)</f>
        <v>55</v>
      </c>
      <c r="G928" s="146">
        <f>VLOOKUP(B928,MAO_OBRA_PROJETO!D:M,4,FALSE)</f>
        <v>13.77</v>
      </c>
      <c r="H928" s="146"/>
      <c r="I928" s="146">
        <f t="shared" ca="1" si="146"/>
        <v>757.35</v>
      </c>
    </row>
    <row r="929" spans="1:9" ht="20.100000000000001" customHeight="1" outlineLevel="2" x14ac:dyDescent="0.25">
      <c r="A929" s="639" t="s">
        <v>25785</v>
      </c>
      <c r="B929" s="639"/>
      <c r="C929" s="639"/>
      <c r="D929" s="639"/>
      <c r="E929" s="639"/>
      <c r="F929" s="639"/>
      <c r="G929" s="639"/>
      <c r="H929" s="440"/>
      <c r="I929" s="444">
        <f ca="1">SUM(I924:I928)</f>
        <v>3777.18</v>
      </c>
    </row>
    <row r="930" spans="1:9" ht="20.100000000000001" customHeight="1" outlineLevel="2" x14ac:dyDescent="0.25">
      <c r="A930" s="640" t="s">
        <v>25790</v>
      </c>
      <c r="B930" s="640"/>
      <c r="C930" s="640"/>
      <c r="D930" s="640"/>
      <c r="E930" s="640"/>
      <c r="F930" s="640"/>
      <c r="G930" s="640"/>
      <c r="H930" s="442"/>
      <c r="I930" s="224">
        <f>1+0.1</f>
        <v>1.1000000000000001</v>
      </c>
    </row>
    <row r="931" spans="1:9" ht="20.100000000000001" customHeight="1" outlineLevel="2" x14ac:dyDescent="0.25">
      <c r="A931" s="641" t="s">
        <v>16213</v>
      </c>
      <c r="B931" s="641"/>
      <c r="C931" s="641"/>
      <c r="D931" s="641"/>
      <c r="E931" s="641"/>
      <c r="F931" s="641"/>
      <c r="G931" s="641"/>
      <c r="H931" s="443"/>
      <c r="I931" s="224">
        <f>1+0.0974</f>
        <v>1.0973999999999999</v>
      </c>
    </row>
    <row r="932" spans="1:9" ht="20.100000000000001" customHeight="1" outlineLevel="2" x14ac:dyDescent="0.25">
      <c r="A932" s="636" t="s">
        <v>25787</v>
      </c>
      <c r="B932" s="636"/>
      <c r="C932" s="636"/>
      <c r="D932" s="636"/>
      <c r="E932" s="636"/>
      <c r="F932" s="636"/>
      <c r="G932" s="636"/>
      <c r="H932" s="444"/>
      <c r="I932" s="444">
        <f ca="1">TRUNC(I929*I930*I931,2)</f>
        <v>4559.58</v>
      </c>
    </row>
    <row r="933" spans="1:9" ht="20.100000000000001" customHeight="1" outlineLevel="2" x14ac:dyDescent="0.25">
      <c r="A933" s="202"/>
      <c r="B933" s="202"/>
      <c r="C933" s="202"/>
      <c r="D933" s="202"/>
      <c r="E933" s="370"/>
      <c r="F933" s="202"/>
      <c r="G933" s="202"/>
      <c r="H933" s="202"/>
      <c r="I933" s="200"/>
    </row>
    <row r="934" spans="1:9" ht="20.100000000000001" customHeight="1" outlineLevel="2" x14ac:dyDescent="0.25">
      <c r="A934" s="638" t="s">
        <v>13238</v>
      </c>
      <c r="B934" s="638"/>
      <c r="C934" s="638"/>
      <c r="D934" s="638"/>
      <c r="E934" s="638"/>
      <c r="F934" s="638"/>
      <c r="G934" s="638"/>
      <c r="H934" s="441"/>
      <c r="I934" s="226"/>
    </row>
    <row r="935" spans="1:9" ht="20.100000000000001" customHeight="1" outlineLevel="2" x14ac:dyDescent="0.25">
      <c r="A935" s="39" t="s">
        <v>10</v>
      </c>
      <c r="B935" s="225" t="s">
        <v>2</v>
      </c>
      <c r="C935" s="228" t="s">
        <v>13</v>
      </c>
      <c r="D935" s="225" t="s">
        <v>3</v>
      </c>
      <c r="E935" s="366" t="s">
        <v>25833</v>
      </c>
      <c r="F935" s="142" t="s">
        <v>8</v>
      </c>
      <c r="G935" s="229" t="s">
        <v>25786</v>
      </c>
      <c r="H935" s="142"/>
      <c r="I935" s="155"/>
    </row>
    <row r="936" spans="1:9" ht="20.100000000000001" customHeight="1" outlineLevel="2" x14ac:dyDescent="0.25">
      <c r="A936" s="149" t="str">
        <f>A924</f>
        <v>2.6.3.1</v>
      </c>
      <c r="B936" s="143" t="str">
        <f>$B$11</f>
        <v>93571</v>
      </c>
      <c r="C936" s="144" t="str">
        <f>$C$11</f>
        <v>SINAPI</v>
      </c>
      <c r="D936" s="145" t="str">
        <f>$D$11</f>
        <v>Arquiteto Sênior</v>
      </c>
      <c r="E936" s="363"/>
      <c r="F936" s="146">
        <f>IF(E936&gt;0,F923,0)</f>
        <v>0</v>
      </c>
      <c r="G936" s="146">
        <f t="shared" ref="G936:G940" si="147">ROUNDUP(E936*F936,0)</f>
        <v>0</v>
      </c>
      <c r="H936" s="146">
        <f t="shared" ref="H936:H940" si="148">G936</f>
        <v>0</v>
      </c>
      <c r="I936" s="443"/>
    </row>
    <row r="937" spans="1:9" ht="20.100000000000001" customHeight="1" outlineLevel="2" x14ac:dyDescent="0.25">
      <c r="A937" s="30" t="str">
        <f>A925</f>
        <v>2.6.3.2</v>
      </c>
      <c r="B937" s="101" t="str">
        <f>$B$12</f>
        <v>93568</v>
      </c>
      <c r="C937" s="34" t="str">
        <f>$C$12</f>
        <v>SINAPI</v>
      </c>
      <c r="D937" s="40" t="str">
        <f>$D$12</f>
        <v>Engenheiro Civil Sênior</v>
      </c>
      <c r="E937" s="450">
        <f>24/250</f>
        <v>9.6000000000000002E-2</v>
      </c>
      <c r="F937" s="443">
        <f>IF(E937&gt;0,F923,0)</f>
        <v>340.2</v>
      </c>
      <c r="G937" s="102">
        <f t="shared" si="147"/>
        <v>33</v>
      </c>
      <c r="H937" s="443">
        <f t="shared" si="148"/>
        <v>33</v>
      </c>
      <c r="I937" s="443"/>
    </row>
    <row r="938" spans="1:9" ht="20.100000000000001" customHeight="1" outlineLevel="2" x14ac:dyDescent="0.25">
      <c r="A938" s="149" t="str">
        <f>A926</f>
        <v>2.6.3.3</v>
      </c>
      <c r="B938" s="147" t="str">
        <f>$B$13</f>
        <v>91677</v>
      </c>
      <c r="C938" s="144" t="str">
        <f>$C$13</f>
        <v>DER</v>
      </c>
      <c r="D938" s="148" t="str">
        <f>$D$13</f>
        <v>Engenheiro Eletricista (Sênior)</v>
      </c>
      <c r="E938" s="449"/>
      <c r="F938" s="146">
        <f>IF(E938&gt;0,F923,0)</f>
        <v>0</v>
      </c>
      <c r="G938" s="146">
        <f t="shared" si="147"/>
        <v>0</v>
      </c>
      <c r="H938" s="146">
        <f t="shared" si="148"/>
        <v>0</v>
      </c>
      <c r="I938" s="443"/>
    </row>
    <row r="939" spans="1:9" ht="20.100000000000001" customHeight="1" outlineLevel="2" x14ac:dyDescent="0.25">
      <c r="A939" s="30" t="str">
        <f>A927</f>
        <v>2.6.3.4</v>
      </c>
      <c r="B939" s="37" t="str">
        <f>$B$14</f>
        <v>93568M</v>
      </c>
      <c r="C939" s="34" t="str">
        <f>$C$14</f>
        <v>SINAPI</v>
      </c>
      <c r="D939" s="38" t="str">
        <f>$D$14</f>
        <v>Engenheiro Mecânico (Sênior)</v>
      </c>
      <c r="E939" s="451"/>
      <c r="F939" s="443">
        <f>IF(E939&gt;0,F923,0)</f>
        <v>0</v>
      </c>
      <c r="G939" s="102">
        <f t="shared" si="147"/>
        <v>0</v>
      </c>
      <c r="H939" s="443">
        <f t="shared" si="148"/>
        <v>0</v>
      </c>
      <c r="I939" s="443"/>
    </row>
    <row r="940" spans="1:9" ht="20.100000000000001" customHeight="1" outlineLevel="2" x14ac:dyDescent="0.25">
      <c r="A940" s="149" t="str">
        <f>A928</f>
        <v>2.6.3.5</v>
      </c>
      <c r="B940" s="147" t="str">
        <f>$B$15</f>
        <v>93560</v>
      </c>
      <c r="C940" s="144" t="str">
        <f>$C$15</f>
        <v>SINAPI</v>
      </c>
      <c r="D940" s="148" t="str">
        <f>$D$15</f>
        <v>Desenhista copista</v>
      </c>
      <c r="E940" s="452">
        <v>0.16</v>
      </c>
      <c r="F940" s="146">
        <f>IF(E940&gt;0,F923,0)</f>
        <v>340.2</v>
      </c>
      <c r="G940" s="146">
        <f t="shared" si="147"/>
        <v>55</v>
      </c>
      <c r="H940" s="146">
        <f t="shared" si="148"/>
        <v>55</v>
      </c>
      <c r="I940" s="443"/>
    </row>
    <row r="941" spans="1:9" ht="20.100000000000001" customHeight="1" outlineLevel="1" x14ac:dyDescent="0.25">
      <c r="A941" s="236"/>
      <c r="B941" s="237"/>
      <c r="C941" s="238"/>
      <c r="D941" s="236"/>
      <c r="E941" s="373"/>
      <c r="F941" s="231"/>
      <c r="G941" s="231"/>
      <c r="H941" s="231"/>
      <c r="I941" s="232"/>
    </row>
    <row r="942" spans="1:9" ht="30" outlineLevel="1" x14ac:dyDescent="0.25">
      <c r="A942" s="150" t="s">
        <v>16206</v>
      </c>
      <c r="B942" s="151"/>
      <c r="C942" s="152"/>
      <c r="D942" s="160" t="s">
        <v>25867</v>
      </c>
      <c r="E942" s="393"/>
      <c r="F942" s="424">
        <v>340.2</v>
      </c>
      <c r="G942" s="393" t="s">
        <v>25854</v>
      </c>
      <c r="H942" s="153"/>
      <c r="I942" s="154">
        <f ca="1">I951</f>
        <v>5210.59</v>
      </c>
    </row>
    <row r="943" spans="1:9" ht="20.100000000000001" customHeight="1" outlineLevel="2" x14ac:dyDescent="0.25">
      <c r="A943" s="149" t="s">
        <v>26142</v>
      </c>
      <c r="B943" s="143" t="str">
        <f>$B$11</f>
        <v>93571</v>
      </c>
      <c r="C943" s="144" t="str">
        <f>$C$11</f>
        <v>SINAPI</v>
      </c>
      <c r="D943" s="145" t="str">
        <f>$D$11</f>
        <v>Arquiteto Sênior</v>
      </c>
      <c r="E943" s="363" t="str">
        <f>$E$11</f>
        <v>h</v>
      </c>
      <c r="F943" s="146">
        <f ca="1">SUMIF(B955:H959,B943:B947,H955:H959)</f>
        <v>0</v>
      </c>
      <c r="G943" s="146">
        <f>VLOOKUP(B943,MAO_OBRA_PROJETO!D:M,4,FALSE)</f>
        <v>91.51</v>
      </c>
      <c r="H943" s="146"/>
      <c r="I943" s="146">
        <f t="shared" ref="I943:I947" ca="1" si="149">TRUNC(F943*G943,2)</f>
        <v>0</v>
      </c>
    </row>
    <row r="944" spans="1:9" ht="20.100000000000001" customHeight="1" outlineLevel="2" x14ac:dyDescent="0.25">
      <c r="A944" s="149" t="s">
        <v>26143</v>
      </c>
      <c r="B944" s="101" t="str">
        <f>$B$12</f>
        <v>93568</v>
      </c>
      <c r="C944" s="131" t="str">
        <f>$C$12</f>
        <v>SINAPI</v>
      </c>
      <c r="D944" s="40" t="str">
        <f>$D$12</f>
        <v>Engenheiro Civil Sênior</v>
      </c>
      <c r="E944" s="362" t="str">
        <f>$E$12</f>
        <v>h</v>
      </c>
      <c r="F944" s="443">
        <f ca="1">SUMIF(B955:H959,B943:B947,H955:H959)</f>
        <v>41</v>
      </c>
      <c r="G944" s="443">
        <f>VLOOKUP(B944,MAO_OBRA_PROJETO!D:M,4,FALSE)</f>
        <v>91.51</v>
      </c>
      <c r="H944" s="443"/>
      <c r="I944" s="443">
        <f t="shared" ca="1" si="149"/>
        <v>3751.91</v>
      </c>
    </row>
    <row r="945" spans="1:9" ht="20.100000000000001" customHeight="1" outlineLevel="2" x14ac:dyDescent="0.25">
      <c r="A945" s="149" t="s">
        <v>26144</v>
      </c>
      <c r="B945" s="147" t="str">
        <f>$B$13</f>
        <v>91677</v>
      </c>
      <c r="C945" s="144" t="str">
        <f>$C$13</f>
        <v>DER</v>
      </c>
      <c r="D945" s="148" t="str">
        <f>$D$13</f>
        <v>Engenheiro Eletricista (Sênior)</v>
      </c>
      <c r="E945" s="363" t="str">
        <f>$E$13</f>
        <v>h</v>
      </c>
      <c r="F945" s="146">
        <f ca="1">SUMIF(B955:H959,B943:B947,H955:H959)</f>
        <v>0</v>
      </c>
      <c r="G945" s="146">
        <f>VLOOKUP(B945,MAO_OBRA_PROJETO!D:M,4,FALSE)</f>
        <v>91.51</v>
      </c>
      <c r="H945" s="146"/>
      <c r="I945" s="146">
        <f t="shared" ca="1" si="149"/>
        <v>0</v>
      </c>
    </row>
    <row r="946" spans="1:9" ht="20.100000000000001" customHeight="1" outlineLevel="2" x14ac:dyDescent="0.25">
      <c r="A946" s="149" t="s">
        <v>26145</v>
      </c>
      <c r="B946" s="37" t="str">
        <f>$B$14</f>
        <v>93568M</v>
      </c>
      <c r="C946" s="131" t="str">
        <f>$C$14</f>
        <v>SINAPI</v>
      </c>
      <c r="D946" s="38" t="str">
        <f>$D$14</f>
        <v>Engenheiro Mecânico (Sênior)</v>
      </c>
      <c r="E946" s="362" t="str">
        <f>$E$14</f>
        <v>h</v>
      </c>
      <c r="F946" s="443">
        <f ca="1">SUMIF(B955:H959,B943:B947,H955:H959)</f>
        <v>0</v>
      </c>
      <c r="G946" s="443">
        <f>VLOOKUP(B946,MAO_OBRA_PROJETO!D:M,4,FALSE)</f>
        <v>91.51</v>
      </c>
      <c r="H946" s="443"/>
      <c r="I946" s="443">
        <f t="shared" ca="1" si="149"/>
        <v>0</v>
      </c>
    </row>
    <row r="947" spans="1:9" ht="20.100000000000001" customHeight="1" outlineLevel="2" x14ac:dyDescent="0.25">
      <c r="A947" s="149" t="s">
        <v>26146</v>
      </c>
      <c r="B947" s="147" t="str">
        <f>$B$15</f>
        <v>93560</v>
      </c>
      <c r="C947" s="144" t="str">
        <f>$C$15</f>
        <v>SINAPI</v>
      </c>
      <c r="D947" s="148" t="str">
        <f>$D$15</f>
        <v>Desenhista copista</v>
      </c>
      <c r="E947" s="363" t="str">
        <f>$E$15</f>
        <v>h</v>
      </c>
      <c r="F947" s="146">
        <f ca="1">SUMIF(B955:H959,B943:B947,H955:H959)</f>
        <v>41</v>
      </c>
      <c r="G947" s="146">
        <f>VLOOKUP(B947,MAO_OBRA_PROJETO!D:M,4,FALSE)</f>
        <v>13.77</v>
      </c>
      <c r="H947" s="146"/>
      <c r="I947" s="146">
        <f t="shared" ca="1" si="149"/>
        <v>564.57000000000005</v>
      </c>
    </row>
    <row r="948" spans="1:9" ht="20.100000000000001" customHeight="1" outlineLevel="2" x14ac:dyDescent="0.25">
      <c r="A948" s="639" t="s">
        <v>25785</v>
      </c>
      <c r="B948" s="639"/>
      <c r="C948" s="639"/>
      <c r="D948" s="639"/>
      <c r="E948" s="639"/>
      <c r="F948" s="639"/>
      <c r="G948" s="639"/>
      <c r="H948" s="440"/>
      <c r="I948" s="444">
        <f ca="1">SUM(I943:I947)</f>
        <v>4316.4799999999996</v>
      </c>
    </row>
    <row r="949" spans="1:9" ht="20.100000000000001" customHeight="1" outlineLevel="2" x14ac:dyDescent="0.25">
      <c r="A949" s="640" t="s">
        <v>25790</v>
      </c>
      <c r="B949" s="640"/>
      <c r="C949" s="640"/>
      <c r="D949" s="640"/>
      <c r="E949" s="640"/>
      <c r="F949" s="640"/>
      <c r="G949" s="640"/>
      <c r="H949" s="442"/>
      <c r="I949" s="224">
        <f>1+0.1</f>
        <v>1.1000000000000001</v>
      </c>
    </row>
    <row r="950" spans="1:9" ht="20.100000000000001" customHeight="1" outlineLevel="2" x14ac:dyDescent="0.25">
      <c r="A950" s="641" t="s">
        <v>16213</v>
      </c>
      <c r="B950" s="641"/>
      <c r="C950" s="641"/>
      <c r="D950" s="641"/>
      <c r="E950" s="641"/>
      <c r="F950" s="641"/>
      <c r="G950" s="641"/>
      <c r="H950" s="443"/>
      <c r="I950" s="224">
        <f>1+0.0974</f>
        <v>1.0973999999999999</v>
      </c>
    </row>
    <row r="951" spans="1:9" ht="20.100000000000001" customHeight="1" outlineLevel="2" x14ac:dyDescent="0.25">
      <c r="A951" s="636" t="s">
        <v>25787</v>
      </c>
      <c r="B951" s="636"/>
      <c r="C951" s="636"/>
      <c r="D951" s="636"/>
      <c r="E951" s="636"/>
      <c r="F951" s="636"/>
      <c r="G951" s="636"/>
      <c r="H951" s="444"/>
      <c r="I951" s="444">
        <f ca="1">TRUNC(I948*I949*I950,2)</f>
        <v>5210.59</v>
      </c>
    </row>
    <row r="952" spans="1:9" ht="20.100000000000001" customHeight="1" outlineLevel="2" x14ac:dyDescent="0.25">
      <c r="A952" s="202"/>
      <c r="B952" s="202"/>
      <c r="C952" s="202"/>
      <c r="D952" s="202"/>
      <c r="E952" s="370"/>
      <c r="F952" s="202"/>
      <c r="G952" s="202"/>
      <c r="H952" s="202"/>
      <c r="I952" s="200"/>
    </row>
    <row r="953" spans="1:9" ht="20.100000000000001" customHeight="1" outlineLevel="2" x14ac:dyDescent="0.25">
      <c r="A953" s="638" t="s">
        <v>13238</v>
      </c>
      <c r="B953" s="638"/>
      <c r="C953" s="638"/>
      <c r="D953" s="638"/>
      <c r="E953" s="638"/>
      <c r="F953" s="638"/>
      <c r="G953" s="638"/>
      <c r="H953" s="441"/>
      <c r="I953" s="203"/>
    </row>
    <row r="954" spans="1:9" ht="20.100000000000001" customHeight="1" outlineLevel="2" x14ac:dyDescent="0.25">
      <c r="A954" s="39" t="s">
        <v>10</v>
      </c>
      <c r="B954" s="225" t="s">
        <v>2</v>
      </c>
      <c r="C954" s="228" t="s">
        <v>13</v>
      </c>
      <c r="D954" s="225" t="s">
        <v>3</v>
      </c>
      <c r="E954" s="366" t="s">
        <v>25833</v>
      </c>
      <c r="F954" s="142" t="s">
        <v>8</v>
      </c>
      <c r="G954" s="229" t="s">
        <v>25786</v>
      </c>
      <c r="H954" s="142"/>
      <c r="I954" s="202"/>
    </row>
    <row r="955" spans="1:9" ht="20.100000000000001" customHeight="1" outlineLevel="2" x14ac:dyDescent="0.25">
      <c r="A955" s="149" t="str">
        <f>A943</f>
        <v>2.6.4.1</v>
      </c>
      <c r="B955" s="143" t="str">
        <f>$B$11</f>
        <v>93571</v>
      </c>
      <c r="C955" s="144" t="str">
        <f>$C$11</f>
        <v>SINAPI</v>
      </c>
      <c r="D955" s="145" t="str">
        <f>$D$11</f>
        <v>Arquiteto Sênior</v>
      </c>
      <c r="E955" s="453"/>
      <c r="F955" s="146">
        <f>IF(E955&gt;0,F942,0)</f>
        <v>0</v>
      </c>
      <c r="G955" s="146">
        <f t="shared" ref="G955:G959" si="150">ROUNDUP(E955*F955,0)</f>
        <v>0</v>
      </c>
      <c r="H955" s="146">
        <f t="shared" ref="H955:H959" si="151">G955</f>
        <v>0</v>
      </c>
      <c r="I955" s="200"/>
    </row>
    <row r="956" spans="1:9" ht="20.100000000000001" customHeight="1" outlineLevel="2" x14ac:dyDescent="0.25">
      <c r="A956" s="30" t="str">
        <f>A944</f>
        <v>2.6.4.2</v>
      </c>
      <c r="B956" s="101" t="str">
        <f>$B$12</f>
        <v>93568</v>
      </c>
      <c r="C956" s="34" t="str">
        <f>$C$12</f>
        <v>SINAPI</v>
      </c>
      <c r="D956" s="40" t="str">
        <f>$D$12</f>
        <v>Engenheiro Civil Sênior</v>
      </c>
      <c r="E956" s="477">
        <v>0.12</v>
      </c>
      <c r="F956" s="443">
        <f>IF(E956&gt;0,F942,0)</f>
        <v>340.2</v>
      </c>
      <c r="G956" s="102">
        <f t="shared" si="150"/>
        <v>41</v>
      </c>
      <c r="H956" s="102">
        <f t="shared" si="151"/>
        <v>41</v>
      </c>
      <c r="I956" s="200"/>
    </row>
    <row r="957" spans="1:9" ht="20.100000000000001" customHeight="1" outlineLevel="2" x14ac:dyDescent="0.25">
      <c r="A957" s="149" t="str">
        <f>A945</f>
        <v>2.6.4.3</v>
      </c>
      <c r="B957" s="147" t="str">
        <f>$B$13</f>
        <v>91677</v>
      </c>
      <c r="C957" s="144" t="str">
        <f>$C$13</f>
        <v>DER</v>
      </c>
      <c r="D957" s="148" t="str">
        <f>$D$13</f>
        <v>Engenheiro Eletricista (Sênior)</v>
      </c>
      <c r="E957" s="449"/>
      <c r="F957" s="146">
        <f>IF(E957&gt;0,F942,0)</f>
        <v>0</v>
      </c>
      <c r="G957" s="146">
        <f t="shared" si="150"/>
        <v>0</v>
      </c>
      <c r="H957" s="146">
        <f t="shared" si="151"/>
        <v>0</v>
      </c>
      <c r="I957" s="200"/>
    </row>
    <row r="958" spans="1:9" ht="20.100000000000001" customHeight="1" outlineLevel="2" x14ac:dyDescent="0.25">
      <c r="A958" s="30" t="str">
        <f>A946</f>
        <v>2.6.4.4</v>
      </c>
      <c r="B958" s="37" t="str">
        <f>$B$14</f>
        <v>93568M</v>
      </c>
      <c r="C958" s="34" t="str">
        <f>$C$14</f>
        <v>SINAPI</v>
      </c>
      <c r="D958" s="38" t="str">
        <f>$D$14</f>
        <v>Engenheiro Mecânico (Sênior)</v>
      </c>
      <c r="E958" s="451"/>
      <c r="F958" s="443">
        <f>IF(E958&gt;0,F942,0)</f>
        <v>0</v>
      </c>
      <c r="G958" s="102">
        <f t="shared" si="150"/>
        <v>0</v>
      </c>
      <c r="H958" s="102">
        <f t="shared" si="151"/>
        <v>0</v>
      </c>
      <c r="I958" s="200"/>
    </row>
    <row r="959" spans="1:9" ht="20.100000000000001" customHeight="1" outlineLevel="2" x14ac:dyDescent="0.25">
      <c r="A959" s="149" t="str">
        <f>A947</f>
        <v>2.6.4.5</v>
      </c>
      <c r="B959" s="147" t="str">
        <f>$B$15</f>
        <v>93560</v>
      </c>
      <c r="C959" s="144" t="str">
        <f>$C$15</f>
        <v>SINAPI</v>
      </c>
      <c r="D959" s="148" t="str">
        <f>$D$15</f>
        <v>Desenhista copista</v>
      </c>
      <c r="E959" s="452">
        <v>0.12</v>
      </c>
      <c r="F959" s="146">
        <f>IF(E959&gt;0,F942,0)</f>
        <v>340.2</v>
      </c>
      <c r="G959" s="146">
        <f t="shared" si="150"/>
        <v>41</v>
      </c>
      <c r="H959" s="146">
        <f t="shared" si="151"/>
        <v>41</v>
      </c>
      <c r="I959" s="200"/>
    </row>
    <row r="960" spans="1:9" ht="15" customHeight="1" x14ac:dyDescent="0.25"/>
    <row r="961" spans="1:12" ht="45" customHeight="1" x14ac:dyDescent="0.25">
      <c r="A961" s="247" t="s">
        <v>13244</v>
      </c>
      <c r="B961" s="248"/>
      <c r="C961" s="247"/>
      <c r="D961" s="456" t="s">
        <v>26220</v>
      </c>
      <c r="E961" s="398"/>
      <c r="F961" s="425">
        <f>2200/1000</f>
        <v>2.2000000000000002</v>
      </c>
      <c r="G961" s="398" t="s">
        <v>25855</v>
      </c>
      <c r="H961" s="250"/>
      <c r="I961" s="251">
        <f ca="1">I971</f>
        <v>18691.57</v>
      </c>
      <c r="K961" s="201">
        <f ca="1">I973+I992</f>
        <v>17807.84</v>
      </c>
      <c r="L961" s="436">
        <f ca="1">I961-K961</f>
        <v>883.72999999999956</v>
      </c>
    </row>
    <row r="962" spans="1:12" ht="20.100000000000001" customHeight="1" outlineLevel="1" x14ac:dyDescent="0.25">
      <c r="A962" s="106" t="s">
        <v>16207</v>
      </c>
      <c r="B962" s="104"/>
      <c r="C962" s="105"/>
      <c r="D962" s="106" t="s">
        <v>25788</v>
      </c>
      <c r="E962" s="361"/>
      <c r="F962" s="135"/>
      <c r="G962" s="135"/>
      <c r="H962" s="135"/>
      <c r="I962" s="197"/>
    </row>
    <row r="963" spans="1:12" ht="20.100000000000001" customHeight="1" outlineLevel="1" x14ac:dyDescent="0.25">
      <c r="A963" s="159" t="s">
        <v>26147</v>
      </c>
      <c r="B963" s="143" t="str">
        <f>$B$11</f>
        <v>93571</v>
      </c>
      <c r="C963" s="144" t="str">
        <f>$C$11</f>
        <v>SINAPI</v>
      </c>
      <c r="D963" s="145" t="str">
        <f>$D$11</f>
        <v>Arquiteto Sênior</v>
      </c>
      <c r="E963" s="363" t="str">
        <f>$E$11</f>
        <v>h</v>
      </c>
      <c r="F963" s="146">
        <f ca="1">SUMIF(B973:H1028,B963:B967,H973:H1009)</f>
        <v>8</v>
      </c>
      <c r="G963" s="146">
        <f>VLOOKUP(B963,MAO_OBRA_PROJETO!D:M,4,FALSE)</f>
        <v>91.51</v>
      </c>
      <c r="H963" s="443"/>
      <c r="I963" s="146">
        <f t="shared" ref="I963:I967" ca="1" si="152">TRUNC(F963*G963,2)</f>
        <v>732.08</v>
      </c>
    </row>
    <row r="964" spans="1:12" ht="20.100000000000001" customHeight="1" outlineLevel="1" x14ac:dyDescent="0.25">
      <c r="A964" s="159" t="s">
        <v>26148</v>
      </c>
      <c r="B964" s="130" t="str">
        <f>$B$12</f>
        <v>93568</v>
      </c>
      <c r="C964" s="131" t="str">
        <f>$C$12</f>
        <v>SINAPI</v>
      </c>
      <c r="D964" s="132" t="str">
        <f>$D$12</f>
        <v>Engenheiro Civil Sênior</v>
      </c>
      <c r="E964" s="362" t="str">
        <f>$E$12</f>
        <v>h</v>
      </c>
      <c r="F964" s="443">
        <f ca="1">SUMIF(B973:H1009,B963:B967,H973:H1009)</f>
        <v>143</v>
      </c>
      <c r="G964" s="443">
        <f>VLOOKUP(B964,MAO_OBRA_PROJETO!D:M,4,FALSE)</f>
        <v>91.51</v>
      </c>
      <c r="H964" s="443"/>
      <c r="I964" s="443">
        <f t="shared" ca="1" si="152"/>
        <v>13085.93</v>
      </c>
    </row>
    <row r="965" spans="1:12" ht="20.100000000000001" customHeight="1" outlineLevel="1" x14ac:dyDescent="0.25">
      <c r="A965" s="159" t="s">
        <v>26149</v>
      </c>
      <c r="B965" s="147" t="str">
        <f>$B$13</f>
        <v>91677</v>
      </c>
      <c r="C965" s="144" t="str">
        <f>$C$13</f>
        <v>DER</v>
      </c>
      <c r="D965" s="148" t="str">
        <f>$D$13</f>
        <v>Engenheiro Eletricista (Sênior)</v>
      </c>
      <c r="E965" s="363" t="str">
        <f>$E$13</f>
        <v>h</v>
      </c>
      <c r="F965" s="146">
        <f ca="1">SUMIF(B973:H1009,B963:B967,H973:H1009)</f>
        <v>0</v>
      </c>
      <c r="G965" s="146">
        <f>VLOOKUP(B965,MAO_OBRA_PROJETO!D:M,4,FALSE)</f>
        <v>91.51</v>
      </c>
      <c r="H965" s="146"/>
      <c r="I965" s="146">
        <f t="shared" ca="1" si="152"/>
        <v>0</v>
      </c>
    </row>
    <row r="966" spans="1:12" ht="20.100000000000001" customHeight="1" outlineLevel="1" x14ac:dyDescent="0.25">
      <c r="A966" s="159" t="s">
        <v>26150</v>
      </c>
      <c r="B966" s="133" t="str">
        <f>$B$14</f>
        <v>93568M</v>
      </c>
      <c r="C966" s="131" t="str">
        <f>$C$14</f>
        <v>SINAPI</v>
      </c>
      <c r="D966" s="134" t="str">
        <f>$D$14</f>
        <v>Engenheiro Mecânico (Sênior)</v>
      </c>
      <c r="E966" s="362" t="str">
        <f>$E$14</f>
        <v>h</v>
      </c>
      <c r="F966" s="443">
        <f ca="1">SUMIF(B973:H1009,B963:B967,H973:H1009)</f>
        <v>0</v>
      </c>
      <c r="G966" s="443">
        <f>VLOOKUP(B966,MAO_OBRA_PROJETO!D:M,4,FALSE)</f>
        <v>91.51</v>
      </c>
      <c r="H966" s="443"/>
      <c r="I966" s="443">
        <f t="shared" ca="1" si="152"/>
        <v>0</v>
      </c>
    </row>
    <row r="967" spans="1:12" ht="20.100000000000001" customHeight="1" outlineLevel="1" x14ac:dyDescent="0.25">
      <c r="A967" s="159" t="s">
        <v>26151</v>
      </c>
      <c r="B967" s="147" t="str">
        <f>$B$15</f>
        <v>93560</v>
      </c>
      <c r="C967" s="144" t="str">
        <f>$C$15</f>
        <v>SINAPI</v>
      </c>
      <c r="D967" s="148" t="str">
        <f>$D$15</f>
        <v>Desenhista copista</v>
      </c>
      <c r="E967" s="363" t="str">
        <f>$E$15</f>
        <v>h</v>
      </c>
      <c r="F967" s="146">
        <f ca="1">SUMIF(B973:H1009,B963:B967,H973:H1009)</f>
        <v>121</v>
      </c>
      <c r="G967" s="146">
        <f>VLOOKUP(B967,MAO_OBRA_PROJETO!D:M,4,FALSE)</f>
        <v>13.77</v>
      </c>
      <c r="H967" s="146"/>
      <c r="I967" s="146">
        <f t="shared" ca="1" si="152"/>
        <v>1666.17</v>
      </c>
    </row>
    <row r="968" spans="1:12" ht="20.100000000000001" customHeight="1" outlineLevel="1" x14ac:dyDescent="0.25">
      <c r="A968" s="639" t="s">
        <v>25785</v>
      </c>
      <c r="B968" s="639"/>
      <c r="C968" s="639"/>
      <c r="D968" s="639"/>
      <c r="E968" s="639"/>
      <c r="F968" s="639"/>
      <c r="G968" s="639"/>
      <c r="H968" s="440"/>
      <c r="I968" s="444">
        <f ca="1">SUM(I963:I967)</f>
        <v>15484.18</v>
      </c>
    </row>
    <row r="969" spans="1:12" ht="20.100000000000001" customHeight="1" outlineLevel="1" x14ac:dyDescent="0.25">
      <c r="A969" s="640" t="s">
        <v>25790</v>
      </c>
      <c r="B969" s="640"/>
      <c r="C969" s="640"/>
      <c r="D969" s="640"/>
      <c r="E969" s="640"/>
      <c r="F969" s="640"/>
      <c r="G969" s="640"/>
      <c r="H969" s="442"/>
      <c r="I969" s="224">
        <f>1+0.1</f>
        <v>1.1000000000000001</v>
      </c>
    </row>
    <row r="970" spans="1:12" ht="20.100000000000001" customHeight="1" outlineLevel="1" x14ac:dyDescent="0.25">
      <c r="A970" s="641" t="s">
        <v>16213</v>
      </c>
      <c r="B970" s="641"/>
      <c r="C970" s="641"/>
      <c r="D970" s="641"/>
      <c r="E970" s="641"/>
      <c r="F970" s="641"/>
      <c r="G970" s="641"/>
      <c r="H970" s="443"/>
      <c r="I970" s="224">
        <f>1+0.0974</f>
        <v>1.0973999999999999</v>
      </c>
    </row>
    <row r="971" spans="1:12" ht="20.100000000000001" customHeight="1" outlineLevel="1" x14ac:dyDescent="0.25">
      <c r="A971" s="642" t="s">
        <v>25787</v>
      </c>
      <c r="B971" s="642"/>
      <c r="C971" s="642"/>
      <c r="D971" s="642"/>
      <c r="E971" s="642"/>
      <c r="F971" s="642"/>
      <c r="G971" s="642"/>
      <c r="H971" s="446"/>
      <c r="I971" s="446">
        <f ca="1">TRUNC(I968*I969*I970,2)</f>
        <v>18691.57</v>
      </c>
      <c r="K971" s="31"/>
    </row>
    <row r="972" spans="1:12" ht="20.100000000000001" customHeight="1" outlineLevel="1" x14ac:dyDescent="0.25">
      <c r="A972" s="201"/>
      <c r="B972" s="201"/>
      <c r="C972" s="201"/>
      <c r="D972" s="201"/>
      <c r="E972" s="364"/>
      <c r="F972" s="201"/>
      <c r="G972" s="201"/>
      <c r="H972" s="201"/>
      <c r="I972" s="201"/>
    </row>
    <row r="973" spans="1:12" ht="48.75" customHeight="1" outlineLevel="1" x14ac:dyDescent="0.25">
      <c r="A973" s="150" t="s">
        <v>16208</v>
      </c>
      <c r="B973" s="151"/>
      <c r="C973" s="152"/>
      <c r="D973" s="160" t="s">
        <v>25862</v>
      </c>
      <c r="E973" s="393"/>
      <c r="F973" s="424">
        <f>F961</f>
        <v>2.2000000000000002</v>
      </c>
      <c r="G973" s="393" t="s">
        <v>25855</v>
      </c>
      <c r="H973" s="153"/>
      <c r="I973" s="154">
        <f ca="1">I982</f>
        <v>11484.6</v>
      </c>
    </row>
    <row r="974" spans="1:12" ht="20.100000000000001" customHeight="1" outlineLevel="2" x14ac:dyDescent="0.25">
      <c r="A974" s="149" t="s">
        <v>26152</v>
      </c>
      <c r="B974" s="143" t="str">
        <f>$B$11</f>
        <v>93571</v>
      </c>
      <c r="C974" s="144" t="str">
        <f>$C$11</f>
        <v>SINAPI</v>
      </c>
      <c r="D974" s="145" t="str">
        <f>$D$11</f>
        <v>Arquiteto Sênior</v>
      </c>
      <c r="E974" s="363" t="str">
        <f>$E$11</f>
        <v>h</v>
      </c>
      <c r="F974" s="146">
        <f ca="1">SUMIF(B986:H990,B974:B978,H986:H990)</f>
        <v>0</v>
      </c>
      <c r="G974" s="146">
        <f>VLOOKUP(B974,MAO_OBRA_PROJETO!D:M,4,FALSE)</f>
        <v>91.51</v>
      </c>
      <c r="H974" s="443"/>
      <c r="I974" s="146">
        <f t="shared" ref="I974:I978" ca="1" si="153">TRUNC(F974*G974,2)</f>
        <v>0</v>
      </c>
    </row>
    <row r="975" spans="1:12" ht="20.100000000000001" customHeight="1" outlineLevel="2" x14ac:dyDescent="0.25">
      <c r="A975" s="149" t="s">
        <v>26153</v>
      </c>
      <c r="B975" s="101" t="str">
        <f>$B$12</f>
        <v>93568</v>
      </c>
      <c r="C975" s="131" t="str">
        <f>$C$12</f>
        <v>SINAPI</v>
      </c>
      <c r="D975" s="40" t="str">
        <f>$D$12</f>
        <v>Engenheiro Civil Sênior</v>
      </c>
      <c r="E975" s="362" t="str">
        <f>$E$12</f>
        <v>h</v>
      </c>
      <c r="F975" s="443">
        <f ca="1">SUMIF(B986:H990,B974:B978,H986:H990)</f>
        <v>99</v>
      </c>
      <c r="G975" s="443">
        <f>VLOOKUP(B975,MAO_OBRA_PROJETO!D:M,4,FALSE)</f>
        <v>91.51</v>
      </c>
      <c r="H975" s="443"/>
      <c r="I975" s="443">
        <f t="shared" ca="1" si="153"/>
        <v>9059.49</v>
      </c>
    </row>
    <row r="976" spans="1:12" ht="20.100000000000001" customHeight="1" outlineLevel="2" x14ac:dyDescent="0.25">
      <c r="A976" s="149" t="s">
        <v>26154</v>
      </c>
      <c r="B976" s="147" t="str">
        <f>$B$13</f>
        <v>91677</v>
      </c>
      <c r="C976" s="144" t="str">
        <f>$C$13</f>
        <v>DER</v>
      </c>
      <c r="D976" s="148" t="str">
        <f>$D$13</f>
        <v>Engenheiro Eletricista (Sênior)</v>
      </c>
      <c r="E976" s="363" t="str">
        <f>$E$13</f>
        <v>h</v>
      </c>
      <c r="F976" s="146">
        <f ca="1">SUMIF(B986:H990,B974:B978,H986:H990)</f>
        <v>0</v>
      </c>
      <c r="G976" s="146">
        <f>VLOOKUP(B976,MAO_OBRA_PROJETO!D:M,4,FALSE)</f>
        <v>91.51</v>
      </c>
      <c r="H976" s="146"/>
      <c r="I976" s="146">
        <f t="shared" ca="1" si="153"/>
        <v>0</v>
      </c>
    </row>
    <row r="977" spans="1:9" ht="20.100000000000001" customHeight="1" outlineLevel="2" x14ac:dyDescent="0.25">
      <c r="A977" s="149" t="s">
        <v>26155</v>
      </c>
      <c r="B977" s="37" t="str">
        <f>$B$14</f>
        <v>93568M</v>
      </c>
      <c r="C977" s="131" t="str">
        <f>$C$14</f>
        <v>SINAPI</v>
      </c>
      <c r="D977" s="38" t="str">
        <f>$D$14</f>
        <v>Engenheiro Mecânico (Sênior)</v>
      </c>
      <c r="E977" s="362" t="str">
        <f>$E$14</f>
        <v>h</v>
      </c>
      <c r="F977" s="443">
        <f ca="1">SUMIF(B986:H990,B974:B978,H986:H990)</f>
        <v>0</v>
      </c>
      <c r="G977" s="443">
        <f>VLOOKUP(B977,MAO_OBRA_PROJETO!D:M,4,FALSE)</f>
        <v>91.51</v>
      </c>
      <c r="H977" s="443"/>
      <c r="I977" s="443">
        <f t="shared" ca="1" si="153"/>
        <v>0</v>
      </c>
    </row>
    <row r="978" spans="1:9" ht="20.100000000000001" customHeight="1" outlineLevel="2" x14ac:dyDescent="0.25">
      <c r="A978" s="149" t="s">
        <v>26156</v>
      </c>
      <c r="B978" s="147" t="str">
        <f>$B$15</f>
        <v>93560</v>
      </c>
      <c r="C978" s="144" t="str">
        <f>$C$15</f>
        <v>SINAPI</v>
      </c>
      <c r="D978" s="148" t="str">
        <f>$D$15</f>
        <v>Desenhista copista</v>
      </c>
      <c r="E978" s="363" t="str">
        <f>$E$15</f>
        <v>h</v>
      </c>
      <c r="F978" s="146">
        <f ca="1">SUMIF(B986:H990,B974:B978,H986:H990)</f>
        <v>33</v>
      </c>
      <c r="G978" s="146">
        <f>VLOOKUP(B978,MAO_OBRA_PROJETO!D:M,4,FALSE)</f>
        <v>13.77</v>
      </c>
      <c r="H978" s="146"/>
      <c r="I978" s="146">
        <f t="shared" ca="1" si="153"/>
        <v>454.41</v>
      </c>
    </row>
    <row r="979" spans="1:9" ht="20.100000000000001" customHeight="1" outlineLevel="2" x14ac:dyDescent="0.25">
      <c r="A979" s="639" t="s">
        <v>25785</v>
      </c>
      <c r="B979" s="639"/>
      <c r="C979" s="639"/>
      <c r="D979" s="639"/>
      <c r="E979" s="639"/>
      <c r="F979" s="639"/>
      <c r="G979" s="639"/>
      <c r="H979" s="440"/>
      <c r="I979" s="444">
        <f ca="1">SUM(I974:I978)</f>
        <v>9513.9</v>
      </c>
    </row>
    <row r="980" spans="1:9" ht="20.100000000000001" customHeight="1" outlineLevel="2" x14ac:dyDescent="0.25">
      <c r="A980" s="640" t="s">
        <v>25790</v>
      </c>
      <c r="B980" s="640"/>
      <c r="C980" s="640"/>
      <c r="D980" s="640"/>
      <c r="E980" s="640"/>
      <c r="F980" s="640"/>
      <c r="G980" s="640"/>
      <c r="H980" s="442"/>
      <c r="I980" s="224">
        <f>1+0.1</f>
        <v>1.1000000000000001</v>
      </c>
    </row>
    <row r="981" spans="1:9" ht="20.100000000000001" customHeight="1" outlineLevel="2" x14ac:dyDescent="0.25">
      <c r="A981" s="641" t="s">
        <v>16213</v>
      </c>
      <c r="B981" s="641"/>
      <c r="C981" s="641"/>
      <c r="D981" s="641"/>
      <c r="E981" s="641"/>
      <c r="F981" s="641"/>
      <c r="G981" s="641"/>
      <c r="H981" s="443"/>
      <c r="I981" s="224">
        <f>1+0.0974</f>
        <v>1.0973999999999999</v>
      </c>
    </row>
    <row r="982" spans="1:9" ht="20.100000000000001" customHeight="1" outlineLevel="2" x14ac:dyDescent="0.25">
      <c r="A982" s="636" t="s">
        <v>25787</v>
      </c>
      <c r="B982" s="636"/>
      <c r="C982" s="636"/>
      <c r="D982" s="636"/>
      <c r="E982" s="636"/>
      <c r="F982" s="636"/>
      <c r="G982" s="636"/>
      <c r="H982" s="444"/>
      <c r="I982" s="444">
        <f ca="1">TRUNC(I979*I980*I981,2)</f>
        <v>11484.6</v>
      </c>
    </row>
    <row r="983" spans="1:9" ht="20.100000000000001" customHeight="1" outlineLevel="2" x14ac:dyDescent="0.25">
      <c r="A983" s="202"/>
      <c r="B983" s="202"/>
      <c r="C983" s="202"/>
      <c r="D983" s="202"/>
      <c r="E983" s="370"/>
      <c r="F983" s="202"/>
      <c r="G983" s="202"/>
      <c r="H983" s="202"/>
      <c r="I983" s="200"/>
    </row>
    <row r="984" spans="1:9" ht="20.100000000000001" customHeight="1" outlineLevel="2" x14ac:dyDescent="0.25">
      <c r="A984" s="638" t="s">
        <v>13238</v>
      </c>
      <c r="B984" s="638"/>
      <c r="C984" s="638"/>
      <c r="D984" s="638"/>
      <c r="E984" s="638"/>
      <c r="F984" s="638"/>
      <c r="G984" s="638"/>
      <c r="H984" s="441"/>
      <c r="I984" s="226"/>
    </row>
    <row r="985" spans="1:9" ht="20.100000000000001" customHeight="1" outlineLevel="2" x14ac:dyDescent="0.25">
      <c r="A985" s="39" t="s">
        <v>10</v>
      </c>
      <c r="B985" s="225" t="s">
        <v>2</v>
      </c>
      <c r="C985" s="228" t="s">
        <v>13</v>
      </c>
      <c r="D985" s="225" t="s">
        <v>3</v>
      </c>
      <c r="E985" s="366" t="s">
        <v>25846</v>
      </c>
      <c r="F985" s="142" t="s">
        <v>25847</v>
      </c>
      <c r="G985" s="229" t="s">
        <v>25786</v>
      </c>
      <c r="H985" s="142"/>
      <c r="I985" s="155"/>
    </row>
    <row r="986" spans="1:9" ht="20.100000000000001" customHeight="1" outlineLevel="2" x14ac:dyDescent="0.25">
      <c r="A986" s="149" t="str">
        <f>A974</f>
        <v>2.7.2.1</v>
      </c>
      <c r="B986" s="143" t="str">
        <f>$B$11</f>
        <v>93571</v>
      </c>
      <c r="C986" s="144" t="str">
        <f>$C$11</f>
        <v>SINAPI</v>
      </c>
      <c r="D986" s="145" t="str">
        <f>$D$11</f>
        <v>Arquiteto Sênior</v>
      </c>
      <c r="E986" s="363"/>
      <c r="F986" s="146">
        <f>IF(E986&gt;0,F973,0)</f>
        <v>0</v>
      </c>
      <c r="G986" s="146">
        <f t="shared" ref="G986:G990" si="154">ROUNDUP(E986*F986,0)</f>
        <v>0</v>
      </c>
      <c r="H986" s="443">
        <f t="shared" ref="H986:H990" si="155">G986</f>
        <v>0</v>
      </c>
      <c r="I986" s="443"/>
    </row>
    <row r="987" spans="1:9" ht="20.100000000000001" customHeight="1" outlineLevel="2" x14ac:dyDescent="0.25">
      <c r="A987" s="30" t="str">
        <f>A975</f>
        <v>2.7.2.2</v>
      </c>
      <c r="B987" s="101" t="str">
        <f>$B$12</f>
        <v>93568</v>
      </c>
      <c r="C987" s="34" t="str">
        <f>$C$12</f>
        <v>SINAPI</v>
      </c>
      <c r="D987" s="40" t="str">
        <f>$D$12</f>
        <v>Engenheiro Civil Sênior</v>
      </c>
      <c r="E987" s="394">
        <v>45</v>
      </c>
      <c r="F987" s="443">
        <f>IF(E987&gt;0,F973,0)</f>
        <v>2.2000000000000002</v>
      </c>
      <c r="G987" s="102">
        <f t="shared" si="154"/>
        <v>99</v>
      </c>
      <c r="H987" s="443">
        <f t="shared" si="155"/>
        <v>99</v>
      </c>
      <c r="I987" s="443"/>
    </row>
    <row r="988" spans="1:9" ht="20.100000000000001" customHeight="1" outlineLevel="2" x14ac:dyDescent="0.25">
      <c r="A988" s="149" t="str">
        <f>A976</f>
        <v>2.7.2.3</v>
      </c>
      <c r="B988" s="147" t="str">
        <f>$B$13</f>
        <v>91677</v>
      </c>
      <c r="C988" s="144" t="str">
        <f>$C$13</f>
        <v>DER</v>
      </c>
      <c r="D988" s="148" t="str">
        <f>$D$13</f>
        <v>Engenheiro Eletricista (Sênior)</v>
      </c>
      <c r="E988" s="363"/>
      <c r="F988" s="146">
        <f>IF(E988&gt;0,F973,0)</f>
        <v>0</v>
      </c>
      <c r="G988" s="146">
        <f t="shared" si="154"/>
        <v>0</v>
      </c>
      <c r="H988" s="146">
        <f t="shared" si="155"/>
        <v>0</v>
      </c>
      <c r="I988" s="443"/>
    </row>
    <row r="989" spans="1:9" ht="20.100000000000001" customHeight="1" outlineLevel="2" x14ac:dyDescent="0.25">
      <c r="A989" s="30" t="str">
        <f>A977</f>
        <v>2.7.2.4</v>
      </c>
      <c r="B989" s="37" t="str">
        <f>$B$14</f>
        <v>93568M</v>
      </c>
      <c r="C989" s="34" t="str">
        <f>$C$14</f>
        <v>SINAPI</v>
      </c>
      <c r="D989" s="38" t="str">
        <f>$D$14</f>
        <v>Engenheiro Mecânico (Sênior)</v>
      </c>
      <c r="E989" s="362"/>
      <c r="F989" s="443">
        <f>IF(E989&gt;0,F973,0)</f>
        <v>0</v>
      </c>
      <c r="G989" s="102">
        <f t="shared" si="154"/>
        <v>0</v>
      </c>
      <c r="H989" s="443">
        <f t="shared" si="155"/>
        <v>0</v>
      </c>
      <c r="I989" s="443"/>
    </row>
    <row r="990" spans="1:9" ht="20.100000000000001" customHeight="1" outlineLevel="2" x14ac:dyDescent="0.25">
      <c r="A990" s="149" t="str">
        <f>A978</f>
        <v>2.7.2.5</v>
      </c>
      <c r="B990" s="147" t="str">
        <f>$B$15</f>
        <v>93560</v>
      </c>
      <c r="C990" s="144" t="str">
        <f>$C$15</f>
        <v>SINAPI</v>
      </c>
      <c r="D990" s="148" t="str">
        <f>$D$15</f>
        <v>Desenhista copista</v>
      </c>
      <c r="E990" s="395">
        <f>E987/3</f>
        <v>15</v>
      </c>
      <c r="F990" s="146">
        <f>IF(E990&gt;0,F973,0)</f>
        <v>2.2000000000000002</v>
      </c>
      <c r="G990" s="146">
        <f t="shared" si="154"/>
        <v>33</v>
      </c>
      <c r="H990" s="146">
        <f t="shared" si="155"/>
        <v>33</v>
      </c>
      <c r="I990" s="443"/>
    </row>
    <row r="991" spans="1:9" ht="20.100000000000001" customHeight="1" outlineLevel="1" x14ac:dyDescent="0.25">
      <c r="A991" s="236"/>
      <c r="B991" s="237"/>
      <c r="C991" s="238"/>
      <c r="D991" s="236"/>
      <c r="E991" s="373"/>
      <c r="F991" s="231"/>
      <c r="G991" s="231"/>
      <c r="H991" s="231"/>
      <c r="I991" s="232"/>
    </row>
    <row r="992" spans="1:9" ht="20.100000000000001" customHeight="1" outlineLevel="1" x14ac:dyDescent="0.25">
      <c r="A992" s="150" t="s">
        <v>16209</v>
      </c>
      <c r="B992" s="151"/>
      <c r="C992" s="152"/>
      <c r="D992" s="150" t="s">
        <v>25814</v>
      </c>
      <c r="E992" s="393"/>
      <c r="F992" s="424">
        <f>F961</f>
        <v>2.2000000000000002</v>
      </c>
      <c r="G992" s="393" t="s">
        <v>25855</v>
      </c>
      <c r="H992" s="153"/>
      <c r="I992" s="154">
        <f ca="1">I1001</f>
        <v>6323.24</v>
      </c>
    </row>
    <row r="993" spans="1:9" ht="20.100000000000001" customHeight="1" outlineLevel="2" x14ac:dyDescent="0.25">
      <c r="A993" s="149" t="s">
        <v>26157</v>
      </c>
      <c r="B993" s="143" t="str">
        <f>$B$11</f>
        <v>93571</v>
      </c>
      <c r="C993" s="144" t="str">
        <f>$C$11</f>
        <v>SINAPI</v>
      </c>
      <c r="D993" s="145" t="str">
        <f>$D$11</f>
        <v>Arquiteto Sênior</v>
      </c>
      <c r="E993" s="363" t="str">
        <f>$E$11</f>
        <v>h</v>
      </c>
      <c r="F993" s="146">
        <f ca="1">SUMIF(B1005:H1009,B993:B997,H1005:H1009)</f>
        <v>0</v>
      </c>
      <c r="G993" s="146">
        <f>VLOOKUP(B993,MAO_OBRA_PROJETO!D:M,4,FALSE)</f>
        <v>91.51</v>
      </c>
      <c r="H993" s="146"/>
      <c r="I993" s="146">
        <f t="shared" ref="I993:I997" ca="1" si="156">TRUNC(F993*G993,2)</f>
        <v>0</v>
      </c>
    </row>
    <row r="994" spans="1:9" ht="20.100000000000001" customHeight="1" outlineLevel="2" x14ac:dyDescent="0.25">
      <c r="A994" s="149" t="s">
        <v>26158</v>
      </c>
      <c r="B994" s="101" t="str">
        <f>$B$12</f>
        <v>93568</v>
      </c>
      <c r="C994" s="131" t="str">
        <f>$C$12</f>
        <v>SINAPI</v>
      </c>
      <c r="D994" s="40" t="str">
        <f>$D$12</f>
        <v>Engenheiro Civil Sênior</v>
      </c>
      <c r="E994" s="362" t="str">
        <f>$E$12</f>
        <v>h</v>
      </c>
      <c r="F994" s="443">
        <f ca="1">SUMIF(B1005:H1009,B993:B997,H1005:H1009)</f>
        <v>44</v>
      </c>
      <c r="G994" s="443">
        <f>VLOOKUP(B994,MAO_OBRA_PROJETO!D:M,4,FALSE)</f>
        <v>91.51</v>
      </c>
      <c r="H994" s="443"/>
      <c r="I994" s="443">
        <f t="shared" ca="1" si="156"/>
        <v>4026.44</v>
      </c>
    </row>
    <row r="995" spans="1:9" ht="20.100000000000001" customHeight="1" outlineLevel="2" x14ac:dyDescent="0.25">
      <c r="A995" s="149" t="s">
        <v>26159</v>
      </c>
      <c r="B995" s="147" t="str">
        <f>$B$13</f>
        <v>91677</v>
      </c>
      <c r="C995" s="144" t="str">
        <f>$C$13</f>
        <v>DER</v>
      </c>
      <c r="D995" s="148" t="str">
        <f>$D$13</f>
        <v>Engenheiro Eletricista (Sênior)</v>
      </c>
      <c r="E995" s="363" t="str">
        <f>$E$13</f>
        <v>h</v>
      </c>
      <c r="F995" s="146">
        <f ca="1">SUMIF(B1005:H1009,B993:B997,H1005:H1009)</f>
        <v>0</v>
      </c>
      <c r="G995" s="146">
        <f>VLOOKUP(B995,MAO_OBRA_PROJETO!D:M,4,FALSE)</f>
        <v>91.51</v>
      </c>
      <c r="H995" s="146"/>
      <c r="I995" s="146">
        <f t="shared" ca="1" si="156"/>
        <v>0</v>
      </c>
    </row>
    <row r="996" spans="1:9" ht="20.100000000000001" customHeight="1" outlineLevel="2" x14ac:dyDescent="0.25">
      <c r="A996" s="149" t="s">
        <v>26160</v>
      </c>
      <c r="B996" s="37" t="str">
        <f>$B$14</f>
        <v>93568M</v>
      </c>
      <c r="C996" s="131" t="str">
        <f>$C$14</f>
        <v>SINAPI</v>
      </c>
      <c r="D996" s="38" t="str">
        <f>$D$14</f>
        <v>Engenheiro Mecânico (Sênior)</v>
      </c>
      <c r="E996" s="362" t="str">
        <f>$E$14</f>
        <v>h</v>
      </c>
      <c r="F996" s="443">
        <f ca="1">SUMIF(B1005:H1009,B993:B997,H1005:H1009)</f>
        <v>0</v>
      </c>
      <c r="G996" s="443">
        <f>VLOOKUP(B996,MAO_OBRA_PROJETO!D:M,4,FALSE)</f>
        <v>91.51</v>
      </c>
      <c r="H996" s="443"/>
      <c r="I996" s="443">
        <f t="shared" ca="1" si="156"/>
        <v>0</v>
      </c>
    </row>
    <row r="997" spans="1:9" ht="20.100000000000001" customHeight="1" outlineLevel="2" x14ac:dyDescent="0.25">
      <c r="A997" s="149" t="s">
        <v>26161</v>
      </c>
      <c r="B997" s="147" t="str">
        <f>$B$15</f>
        <v>93560</v>
      </c>
      <c r="C997" s="144" t="str">
        <f>$C$15</f>
        <v>SINAPI</v>
      </c>
      <c r="D997" s="148" t="str">
        <f>$D$15</f>
        <v>Desenhista copista</v>
      </c>
      <c r="E997" s="363" t="str">
        <f>$E$15</f>
        <v>h</v>
      </c>
      <c r="F997" s="146">
        <f ca="1">SUMIF(B1005:H1009,B993:B997,H1005:H1009)</f>
        <v>88</v>
      </c>
      <c r="G997" s="146">
        <f>VLOOKUP(B997,MAO_OBRA_PROJETO!D:M,4,FALSE)</f>
        <v>13.77</v>
      </c>
      <c r="H997" s="146"/>
      <c r="I997" s="146">
        <f t="shared" ca="1" si="156"/>
        <v>1211.76</v>
      </c>
    </row>
    <row r="998" spans="1:9" ht="20.100000000000001" customHeight="1" outlineLevel="2" x14ac:dyDescent="0.25">
      <c r="A998" s="639" t="s">
        <v>25785</v>
      </c>
      <c r="B998" s="639"/>
      <c r="C998" s="639"/>
      <c r="D998" s="639"/>
      <c r="E998" s="639"/>
      <c r="F998" s="639"/>
      <c r="G998" s="639"/>
      <c r="H998" s="440"/>
      <c r="I998" s="444">
        <f ca="1">SUM(I993:I997)</f>
        <v>5238.2</v>
      </c>
    </row>
    <row r="999" spans="1:9" ht="20.100000000000001" customHeight="1" outlineLevel="2" x14ac:dyDescent="0.25">
      <c r="A999" s="640" t="s">
        <v>25790</v>
      </c>
      <c r="B999" s="640"/>
      <c r="C999" s="640"/>
      <c r="D999" s="640"/>
      <c r="E999" s="640"/>
      <c r="F999" s="640"/>
      <c r="G999" s="640"/>
      <c r="H999" s="442"/>
      <c r="I999" s="224">
        <f>1+0.1</f>
        <v>1.1000000000000001</v>
      </c>
    </row>
    <row r="1000" spans="1:9" ht="20.100000000000001" customHeight="1" outlineLevel="2" x14ac:dyDescent="0.25">
      <c r="A1000" s="641" t="s">
        <v>16213</v>
      </c>
      <c r="B1000" s="641"/>
      <c r="C1000" s="641"/>
      <c r="D1000" s="641"/>
      <c r="E1000" s="641"/>
      <c r="F1000" s="641"/>
      <c r="G1000" s="641"/>
      <c r="H1000" s="443"/>
      <c r="I1000" s="224">
        <f>1+0.0974</f>
        <v>1.0973999999999999</v>
      </c>
    </row>
    <row r="1001" spans="1:9" ht="20.100000000000001" customHeight="1" outlineLevel="2" x14ac:dyDescent="0.25">
      <c r="A1001" s="636" t="s">
        <v>25787</v>
      </c>
      <c r="B1001" s="636"/>
      <c r="C1001" s="636"/>
      <c r="D1001" s="636"/>
      <c r="E1001" s="636"/>
      <c r="F1001" s="636"/>
      <c r="G1001" s="636"/>
      <c r="H1001" s="444"/>
      <c r="I1001" s="444">
        <f ca="1">TRUNC(I998*I999*I1000,2)</f>
        <v>6323.24</v>
      </c>
    </row>
    <row r="1002" spans="1:9" ht="20.100000000000001" customHeight="1" outlineLevel="2" x14ac:dyDescent="0.25">
      <c r="A1002" s="202"/>
      <c r="B1002" s="202"/>
      <c r="C1002" s="202"/>
      <c r="D1002" s="202"/>
      <c r="E1002" s="370"/>
      <c r="F1002" s="202"/>
      <c r="G1002" s="202"/>
      <c r="H1002" s="202"/>
      <c r="I1002" s="200"/>
    </row>
    <row r="1003" spans="1:9" ht="20.100000000000001" customHeight="1" outlineLevel="2" x14ac:dyDescent="0.25">
      <c r="A1003" s="638" t="s">
        <v>13238</v>
      </c>
      <c r="B1003" s="638"/>
      <c r="C1003" s="638"/>
      <c r="D1003" s="638"/>
      <c r="E1003" s="638"/>
      <c r="F1003" s="638"/>
      <c r="G1003" s="638"/>
      <c r="H1003" s="441"/>
      <c r="I1003" s="203"/>
    </row>
    <row r="1004" spans="1:9" ht="20.100000000000001" customHeight="1" outlineLevel="2" x14ac:dyDescent="0.25">
      <c r="A1004" s="39" t="s">
        <v>10</v>
      </c>
      <c r="B1004" s="225" t="s">
        <v>2</v>
      </c>
      <c r="C1004" s="228" t="s">
        <v>13</v>
      </c>
      <c r="D1004" s="225" t="s">
        <v>3</v>
      </c>
      <c r="E1004" s="366" t="s">
        <v>25846</v>
      </c>
      <c r="F1004" s="142" t="s">
        <v>25847</v>
      </c>
      <c r="G1004" s="229" t="s">
        <v>25786</v>
      </c>
      <c r="H1004" s="142"/>
      <c r="I1004" s="202"/>
    </row>
    <row r="1005" spans="1:9" ht="20.100000000000001" customHeight="1" outlineLevel="2" x14ac:dyDescent="0.25">
      <c r="A1005" s="149" t="str">
        <f>A993</f>
        <v>2.7.3.1</v>
      </c>
      <c r="B1005" s="143" t="str">
        <f>$B$11</f>
        <v>93571</v>
      </c>
      <c r="C1005" s="144" t="str">
        <f>$C$11</f>
        <v>SINAPI</v>
      </c>
      <c r="D1005" s="145" t="str">
        <f>$D$11</f>
        <v>Arquiteto Sênior</v>
      </c>
      <c r="E1005" s="395"/>
      <c r="F1005" s="146">
        <f>IF(E1005&gt;0,F992,0)</f>
        <v>0</v>
      </c>
      <c r="G1005" s="146">
        <f t="shared" ref="G1005:G1009" si="157">ROUNDUP(E1005*F1005,0)</f>
        <v>0</v>
      </c>
      <c r="H1005" s="146">
        <f t="shared" ref="H1005:H1009" si="158">G1005</f>
        <v>0</v>
      </c>
      <c r="I1005" s="200"/>
    </row>
    <row r="1006" spans="1:9" ht="20.100000000000001" customHeight="1" outlineLevel="2" x14ac:dyDescent="0.25">
      <c r="A1006" s="30" t="str">
        <f>A994</f>
        <v>2.7.3.2</v>
      </c>
      <c r="B1006" s="101" t="str">
        <f>$B$12</f>
        <v>93568</v>
      </c>
      <c r="C1006" s="34" t="str">
        <f>$C$12</f>
        <v>SINAPI</v>
      </c>
      <c r="D1006" s="40" t="str">
        <f>$D$12</f>
        <v>Engenheiro Civil Sênior</v>
      </c>
      <c r="E1006" s="394">
        <f>1/(0.1/2)</f>
        <v>20</v>
      </c>
      <c r="F1006" s="443">
        <f>IF(E1006&gt;0,F992,0)</f>
        <v>2.2000000000000002</v>
      </c>
      <c r="G1006" s="102">
        <f t="shared" si="157"/>
        <v>44</v>
      </c>
      <c r="H1006" s="146">
        <f t="shared" si="158"/>
        <v>44</v>
      </c>
      <c r="I1006" s="200"/>
    </row>
    <row r="1007" spans="1:9" ht="20.100000000000001" customHeight="1" outlineLevel="2" x14ac:dyDescent="0.25">
      <c r="A1007" s="149" t="str">
        <f>A995</f>
        <v>2.7.3.3</v>
      </c>
      <c r="B1007" s="147" t="str">
        <f>$B$13</f>
        <v>91677</v>
      </c>
      <c r="C1007" s="144" t="str">
        <f>$C$13</f>
        <v>DER</v>
      </c>
      <c r="D1007" s="148" t="str">
        <f>$D$13</f>
        <v>Engenheiro Eletricista (Sênior)</v>
      </c>
      <c r="E1007" s="363"/>
      <c r="F1007" s="146">
        <f>IF(E1007&gt;0,F992,0)</f>
        <v>0</v>
      </c>
      <c r="G1007" s="146">
        <f t="shared" si="157"/>
        <v>0</v>
      </c>
      <c r="H1007" s="443">
        <f t="shared" si="158"/>
        <v>0</v>
      </c>
      <c r="I1007" s="200"/>
    </row>
    <row r="1008" spans="1:9" ht="20.100000000000001" customHeight="1" outlineLevel="2" x14ac:dyDescent="0.25">
      <c r="A1008" s="30" t="str">
        <f>A996</f>
        <v>2.7.3.4</v>
      </c>
      <c r="B1008" s="37" t="str">
        <f>$B$14</f>
        <v>93568M</v>
      </c>
      <c r="C1008" s="34" t="str">
        <f>$C$14</f>
        <v>SINAPI</v>
      </c>
      <c r="D1008" s="38" t="str">
        <f>$D$14</f>
        <v>Engenheiro Mecânico (Sênior)</v>
      </c>
      <c r="E1008" s="362"/>
      <c r="F1008" s="443">
        <f>IF(E1008&gt;0,F992,0)</f>
        <v>0</v>
      </c>
      <c r="G1008" s="102">
        <f t="shared" si="157"/>
        <v>0</v>
      </c>
      <c r="H1008" s="146">
        <f t="shared" si="158"/>
        <v>0</v>
      </c>
      <c r="I1008" s="200"/>
    </row>
    <row r="1009" spans="1:9" ht="20.100000000000001" customHeight="1" outlineLevel="2" x14ac:dyDescent="0.25">
      <c r="A1009" s="149" t="str">
        <f>A997</f>
        <v>2.7.3.5</v>
      </c>
      <c r="B1009" s="147" t="str">
        <f>$B$15</f>
        <v>93560</v>
      </c>
      <c r="C1009" s="144" t="str">
        <f>$C$15</f>
        <v>SINAPI</v>
      </c>
      <c r="D1009" s="148" t="str">
        <f>$D$15</f>
        <v>Desenhista copista</v>
      </c>
      <c r="E1009" s="395">
        <f>2/(0.1/2)</f>
        <v>40</v>
      </c>
      <c r="F1009" s="146">
        <f>IF(E1009&gt;0,F992,0)</f>
        <v>2.2000000000000002</v>
      </c>
      <c r="G1009" s="146">
        <f t="shared" si="157"/>
        <v>88</v>
      </c>
      <c r="H1009" s="443">
        <f t="shared" si="158"/>
        <v>88</v>
      </c>
      <c r="I1009" s="200"/>
    </row>
    <row r="1010" spans="1:9" ht="15" customHeight="1" x14ac:dyDescent="0.25"/>
    <row r="1011" spans="1:9" ht="21.95" customHeight="1" outlineLevel="1" x14ac:dyDescent="0.25">
      <c r="A1011" s="150" t="s">
        <v>16210</v>
      </c>
      <c r="B1011" s="151"/>
      <c r="C1011" s="152"/>
      <c r="D1011" s="150" t="s">
        <v>25835</v>
      </c>
      <c r="E1011" s="393"/>
      <c r="F1011" s="424">
        <v>1</v>
      </c>
      <c r="G1011" s="393" t="s">
        <v>25863</v>
      </c>
      <c r="H1011" s="153"/>
      <c r="I1011" s="154">
        <f ca="1">I1020</f>
        <v>1016.7</v>
      </c>
    </row>
    <row r="1012" spans="1:9" ht="20.100000000000001" customHeight="1" outlineLevel="2" x14ac:dyDescent="0.25">
      <c r="A1012" s="149" t="s">
        <v>26162</v>
      </c>
      <c r="B1012" s="143" t="str">
        <f>$B$11</f>
        <v>93571</v>
      </c>
      <c r="C1012" s="144" t="str">
        <f>$C$11</f>
        <v>SINAPI</v>
      </c>
      <c r="D1012" s="145" t="str">
        <f>$D$11</f>
        <v>Arquiteto Sênior</v>
      </c>
      <c r="E1012" s="363" t="str">
        <f>$E$11</f>
        <v>h</v>
      </c>
      <c r="F1012" s="146">
        <f ca="1">SUMIF(B1024:H1028,B1012:B1016,H1024:H1028)</f>
        <v>8</v>
      </c>
      <c r="G1012" s="146">
        <f>VLOOKUP(B1012,MAO_OBRA_PROJETO!D:M,4,FALSE)</f>
        <v>91.51</v>
      </c>
      <c r="H1012" s="443"/>
      <c r="I1012" s="146">
        <f t="shared" ref="I1012:I1016" ca="1" si="159">TRUNC(F1012*G1012,2)</f>
        <v>732.08</v>
      </c>
    </row>
    <row r="1013" spans="1:9" ht="20.100000000000001" customHeight="1" outlineLevel="2" x14ac:dyDescent="0.25">
      <c r="A1013" s="149" t="s">
        <v>26163</v>
      </c>
      <c r="B1013" s="101" t="str">
        <f>$B$12</f>
        <v>93568</v>
      </c>
      <c r="C1013" s="131" t="str">
        <f>$C$12</f>
        <v>SINAPI</v>
      </c>
      <c r="D1013" s="40" t="str">
        <f>$D$12</f>
        <v>Engenheiro Civil Sênior</v>
      </c>
      <c r="E1013" s="362" t="str">
        <f>$E$12</f>
        <v>h</v>
      </c>
      <c r="F1013" s="443">
        <f ca="1">SUMIF(B1024:H1028,B1012:B1016,H1024:H1028)</f>
        <v>0</v>
      </c>
      <c r="G1013" s="443">
        <f>VLOOKUP(B1013,MAO_OBRA_PROJETO!D:M,4,FALSE)</f>
        <v>91.51</v>
      </c>
      <c r="H1013" s="443"/>
      <c r="I1013" s="443">
        <f t="shared" ca="1" si="159"/>
        <v>0</v>
      </c>
    </row>
    <row r="1014" spans="1:9" ht="20.100000000000001" customHeight="1" outlineLevel="2" x14ac:dyDescent="0.25">
      <c r="A1014" s="149" t="s">
        <v>26164</v>
      </c>
      <c r="B1014" s="147" t="str">
        <f>$B$13</f>
        <v>91677</v>
      </c>
      <c r="C1014" s="144" t="str">
        <f>$C$13</f>
        <v>DER</v>
      </c>
      <c r="D1014" s="148" t="str">
        <f>$D$13</f>
        <v>Engenheiro Eletricista (Sênior)</v>
      </c>
      <c r="E1014" s="363" t="str">
        <f>$E$13</f>
        <v>h</v>
      </c>
      <c r="F1014" s="146">
        <f ca="1">SUMIF(B1024:H1028,B1012:B1016,H1024:H1028)</f>
        <v>0</v>
      </c>
      <c r="G1014" s="146">
        <f>VLOOKUP(B1014,MAO_OBRA_PROJETO!D:M,4,FALSE)</f>
        <v>91.51</v>
      </c>
      <c r="H1014" s="146"/>
      <c r="I1014" s="146">
        <f t="shared" ca="1" si="159"/>
        <v>0</v>
      </c>
    </row>
    <row r="1015" spans="1:9" ht="20.100000000000001" customHeight="1" outlineLevel="2" x14ac:dyDescent="0.25">
      <c r="A1015" s="149" t="s">
        <v>26165</v>
      </c>
      <c r="B1015" s="37" t="str">
        <f>$B$14</f>
        <v>93568M</v>
      </c>
      <c r="C1015" s="131" t="str">
        <f>$C$14</f>
        <v>SINAPI</v>
      </c>
      <c r="D1015" s="38" t="str">
        <f>$D$14</f>
        <v>Engenheiro Mecânico (Sênior)</v>
      </c>
      <c r="E1015" s="362" t="str">
        <f>$E$14</f>
        <v>h</v>
      </c>
      <c r="F1015" s="443">
        <f ca="1">SUMIF(B1024:H1028,B1012:B1016,H1024:H1028)</f>
        <v>0</v>
      </c>
      <c r="G1015" s="443">
        <f>VLOOKUP(B1015,MAO_OBRA_PROJETO!D:M,4,FALSE)</f>
        <v>91.51</v>
      </c>
      <c r="H1015" s="443"/>
      <c r="I1015" s="443">
        <f t="shared" ca="1" si="159"/>
        <v>0</v>
      </c>
    </row>
    <row r="1016" spans="1:9" ht="20.100000000000001" customHeight="1" outlineLevel="2" x14ac:dyDescent="0.25">
      <c r="A1016" s="149" t="s">
        <v>26166</v>
      </c>
      <c r="B1016" s="147" t="str">
        <f>$B$15</f>
        <v>93560</v>
      </c>
      <c r="C1016" s="144" t="str">
        <f>$C$15</f>
        <v>SINAPI</v>
      </c>
      <c r="D1016" s="148" t="str">
        <f>$D$15</f>
        <v>Desenhista copista</v>
      </c>
      <c r="E1016" s="363" t="str">
        <f>$E$15</f>
        <v>h</v>
      </c>
      <c r="F1016" s="443">
        <f ca="1">SUMIF(B1025:H1029,B1013:B1017,H1025:H1029)</f>
        <v>8</v>
      </c>
      <c r="G1016" s="146">
        <f>VLOOKUP(B1016,MAO_OBRA_PROJETO!D:M,4,FALSE)</f>
        <v>13.77</v>
      </c>
      <c r="H1016" s="146"/>
      <c r="I1016" s="146">
        <f t="shared" ca="1" si="159"/>
        <v>110.16</v>
      </c>
    </row>
    <row r="1017" spans="1:9" ht="20.100000000000001" customHeight="1" outlineLevel="2" x14ac:dyDescent="0.25">
      <c r="A1017" s="639" t="s">
        <v>25785</v>
      </c>
      <c r="B1017" s="639"/>
      <c r="C1017" s="639"/>
      <c r="D1017" s="639"/>
      <c r="E1017" s="639"/>
      <c r="F1017" s="639"/>
      <c r="G1017" s="639"/>
      <c r="H1017" s="440"/>
      <c r="I1017" s="444">
        <f ca="1">SUM(I1012:I1016)</f>
        <v>842.24</v>
      </c>
    </row>
    <row r="1018" spans="1:9" ht="20.100000000000001" customHeight="1" outlineLevel="2" x14ac:dyDescent="0.25">
      <c r="A1018" s="640" t="s">
        <v>25790</v>
      </c>
      <c r="B1018" s="640"/>
      <c r="C1018" s="640"/>
      <c r="D1018" s="640"/>
      <c r="E1018" s="640"/>
      <c r="F1018" s="640"/>
      <c r="G1018" s="640"/>
      <c r="H1018" s="442"/>
      <c r="I1018" s="224">
        <f>1+0.1</f>
        <v>1.1000000000000001</v>
      </c>
    </row>
    <row r="1019" spans="1:9" ht="20.100000000000001" customHeight="1" outlineLevel="2" x14ac:dyDescent="0.25">
      <c r="A1019" s="641" t="s">
        <v>16213</v>
      </c>
      <c r="B1019" s="641"/>
      <c r="C1019" s="641"/>
      <c r="D1019" s="641"/>
      <c r="E1019" s="641"/>
      <c r="F1019" s="641"/>
      <c r="G1019" s="641"/>
      <c r="H1019" s="443"/>
      <c r="I1019" s="224">
        <f>1+0.0974</f>
        <v>1.0973999999999999</v>
      </c>
    </row>
    <row r="1020" spans="1:9" ht="20.100000000000001" customHeight="1" outlineLevel="2" x14ac:dyDescent="0.25">
      <c r="A1020" s="636" t="s">
        <v>25787</v>
      </c>
      <c r="B1020" s="636"/>
      <c r="C1020" s="636"/>
      <c r="D1020" s="636"/>
      <c r="E1020" s="636"/>
      <c r="F1020" s="636"/>
      <c r="G1020" s="636"/>
      <c r="H1020" s="444"/>
      <c r="I1020" s="444">
        <f ca="1">TRUNC(I1017*I1018*I1019,2)</f>
        <v>1016.7</v>
      </c>
    </row>
    <row r="1021" spans="1:9" ht="20.100000000000001" customHeight="1" outlineLevel="2" x14ac:dyDescent="0.25">
      <c r="A1021" s="202"/>
      <c r="B1021" s="202"/>
      <c r="C1021" s="202"/>
      <c r="D1021" s="202"/>
      <c r="E1021" s="370"/>
      <c r="F1021" s="202"/>
      <c r="G1021" s="202"/>
      <c r="H1021" s="202"/>
      <c r="I1021" s="200"/>
    </row>
    <row r="1022" spans="1:9" ht="20.100000000000001" customHeight="1" outlineLevel="2" x14ac:dyDescent="0.25">
      <c r="A1022" s="638" t="s">
        <v>13238</v>
      </c>
      <c r="B1022" s="638"/>
      <c r="C1022" s="638"/>
      <c r="D1022" s="638"/>
      <c r="E1022" s="638"/>
      <c r="F1022" s="638"/>
      <c r="G1022" s="638"/>
      <c r="H1022" s="441"/>
      <c r="I1022" s="226"/>
    </row>
    <row r="1023" spans="1:9" ht="20.100000000000001" customHeight="1" outlineLevel="2" x14ac:dyDescent="0.25">
      <c r="A1023" s="39" t="s">
        <v>10</v>
      </c>
      <c r="B1023" s="225" t="s">
        <v>2</v>
      </c>
      <c r="C1023" s="228" t="s">
        <v>13</v>
      </c>
      <c r="D1023" s="225" t="s">
        <v>3</v>
      </c>
      <c r="E1023" s="366" t="s">
        <v>25865</v>
      </c>
      <c r="F1023" s="142" t="s">
        <v>9</v>
      </c>
      <c r="G1023" s="229" t="s">
        <v>25786</v>
      </c>
      <c r="H1023" s="142"/>
      <c r="I1023" s="155"/>
    </row>
    <row r="1024" spans="1:9" ht="20.100000000000001" customHeight="1" outlineLevel="2" x14ac:dyDescent="0.25">
      <c r="A1024" s="149" t="str">
        <f>A1012</f>
        <v>2.7.4.1</v>
      </c>
      <c r="B1024" s="143" t="str">
        <f>$B$11</f>
        <v>93571</v>
      </c>
      <c r="C1024" s="144" t="str">
        <f>$C$11</f>
        <v>SINAPI</v>
      </c>
      <c r="D1024" s="145" t="str">
        <f>$D$11</f>
        <v>Arquiteto Sênior</v>
      </c>
      <c r="E1024" s="363">
        <v>8</v>
      </c>
      <c r="F1024" s="146">
        <v>1</v>
      </c>
      <c r="G1024" s="146">
        <f t="shared" ref="G1024:G1028" si="160">ROUNDUP(E1024*F1024,0)</f>
        <v>8</v>
      </c>
      <c r="H1024" s="146">
        <f t="shared" ref="H1024:H1028" si="161">G1024</f>
        <v>8</v>
      </c>
      <c r="I1024" s="443"/>
    </row>
    <row r="1025" spans="1:13" ht="20.100000000000001" customHeight="1" outlineLevel="2" x14ac:dyDescent="0.25">
      <c r="A1025" s="30" t="str">
        <f>A1013</f>
        <v>2.7.4.2</v>
      </c>
      <c r="B1025" s="101" t="str">
        <f>$B$12</f>
        <v>93568</v>
      </c>
      <c r="C1025" s="34" t="str">
        <f>$C$12</f>
        <v>SINAPI</v>
      </c>
      <c r="D1025" s="40" t="str">
        <f>$D$12</f>
        <v>Engenheiro Civil Sênior</v>
      </c>
      <c r="E1025" s="394"/>
      <c r="F1025" s="443">
        <f>IF(E1025&gt;0,F1011,0)</f>
        <v>0</v>
      </c>
      <c r="G1025" s="102">
        <f t="shared" si="160"/>
        <v>0</v>
      </c>
      <c r="H1025" s="102">
        <f t="shared" si="161"/>
        <v>0</v>
      </c>
      <c r="I1025" s="443"/>
    </row>
    <row r="1026" spans="1:13" ht="20.100000000000001" customHeight="1" outlineLevel="2" x14ac:dyDescent="0.25">
      <c r="A1026" s="149" t="str">
        <f>A1014</f>
        <v>2.7.4.3</v>
      </c>
      <c r="B1026" s="147" t="str">
        <f>$B$13</f>
        <v>91677</v>
      </c>
      <c r="C1026" s="144" t="str">
        <f>$C$13</f>
        <v>DER</v>
      </c>
      <c r="D1026" s="148" t="str">
        <f>$D$13</f>
        <v>Engenheiro Eletricista (Sênior)</v>
      </c>
      <c r="E1026" s="363"/>
      <c r="F1026" s="146">
        <f>IF(E1026&gt;0,F1011,0)</f>
        <v>0</v>
      </c>
      <c r="G1026" s="146">
        <f t="shared" si="160"/>
        <v>0</v>
      </c>
      <c r="H1026" s="146">
        <f t="shared" si="161"/>
        <v>0</v>
      </c>
      <c r="I1026" s="443"/>
    </row>
    <row r="1027" spans="1:13" ht="20.100000000000001" customHeight="1" outlineLevel="2" x14ac:dyDescent="0.25">
      <c r="A1027" s="30" t="str">
        <f>A1015</f>
        <v>2.7.4.4</v>
      </c>
      <c r="B1027" s="37" t="str">
        <f>$B$14</f>
        <v>93568M</v>
      </c>
      <c r="C1027" s="34" t="str">
        <f>$C$14</f>
        <v>SINAPI</v>
      </c>
      <c r="D1027" s="38" t="str">
        <f>$D$14</f>
        <v>Engenheiro Mecânico (Sênior)</v>
      </c>
      <c r="E1027" s="362"/>
      <c r="F1027" s="443">
        <f>IF(E1027&gt;0,F1011,0)</f>
        <v>0</v>
      </c>
      <c r="G1027" s="102">
        <f t="shared" si="160"/>
        <v>0</v>
      </c>
      <c r="H1027" s="102">
        <f t="shared" si="161"/>
        <v>0</v>
      </c>
      <c r="I1027" s="443"/>
    </row>
    <row r="1028" spans="1:13" ht="20.100000000000001" customHeight="1" outlineLevel="2" x14ac:dyDescent="0.25">
      <c r="A1028" s="149" t="str">
        <f>A1016</f>
        <v>2.7.4.5</v>
      </c>
      <c r="B1028" s="147" t="str">
        <f>$B$15</f>
        <v>93560</v>
      </c>
      <c r="C1028" s="144" t="str">
        <f>$C$15</f>
        <v>SINAPI</v>
      </c>
      <c r="D1028" s="148" t="str">
        <f>$D$15</f>
        <v>Desenhista copista</v>
      </c>
      <c r="E1028" s="368">
        <v>8</v>
      </c>
      <c r="F1028" s="146">
        <v>1</v>
      </c>
      <c r="G1028" s="146">
        <f t="shared" si="160"/>
        <v>8</v>
      </c>
      <c r="H1028" s="146">
        <f t="shared" si="161"/>
        <v>8</v>
      </c>
      <c r="I1028" s="443"/>
    </row>
    <row r="1029" spans="1:13" ht="15" customHeight="1" x14ac:dyDescent="0.25">
      <c r="A1029" s="322"/>
      <c r="B1029" s="323"/>
      <c r="C1029" s="322"/>
      <c r="D1029" s="324"/>
      <c r="E1029" s="377"/>
      <c r="F1029" s="426"/>
      <c r="G1029" s="325"/>
      <c r="H1029" s="325"/>
      <c r="I1029" s="325"/>
    </row>
    <row r="1030" spans="1:13" ht="48.75" customHeight="1" x14ac:dyDescent="0.25">
      <c r="A1030" s="247" t="s">
        <v>13245</v>
      </c>
      <c r="B1030" s="248"/>
      <c r="C1030" s="247"/>
      <c r="D1030" s="479" t="s">
        <v>25813</v>
      </c>
      <c r="E1030" s="398"/>
      <c r="F1030" s="425"/>
      <c r="G1030" s="398"/>
      <c r="H1030" s="250"/>
      <c r="I1030" s="251">
        <f ca="1">I1041</f>
        <v>17575.47</v>
      </c>
      <c r="K1030" s="31">
        <f ca="1">I1041</f>
        <v>17575.47</v>
      </c>
      <c r="L1030" s="31">
        <f ca="1">I1030-K1030</f>
        <v>0</v>
      </c>
      <c r="M1030" s="31">
        <f ca="1">I1030-K1030</f>
        <v>0</v>
      </c>
    </row>
    <row r="1031" spans="1:13" ht="20.100000000000001" customHeight="1" outlineLevel="1" x14ac:dyDescent="0.25">
      <c r="A1031" s="106" t="s">
        <v>16211</v>
      </c>
      <c r="B1031" s="104"/>
      <c r="C1031" s="105"/>
      <c r="D1031" s="106" t="s">
        <v>25788</v>
      </c>
      <c r="E1031" s="361"/>
      <c r="F1031" s="135"/>
      <c r="G1031" s="135"/>
      <c r="H1031" s="135"/>
      <c r="I1031" s="197"/>
    </row>
    <row r="1032" spans="1:13" ht="15" customHeight="1" outlineLevel="1" x14ac:dyDescent="0.25">
      <c r="A1032" s="149" t="s">
        <v>26167</v>
      </c>
      <c r="B1032" s="143" t="str">
        <f>$B$11</f>
        <v>93571</v>
      </c>
      <c r="C1032" s="144" t="str">
        <f>$C$11</f>
        <v>SINAPI</v>
      </c>
      <c r="D1032" s="145" t="str">
        <f>$D$11</f>
        <v>Arquiteto Sênior</v>
      </c>
      <c r="E1032" s="363" t="str">
        <f>$E$11</f>
        <v>h</v>
      </c>
      <c r="F1032" s="146">
        <f ca="1">SUMIF(B1045:H1050,B1032:B1037,H1045:H1050)</f>
        <v>0</v>
      </c>
      <c r="G1032" s="146">
        <f>VLOOKUP(B1032,MAO_OBRA_PROJETO!D:M,4,FALSE)</f>
        <v>91.51</v>
      </c>
      <c r="H1032" s="146"/>
      <c r="I1032" s="146">
        <f ca="1">TRUNC(F1032*G1032,2)</f>
        <v>0</v>
      </c>
    </row>
    <row r="1033" spans="1:13" ht="15" customHeight="1" outlineLevel="1" x14ac:dyDescent="0.25">
      <c r="A1033" s="149" t="s">
        <v>26168</v>
      </c>
      <c r="B1033" s="101" t="str">
        <f>$B$12</f>
        <v>93568</v>
      </c>
      <c r="C1033" s="131" t="str">
        <f>$C$12</f>
        <v>SINAPI</v>
      </c>
      <c r="D1033" s="40" t="str">
        <f>$D$12</f>
        <v>Engenheiro Civil Sênior</v>
      </c>
      <c r="E1033" s="362" t="str">
        <f>$E$12</f>
        <v>h</v>
      </c>
      <c r="F1033" s="443">
        <f ca="1">SUMIF(B1045:H1050,B1032:B1037,H1045:H1050)</f>
        <v>120</v>
      </c>
      <c r="G1033" s="443">
        <f>VLOOKUP(B1033,MAO_OBRA_PROJETO!D:M,4,FALSE)</f>
        <v>91.51</v>
      </c>
      <c r="H1033" s="443"/>
      <c r="I1033" s="443">
        <f t="shared" ref="I1033:I1037" ca="1" si="162">TRUNC(F1033*G1033,2)</f>
        <v>10981.2</v>
      </c>
    </row>
    <row r="1034" spans="1:13" ht="15" customHeight="1" outlineLevel="1" x14ac:dyDescent="0.25">
      <c r="A1034" s="149" t="s">
        <v>26169</v>
      </c>
      <c r="B1034" s="147" t="str">
        <f>$B$13</f>
        <v>91677</v>
      </c>
      <c r="C1034" s="144" t="str">
        <f>$C$13</f>
        <v>DER</v>
      </c>
      <c r="D1034" s="148" t="str">
        <f>$D$13</f>
        <v>Engenheiro Eletricista (Sênior)</v>
      </c>
      <c r="E1034" s="363" t="str">
        <f>$E$13</f>
        <v>h</v>
      </c>
      <c r="F1034" s="146">
        <f ca="1">SUMIF(B1045:H1050,B1032:B1037,H1045:H1050)</f>
        <v>0</v>
      </c>
      <c r="G1034" s="146">
        <f>VLOOKUP(B1034,MAO_OBRA_PROJETO!D:M,4,FALSE)</f>
        <v>91.51</v>
      </c>
      <c r="H1034" s="146"/>
      <c r="I1034" s="146">
        <f t="shared" ca="1" si="162"/>
        <v>0</v>
      </c>
    </row>
    <row r="1035" spans="1:13" ht="15" customHeight="1" outlineLevel="1" x14ac:dyDescent="0.25">
      <c r="A1035" s="149" t="s">
        <v>26170</v>
      </c>
      <c r="B1035" s="37" t="str">
        <f>$B$14</f>
        <v>93568M</v>
      </c>
      <c r="C1035" s="131" t="str">
        <f>$C$14</f>
        <v>SINAPI</v>
      </c>
      <c r="D1035" s="38" t="str">
        <f>$D$14</f>
        <v>Engenheiro Mecânico (Sênior)</v>
      </c>
      <c r="E1035" s="362" t="str">
        <f>$E$14</f>
        <v>h</v>
      </c>
      <c r="F1035" s="443">
        <f ca="1">SUMIF(B1045:H1050,B1032:B1037,H1045:H1050)</f>
        <v>0</v>
      </c>
      <c r="G1035" s="443">
        <f>VLOOKUP(B1035,MAO_OBRA_PROJETO!D:M,4,FALSE)</f>
        <v>91.51</v>
      </c>
      <c r="H1035" s="443"/>
      <c r="I1035" s="443">
        <f t="shared" ca="1" si="162"/>
        <v>0</v>
      </c>
    </row>
    <row r="1036" spans="1:13" ht="15" customHeight="1" outlineLevel="1" x14ac:dyDescent="0.25">
      <c r="A1036" s="149" t="s">
        <v>26171</v>
      </c>
      <c r="B1036" s="147" t="str">
        <f>$B$15</f>
        <v>93560</v>
      </c>
      <c r="C1036" s="144" t="str">
        <f>$C$15</f>
        <v>SINAPI</v>
      </c>
      <c r="D1036" s="148" t="str">
        <f>$D$15</f>
        <v>Desenhista copista</v>
      </c>
      <c r="E1036" s="363" t="str">
        <f>$E$15</f>
        <v>h</v>
      </c>
      <c r="F1036" s="146">
        <f ca="1">SUMIF(B1045:H1050,B1032:B1037,H1045:H1050)</f>
        <v>0</v>
      </c>
      <c r="G1036" s="146">
        <f>VLOOKUP(B1036,MAO_OBRA_PROJETO!D:M,4,FALSE)</f>
        <v>13.77</v>
      </c>
      <c r="H1036" s="146"/>
      <c r="I1036" s="146">
        <f t="shared" ca="1" si="162"/>
        <v>0</v>
      </c>
    </row>
    <row r="1037" spans="1:13" ht="15" customHeight="1" outlineLevel="1" x14ac:dyDescent="0.25">
      <c r="A1037" s="149" t="s">
        <v>26218</v>
      </c>
      <c r="B1037" s="37" t="s">
        <v>25850</v>
      </c>
      <c r="C1037" s="34" t="s">
        <v>25792</v>
      </c>
      <c r="D1037" s="38" t="str">
        <f>$D$16</f>
        <v>Técnico em Meio Ambiente</v>
      </c>
      <c r="E1037" s="367" t="str">
        <f>$E$16</f>
        <v>h</v>
      </c>
      <c r="F1037" s="102">
        <f ca="1">SUMIF(B1045:H1050,B1032:B1037,H1045:H1050)</f>
        <v>120</v>
      </c>
      <c r="G1037" s="102">
        <f>VLOOKUP(B1037,MAO_OBRA_PROJETO!D:M,4,FALSE)</f>
        <v>29.82</v>
      </c>
      <c r="H1037" s="102"/>
      <c r="I1037" s="102">
        <f t="shared" ca="1" si="162"/>
        <v>3578.4</v>
      </c>
    </row>
    <row r="1038" spans="1:13" ht="20.100000000000001" customHeight="1" outlineLevel="1" x14ac:dyDescent="0.25">
      <c r="A1038" s="639" t="s">
        <v>25785</v>
      </c>
      <c r="B1038" s="639"/>
      <c r="C1038" s="639"/>
      <c r="D1038" s="639"/>
      <c r="E1038" s="639"/>
      <c r="F1038" s="639"/>
      <c r="G1038" s="639"/>
      <c r="H1038" s="440"/>
      <c r="I1038" s="444">
        <f ca="1">SUM(I1032:I1037)</f>
        <v>14559.6</v>
      </c>
    </row>
    <row r="1039" spans="1:13" ht="15" customHeight="1" outlineLevel="1" x14ac:dyDescent="0.25">
      <c r="A1039" s="640" t="s">
        <v>25790</v>
      </c>
      <c r="B1039" s="640"/>
      <c r="C1039" s="640"/>
      <c r="D1039" s="640"/>
      <c r="E1039" s="640"/>
      <c r="F1039" s="640"/>
      <c r="G1039" s="640"/>
      <c r="H1039" s="442"/>
      <c r="I1039" s="224">
        <f>1+0.1</f>
        <v>1.1000000000000001</v>
      </c>
    </row>
    <row r="1040" spans="1:13" ht="15" customHeight="1" outlineLevel="1" x14ac:dyDescent="0.25">
      <c r="A1040" s="641" t="s">
        <v>16213</v>
      </c>
      <c r="B1040" s="641"/>
      <c r="C1040" s="641"/>
      <c r="D1040" s="641"/>
      <c r="E1040" s="641"/>
      <c r="F1040" s="641"/>
      <c r="G1040" s="641"/>
      <c r="H1040" s="443"/>
      <c r="I1040" s="224">
        <f>1+0.0974</f>
        <v>1.0973999999999999</v>
      </c>
    </row>
    <row r="1041" spans="1:12" ht="20.100000000000001" customHeight="1" outlineLevel="1" x14ac:dyDescent="0.25">
      <c r="A1041" s="636" t="s">
        <v>25787</v>
      </c>
      <c r="B1041" s="636"/>
      <c r="C1041" s="636"/>
      <c r="D1041" s="636"/>
      <c r="E1041" s="636"/>
      <c r="F1041" s="636"/>
      <c r="G1041" s="636"/>
      <c r="H1041" s="444"/>
      <c r="I1041" s="444">
        <f ca="1">TRUNC(I1038*I1039*I1040,2)</f>
        <v>17575.47</v>
      </c>
    </row>
    <row r="1042" spans="1:12" ht="15" customHeight="1" outlineLevel="2" x14ac:dyDescent="0.25">
      <c r="A1042" s="389"/>
      <c r="B1042" s="389"/>
      <c r="C1042" s="389"/>
      <c r="D1042" s="389"/>
      <c r="E1042" s="390"/>
      <c r="F1042" s="389"/>
      <c r="G1042" s="389"/>
      <c r="H1042" s="202"/>
      <c r="I1042" s="200"/>
    </row>
    <row r="1043" spans="1:12" ht="20.100000000000001" customHeight="1" outlineLevel="2" x14ac:dyDescent="0.25">
      <c r="A1043" s="643" t="s">
        <v>13238</v>
      </c>
      <c r="B1043" s="643"/>
      <c r="C1043" s="643"/>
      <c r="D1043" s="643"/>
      <c r="E1043" s="643"/>
      <c r="F1043" s="643"/>
      <c r="G1043" s="643"/>
      <c r="H1043" s="427"/>
      <c r="I1043" s="226"/>
    </row>
    <row r="1044" spans="1:12" ht="15" customHeight="1" outlineLevel="2" x14ac:dyDescent="0.25">
      <c r="A1044" s="39" t="s">
        <v>10</v>
      </c>
      <c r="B1044" s="225" t="s">
        <v>2</v>
      </c>
      <c r="C1044" s="228" t="s">
        <v>13</v>
      </c>
      <c r="D1044" s="225" t="s">
        <v>3</v>
      </c>
      <c r="E1044" s="371" t="s">
        <v>46</v>
      </c>
      <c r="F1044" s="229" t="s">
        <v>63</v>
      </c>
      <c r="G1044" s="229" t="s">
        <v>25786</v>
      </c>
      <c r="H1044" s="428"/>
      <c r="I1044" s="239"/>
    </row>
    <row r="1045" spans="1:12" ht="15" customHeight="1" outlineLevel="2" x14ac:dyDescent="0.25">
      <c r="A1045" s="149" t="str">
        <f>A1032</f>
        <v>2.8.1.1</v>
      </c>
      <c r="B1045" s="143" t="str">
        <f>$B$11</f>
        <v>93571</v>
      </c>
      <c r="C1045" s="144" t="str">
        <f>$C$11</f>
        <v>SINAPI</v>
      </c>
      <c r="D1045" s="145" t="str">
        <f>$D$11</f>
        <v>Arquiteto Sênior</v>
      </c>
      <c r="E1045" s="363"/>
      <c r="F1045" s="146"/>
      <c r="G1045" s="146">
        <f t="shared" ref="G1045:G1050" si="163">ROUNDUP(E1045*F1045,0)</f>
        <v>0</v>
      </c>
      <c r="H1045" s="429">
        <f t="shared" ref="H1045:H1049" si="164">G1045</f>
        <v>0</v>
      </c>
      <c r="I1045" s="102"/>
    </row>
    <row r="1046" spans="1:12" ht="15" customHeight="1" outlineLevel="2" x14ac:dyDescent="0.25">
      <c r="A1046" s="30" t="str">
        <f t="shared" ref="A1046:A1050" si="165">A1033</f>
        <v>2.8.1.2</v>
      </c>
      <c r="B1046" s="101" t="str">
        <f>$B$12</f>
        <v>93568</v>
      </c>
      <c r="C1046" s="34" t="str">
        <f>$C$12</f>
        <v>SINAPI</v>
      </c>
      <c r="D1046" s="40" t="str">
        <f>$D$12</f>
        <v>Engenheiro Civil Sênior</v>
      </c>
      <c r="E1046" s="367">
        <v>8</v>
      </c>
      <c r="F1046" s="102">
        <f>5*3</f>
        <v>15</v>
      </c>
      <c r="G1046" s="102">
        <f t="shared" si="163"/>
        <v>120</v>
      </c>
      <c r="H1046" s="430">
        <f t="shared" si="164"/>
        <v>120</v>
      </c>
      <c r="I1046" s="102"/>
    </row>
    <row r="1047" spans="1:12" ht="15" customHeight="1" outlineLevel="2" x14ac:dyDescent="0.25">
      <c r="A1047" s="149" t="str">
        <f t="shared" si="165"/>
        <v>2.8.1.3</v>
      </c>
      <c r="B1047" s="147" t="str">
        <f>$B$13</f>
        <v>91677</v>
      </c>
      <c r="C1047" s="144" t="str">
        <f>$C$13</f>
        <v>DER</v>
      </c>
      <c r="D1047" s="148" t="str">
        <f>$D$13</f>
        <v>Engenheiro Eletricista (Sênior)</v>
      </c>
      <c r="E1047" s="363"/>
      <c r="F1047" s="146"/>
      <c r="G1047" s="146">
        <f t="shared" si="163"/>
        <v>0</v>
      </c>
      <c r="H1047" s="429">
        <f t="shared" si="164"/>
        <v>0</v>
      </c>
      <c r="I1047" s="102"/>
    </row>
    <row r="1048" spans="1:12" ht="15" customHeight="1" outlineLevel="2" x14ac:dyDescent="0.25">
      <c r="A1048" s="30" t="str">
        <f t="shared" si="165"/>
        <v>2.8.1.4</v>
      </c>
      <c r="B1048" s="37" t="str">
        <f>$B$14</f>
        <v>93568M</v>
      </c>
      <c r="C1048" s="34" t="str">
        <f>$C$14</f>
        <v>SINAPI</v>
      </c>
      <c r="D1048" s="38" t="str">
        <f>$D$14</f>
        <v>Engenheiro Mecânico (Sênior)</v>
      </c>
      <c r="E1048" s="367"/>
      <c r="F1048" s="102"/>
      <c r="G1048" s="102">
        <f t="shared" si="163"/>
        <v>0</v>
      </c>
      <c r="H1048" s="430">
        <f t="shared" si="164"/>
        <v>0</v>
      </c>
      <c r="I1048" s="102"/>
    </row>
    <row r="1049" spans="1:12" ht="15" customHeight="1" outlineLevel="2" x14ac:dyDescent="0.25">
      <c r="A1049" s="149" t="str">
        <f t="shared" si="165"/>
        <v>2.8.1.5</v>
      </c>
      <c r="B1049" s="147" t="str">
        <f>$B$15</f>
        <v>93560</v>
      </c>
      <c r="C1049" s="144" t="str">
        <f>$C$15</f>
        <v>SINAPI</v>
      </c>
      <c r="D1049" s="148" t="str">
        <f>$D$15</f>
        <v>Desenhista copista</v>
      </c>
      <c r="E1049" s="363"/>
      <c r="F1049" s="146"/>
      <c r="G1049" s="146">
        <f t="shared" si="163"/>
        <v>0</v>
      </c>
      <c r="H1049" s="429">
        <f t="shared" si="164"/>
        <v>0</v>
      </c>
      <c r="I1049" s="102"/>
    </row>
    <row r="1050" spans="1:12" ht="15" customHeight="1" outlineLevel="2" x14ac:dyDescent="0.25">
      <c r="A1050" s="431" t="str">
        <f t="shared" si="165"/>
        <v>2.8.1.6</v>
      </c>
      <c r="B1050" s="432" t="s">
        <v>25850</v>
      </c>
      <c r="C1050" s="432" t="s">
        <v>25792</v>
      </c>
      <c r="D1050" s="431" t="s">
        <v>25851</v>
      </c>
      <c r="E1050" s="433">
        <v>8</v>
      </c>
      <c r="F1050" s="434">
        <f>5*3</f>
        <v>15</v>
      </c>
      <c r="G1050" s="435">
        <f t="shared" si="163"/>
        <v>120</v>
      </c>
      <c r="H1050" s="137">
        <f>G1050</f>
        <v>120</v>
      </c>
    </row>
    <row r="1051" spans="1:12" ht="15" customHeight="1" outlineLevel="1" x14ac:dyDescent="0.25"/>
    <row r="1052" spans="1:12" ht="15" customHeight="1" x14ac:dyDescent="0.25"/>
    <row r="1053" spans="1:12" ht="24.95" customHeight="1" x14ac:dyDescent="0.25">
      <c r="A1053" s="247" t="s">
        <v>13246</v>
      </c>
      <c r="B1053" s="248"/>
      <c r="C1053" s="247"/>
      <c r="D1053" s="249" t="s">
        <v>25873</v>
      </c>
      <c r="E1053" s="360"/>
      <c r="F1053" s="250"/>
      <c r="G1053" s="250"/>
      <c r="H1053" s="250"/>
      <c r="I1053" s="251">
        <f ca="1">I1064</f>
        <v>12262.99</v>
      </c>
      <c r="K1053" s="201">
        <f ca="1">I1064</f>
        <v>12262.99</v>
      </c>
      <c r="L1053" s="31">
        <f ca="1">I1053-K1053</f>
        <v>0</v>
      </c>
    </row>
    <row r="1054" spans="1:12" ht="21.95" customHeight="1" outlineLevel="1" x14ac:dyDescent="0.25">
      <c r="A1054" s="106" t="s">
        <v>16212</v>
      </c>
      <c r="B1054" s="104"/>
      <c r="C1054" s="105"/>
      <c r="D1054" s="106" t="s">
        <v>25788</v>
      </c>
      <c r="E1054" s="361"/>
      <c r="F1054" s="135"/>
      <c r="G1054" s="135"/>
      <c r="H1054" s="135"/>
      <c r="I1054" s="197"/>
    </row>
    <row r="1055" spans="1:12" ht="20.100000000000001" customHeight="1" outlineLevel="1" x14ac:dyDescent="0.25">
      <c r="A1055" s="159" t="s">
        <v>26172</v>
      </c>
      <c r="B1055" s="143" t="str">
        <f>$B$11</f>
        <v>93571</v>
      </c>
      <c r="C1055" s="144" t="str">
        <f>$C$11</f>
        <v>SINAPI</v>
      </c>
      <c r="D1055" s="145" t="str">
        <f>$D$11</f>
        <v>Arquiteto Sênior</v>
      </c>
      <c r="E1055" s="363" t="str">
        <f>$E$11</f>
        <v>h</v>
      </c>
      <c r="F1055" s="146">
        <f ca="1">SUMIF(B1065:H1073,B1055:B1060,H1065:H1073)</f>
        <v>0</v>
      </c>
      <c r="G1055" s="146">
        <f>VLOOKUP(B1055,MAO_OBRA_PROJETO!D:M,4,FALSE)</f>
        <v>91.51</v>
      </c>
      <c r="H1055" s="146"/>
      <c r="I1055" s="146">
        <f t="shared" ref="I1055:I1060" ca="1" si="166">TRUNC(F1055*G1055,2)</f>
        <v>0</v>
      </c>
    </row>
    <row r="1056" spans="1:12" ht="20.100000000000001" customHeight="1" outlineLevel="1" x14ac:dyDescent="0.25">
      <c r="A1056" s="159" t="s">
        <v>26173</v>
      </c>
      <c r="B1056" s="130" t="str">
        <f>$B$12</f>
        <v>93568</v>
      </c>
      <c r="C1056" s="131" t="str">
        <f>$C$12</f>
        <v>SINAPI</v>
      </c>
      <c r="D1056" s="132" t="str">
        <f>$D$12</f>
        <v>Engenheiro Civil Sênior</v>
      </c>
      <c r="E1056" s="362" t="str">
        <f>$E$12</f>
        <v>h</v>
      </c>
      <c r="F1056" s="443">
        <f ca="1">SUMIF(B1065:H1073,B1055:B1060,H1065:H1073)</f>
        <v>88</v>
      </c>
      <c r="G1056" s="443">
        <f>VLOOKUP(B1056,MAO_OBRA_PROJETO!D:M,4,FALSE)</f>
        <v>91.51</v>
      </c>
      <c r="H1056" s="443"/>
      <c r="I1056" s="443">
        <f t="shared" ca="1" si="166"/>
        <v>8052.88</v>
      </c>
    </row>
    <row r="1057" spans="1:9" ht="20.100000000000001" customHeight="1" outlineLevel="1" x14ac:dyDescent="0.25">
      <c r="A1057" s="159" t="s">
        <v>26174</v>
      </c>
      <c r="B1057" s="147" t="str">
        <f>$B$13</f>
        <v>91677</v>
      </c>
      <c r="C1057" s="144" t="str">
        <f>$C$13</f>
        <v>DER</v>
      </c>
      <c r="D1057" s="148" t="str">
        <f>$D$13</f>
        <v>Engenheiro Eletricista (Sênior)</v>
      </c>
      <c r="E1057" s="363" t="str">
        <f>$E$13</f>
        <v>h</v>
      </c>
      <c r="F1057" s="146">
        <f ca="1">SUMIF(B1065:H1073,B1055:B1060,H1065:H1073)</f>
        <v>0</v>
      </c>
      <c r="G1057" s="146">
        <f>VLOOKUP(B1057,MAO_OBRA_PROJETO!D:M,4,FALSE)</f>
        <v>91.51</v>
      </c>
      <c r="H1057" s="146"/>
      <c r="I1057" s="146">
        <f t="shared" ca="1" si="166"/>
        <v>0</v>
      </c>
    </row>
    <row r="1058" spans="1:9" ht="20.100000000000001" customHeight="1" outlineLevel="1" x14ac:dyDescent="0.25">
      <c r="A1058" s="159" t="s">
        <v>26175</v>
      </c>
      <c r="B1058" s="133" t="str">
        <f>$B$14</f>
        <v>93568M</v>
      </c>
      <c r="C1058" s="131" t="str">
        <f>$C$14</f>
        <v>SINAPI</v>
      </c>
      <c r="D1058" s="134" t="str">
        <f>$D$14</f>
        <v>Engenheiro Mecânico (Sênior)</v>
      </c>
      <c r="E1058" s="362" t="str">
        <f>$E$14</f>
        <v>h</v>
      </c>
      <c r="F1058" s="443">
        <f ca="1">SUMIF(B1065:H1073,B1055:B1060,H1065:H1073)</f>
        <v>0</v>
      </c>
      <c r="G1058" s="443">
        <f>VLOOKUP(B1058,MAO_OBRA_PROJETO!D:M,4,FALSE)</f>
        <v>91.51</v>
      </c>
      <c r="H1058" s="443"/>
      <c r="I1058" s="443">
        <f t="shared" ca="1" si="166"/>
        <v>0</v>
      </c>
    </row>
    <row r="1059" spans="1:9" ht="20.100000000000001" customHeight="1" outlineLevel="1" x14ac:dyDescent="0.25">
      <c r="A1059" s="159" t="s">
        <v>26176</v>
      </c>
      <c r="B1059" s="147" t="str">
        <f>$B$15</f>
        <v>93560</v>
      </c>
      <c r="C1059" s="144" t="str">
        <f>$C$15</f>
        <v>SINAPI</v>
      </c>
      <c r="D1059" s="148" t="str">
        <f>$D$15</f>
        <v>Desenhista copista</v>
      </c>
      <c r="E1059" s="363" t="str">
        <f>$E$15</f>
        <v>h</v>
      </c>
      <c r="F1059" s="146">
        <f ca="1">SUMIF(B1065:H1073,B1055:B1060,H1065:H1073)</f>
        <v>0</v>
      </c>
      <c r="G1059" s="146">
        <f>VLOOKUP(B1059,MAO_OBRA_PROJETO!D:M,4,FALSE)</f>
        <v>13.77</v>
      </c>
      <c r="H1059" s="146"/>
      <c r="I1059" s="146">
        <f t="shared" ca="1" si="166"/>
        <v>0</v>
      </c>
    </row>
    <row r="1060" spans="1:9" ht="20.100000000000001" customHeight="1" outlineLevel="1" x14ac:dyDescent="0.25">
      <c r="A1060" s="159" t="s">
        <v>26209</v>
      </c>
      <c r="B1060" s="37" t="s">
        <v>25849</v>
      </c>
      <c r="C1060" s="34" t="s">
        <v>25792</v>
      </c>
      <c r="D1060" s="38" t="s">
        <v>25852</v>
      </c>
      <c r="E1060" s="367" t="s">
        <v>1</v>
      </c>
      <c r="F1060" s="443">
        <f ca="1">SUMIF(B1065:H1073,B1055:B1060,H1065:H1073)</f>
        <v>88</v>
      </c>
      <c r="G1060" s="102">
        <f>VLOOKUP(B1060,MAO_OBRA_PROJETO!D:M,4,FALSE)</f>
        <v>23.93</v>
      </c>
      <c r="H1060" s="102"/>
      <c r="I1060" s="102">
        <f t="shared" ca="1" si="166"/>
        <v>2105.84</v>
      </c>
    </row>
    <row r="1061" spans="1:9" ht="20.100000000000001" customHeight="1" outlineLevel="1" x14ac:dyDescent="0.25">
      <c r="A1061" s="639" t="s">
        <v>25785</v>
      </c>
      <c r="B1061" s="639"/>
      <c r="C1061" s="639"/>
      <c r="D1061" s="639"/>
      <c r="E1061" s="639"/>
      <c r="F1061" s="639"/>
      <c r="G1061" s="639"/>
      <c r="H1061" s="440"/>
      <c r="I1061" s="444">
        <f ca="1">SUM(I1055:I1060)</f>
        <v>10158.720000000001</v>
      </c>
    </row>
    <row r="1062" spans="1:9" ht="20.100000000000001" customHeight="1" outlineLevel="1" x14ac:dyDescent="0.25">
      <c r="A1062" s="640" t="s">
        <v>25790</v>
      </c>
      <c r="B1062" s="640"/>
      <c r="C1062" s="640"/>
      <c r="D1062" s="640"/>
      <c r="E1062" s="640"/>
      <c r="F1062" s="640"/>
      <c r="G1062" s="640"/>
      <c r="H1062" s="442"/>
      <c r="I1062" s="224">
        <f>1+0.1</f>
        <v>1.1000000000000001</v>
      </c>
    </row>
    <row r="1063" spans="1:9" ht="20.100000000000001" customHeight="1" outlineLevel="1" x14ac:dyDescent="0.25">
      <c r="A1063" s="641" t="s">
        <v>16213</v>
      </c>
      <c r="B1063" s="641"/>
      <c r="C1063" s="641"/>
      <c r="D1063" s="641"/>
      <c r="E1063" s="641"/>
      <c r="F1063" s="641"/>
      <c r="G1063" s="641"/>
      <c r="H1063" s="443"/>
      <c r="I1063" s="224">
        <f>1+0.0974</f>
        <v>1.0973999999999999</v>
      </c>
    </row>
    <row r="1064" spans="1:9" ht="20.100000000000001" customHeight="1" outlineLevel="1" x14ac:dyDescent="0.25">
      <c r="A1064" s="642" t="s">
        <v>25787</v>
      </c>
      <c r="B1064" s="642"/>
      <c r="C1064" s="642"/>
      <c r="D1064" s="642"/>
      <c r="E1064" s="642"/>
      <c r="F1064" s="642"/>
      <c r="G1064" s="642"/>
      <c r="H1064" s="446"/>
      <c r="I1064" s="446">
        <f ca="1">TRUNC(I1061*I1062*I1063,2)</f>
        <v>12262.99</v>
      </c>
    </row>
    <row r="1065" spans="1:9" ht="20.100000000000001" customHeight="1" outlineLevel="2" x14ac:dyDescent="0.25">
      <c r="A1065" s="155"/>
      <c r="B1065" s="155"/>
      <c r="C1065" s="155"/>
      <c r="D1065" s="155"/>
      <c r="E1065" s="362"/>
      <c r="F1065" s="155"/>
      <c r="G1065" s="155"/>
      <c r="H1065" s="155"/>
      <c r="I1065" s="443"/>
    </row>
    <row r="1066" spans="1:9" ht="20.100000000000001" customHeight="1" outlineLevel="2" x14ac:dyDescent="0.25">
      <c r="A1066" s="638" t="s">
        <v>13238</v>
      </c>
      <c r="B1066" s="638"/>
      <c r="C1066" s="638"/>
      <c r="D1066" s="638"/>
      <c r="E1066" s="638"/>
      <c r="F1066" s="638"/>
      <c r="G1066" s="638"/>
      <c r="H1066" s="447"/>
      <c r="I1066" s="226"/>
    </row>
    <row r="1067" spans="1:9" ht="20.100000000000001" customHeight="1" outlineLevel="2" x14ac:dyDescent="0.25">
      <c r="A1067" s="39" t="s">
        <v>10</v>
      </c>
      <c r="B1067" s="225" t="s">
        <v>2</v>
      </c>
      <c r="C1067" s="228" t="s">
        <v>13</v>
      </c>
      <c r="D1067" s="225" t="s">
        <v>3</v>
      </c>
      <c r="E1067" s="371" t="s">
        <v>46</v>
      </c>
      <c r="F1067" s="229" t="s">
        <v>63</v>
      </c>
      <c r="G1067" s="229" t="s">
        <v>25786</v>
      </c>
      <c r="H1067" s="142"/>
      <c r="I1067" s="418"/>
    </row>
    <row r="1068" spans="1:9" ht="20.100000000000001" customHeight="1" outlineLevel="2" x14ac:dyDescent="0.25">
      <c r="A1068" s="149" t="str">
        <f>A1055</f>
        <v>2.9.1.1</v>
      </c>
      <c r="B1068" s="143" t="str">
        <f>$B$11</f>
        <v>93571</v>
      </c>
      <c r="C1068" s="144" t="str">
        <f>$C$11</f>
        <v>SINAPI</v>
      </c>
      <c r="D1068" s="145" t="str">
        <f>$D$11</f>
        <v>Arquiteto Sênior</v>
      </c>
      <c r="E1068" s="363"/>
      <c r="F1068" s="146"/>
      <c r="G1068" s="146">
        <f t="shared" ref="G1068:G1073" si="167">ROUNDUP(E1068*F1068,0)</f>
        <v>0</v>
      </c>
      <c r="H1068" s="146">
        <f t="shared" ref="H1068:H1073" si="168">G1068</f>
        <v>0</v>
      </c>
      <c r="I1068" s="419"/>
    </row>
    <row r="1069" spans="1:9" ht="20.100000000000001" customHeight="1" outlineLevel="2" x14ac:dyDescent="0.25">
      <c r="A1069" s="30" t="str">
        <f t="shared" ref="A1069:A1073" si="169">A1056</f>
        <v>2.9.1.2</v>
      </c>
      <c r="B1069" s="101" t="str">
        <f>$B$12</f>
        <v>93568</v>
      </c>
      <c r="C1069" s="34" t="str">
        <f>$C$12</f>
        <v>SINAPI</v>
      </c>
      <c r="D1069" s="40" t="str">
        <f>$D$12</f>
        <v>Engenheiro Civil Sênior</v>
      </c>
      <c r="E1069" s="367">
        <v>8</v>
      </c>
      <c r="F1069" s="102">
        <v>11</v>
      </c>
      <c r="G1069" s="102">
        <f t="shared" si="167"/>
        <v>88</v>
      </c>
      <c r="H1069" s="102">
        <f t="shared" si="168"/>
        <v>88</v>
      </c>
      <c r="I1069" s="419"/>
    </row>
    <row r="1070" spans="1:9" ht="20.100000000000001" customHeight="1" outlineLevel="2" x14ac:dyDescent="0.25">
      <c r="A1070" s="149" t="str">
        <f t="shared" si="169"/>
        <v>2.9.1.3</v>
      </c>
      <c r="B1070" s="147" t="str">
        <f>$B$13</f>
        <v>91677</v>
      </c>
      <c r="C1070" s="144" t="str">
        <f>$C$13</f>
        <v>DER</v>
      </c>
      <c r="D1070" s="148" t="str">
        <f>$D$13</f>
        <v>Engenheiro Eletricista (Sênior)</v>
      </c>
      <c r="E1070" s="363"/>
      <c r="F1070" s="146"/>
      <c r="G1070" s="146">
        <f t="shared" si="167"/>
        <v>0</v>
      </c>
      <c r="H1070" s="146">
        <f t="shared" si="168"/>
        <v>0</v>
      </c>
      <c r="I1070" s="419"/>
    </row>
    <row r="1071" spans="1:9" ht="20.100000000000001" customHeight="1" outlineLevel="2" x14ac:dyDescent="0.25">
      <c r="A1071" s="30" t="str">
        <f t="shared" si="169"/>
        <v>2.9.1.4</v>
      </c>
      <c r="B1071" s="37" t="str">
        <f>$B$14</f>
        <v>93568M</v>
      </c>
      <c r="C1071" s="34" t="str">
        <f>$C$14</f>
        <v>SINAPI</v>
      </c>
      <c r="D1071" s="38" t="str">
        <f>$D$14</f>
        <v>Engenheiro Mecânico (Sênior)</v>
      </c>
      <c r="E1071" s="367"/>
      <c r="F1071" s="102"/>
      <c r="G1071" s="102">
        <f t="shared" si="167"/>
        <v>0</v>
      </c>
      <c r="H1071" s="102">
        <f t="shared" si="168"/>
        <v>0</v>
      </c>
      <c r="I1071" s="419"/>
    </row>
    <row r="1072" spans="1:9" ht="20.100000000000001" customHeight="1" outlineLevel="2" x14ac:dyDescent="0.25">
      <c r="A1072" s="149" t="str">
        <f t="shared" si="169"/>
        <v>2.9.1.5</v>
      </c>
      <c r="B1072" s="147" t="str">
        <f>$B$15</f>
        <v>93560</v>
      </c>
      <c r="C1072" s="144" t="str">
        <f>$C$15</f>
        <v>SINAPI</v>
      </c>
      <c r="D1072" s="148" t="str">
        <f>$D$15</f>
        <v>Desenhista copista</v>
      </c>
      <c r="E1072" s="363"/>
      <c r="F1072" s="146"/>
      <c r="G1072" s="146">
        <f t="shared" si="167"/>
        <v>0</v>
      </c>
      <c r="H1072" s="146">
        <f t="shared" si="168"/>
        <v>0</v>
      </c>
      <c r="I1072" s="419"/>
    </row>
    <row r="1073" spans="1:12" ht="20.100000000000001" customHeight="1" outlineLevel="2" x14ac:dyDescent="0.25">
      <c r="A1073" s="30" t="str">
        <f t="shared" si="169"/>
        <v>2.9.1.6</v>
      </c>
      <c r="B1073" s="37" t="s">
        <v>25849</v>
      </c>
      <c r="C1073" s="34" t="s">
        <v>25792</v>
      </c>
      <c r="D1073" s="38" t="s">
        <v>25852</v>
      </c>
      <c r="E1073" s="367">
        <v>8</v>
      </c>
      <c r="F1073" s="102">
        <v>11</v>
      </c>
      <c r="G1073" s="102">
        <f t="shared" si="167"/>
        <v>88</v>
      </c>
      <c r="H1073" s="102">
        <f t="shared" si="168"/>
        <v>88</v>
      </c>
      <c r="I1073" s="420"/>
    </row>
    <row r="1074" spans="1:12" ht="18" customHeight="1" outlineLevel="1" x14ac:dyDescent="0.25"/>
    <row r="1076" spans="1:12" x14ac:dyDescent="0.25">
      <c r="K1076" s="421">
        <f ca="1">SUM(K9:K1075)</f>
        <v>337762.63000000012</v>
      </c>
      <c r="L1076" s="439">
        <f ca="1">SUM(L7:L1053)</f>
        <v>257255.78000000006</v>
      </c>
    </row>
    <row r="1077" spans="1:12" x14ac:dyDescent="0.25">
      <c r="I1077" s="137" t="e">
        <f ca="1">I1053+I961+I892+#REF!+I823+I754+I685+I200+I512+I270+I9+I1030</f>
        <v>#REF!</v>
      </c>
    </row>
  </sheetData>
  <mergeCells count="292">
    <mergeCell ref="A1039:G1039"/>
    <mergeCell ref="A1040:G1040"/>
    <mergeCell ref="A1041:G1041"/>
    <mergeCell ref="A1043:G1043"/>
    <mergeCell ref="A1022:G1022"/>
    <mergeCell ref="A899:G899"/>
    <mergeCell ref="A1066:G1066"/>
    <mergeCell ref="A1061:G1061"/>
    <mergeCell ref="A1062:G1062"/>
    <mergeCell ref="A1063:G1063"/>
    <mergeCell ref="A1064:G1064"/>
    <mergeCell ref="A950:G950"/>
    <mergeCell ref="A951:G951"/>
    <mergeCell ref="A953:G953"/>
    <mergeCell ref="A969:G969"/>
    <mergeCell ref="A970:G970"/>
    <mergeCell ref="A979:G979"/>
    <mergeCell ref="A980:G980"/>
    <mergeCell ref="A981:G981"/>
    <mergeCell ref="A998:G998"/>
    <mergeCell ref="A999:G999"/>
    <mergeCell ref="A1000:G1000"/>
    <mergeCell ref="A968:G968"/>
    <mergeCell ref="A1017:G1017"/>
    <mergeCell ref="A1018:G1018"/>
    <mergeCell ref="A1019:G1019"/>
    <mergeCell ref="A1020:G1020"/>
    <mergeCell ref="A1038:G1038"/>
    <mergeCell ref="A982:G982"/>
    <mergeCell ref="A984:G984"/>
    <mergeCell ref="A1001:G1001"/>
    <mergeCell ref="A1003:G1003"/>
    <mergeCell ref="A911:G911"/>
    <mergeCell ref="A971:G971"/>
    <mergeCell ref="A900:G900"/>
    <mergeCell ref="A901:G901"/>
    <mergeCell ref="A949:G949"/>
    <mergeCell ref="A929:G929"/>
    <mergeCell ref="A902:G902"/>
    <mergeCell ref="A910:G910"/>
    <mergeCell ref="A913:G913"/>
    <mergeCell ref="A915:G915"/>
    <mergeCell ref="A912:G912"/>
    <mergeCell ref="A930:G930"/>
    <mergeCell ref="A931:G931"/>
    <mergeCell ref="A932:G932"/>
    <mergeCell ref="A934:G934"/>
    <mergeCell ref="A948:G948"/>
    <mergeCell ref="A884:G884"/>
    <mergeCell ref="A830:G830"/>
    <mergeCell ref="A831:G831"/>
    <mergeCell ref="A832:G832"/>
    <mergeCell ref="A833:G833"/>
    <mergeCell ref="A841:G841"/>
    <mergeCell ref="A842:G842"/>
    <mergeCell ref="A843:G843"/>
    <mergeCell ref="A844:G844"/>
    <mergeCell ref="A846:G846"/>
    <mergeCell ref="A865:G865"/>
    <mergeCell ref="A879:G879"/>
    <mergeCell ref="A880:G880"/>
    <mergeCell ref="A881:G881"/>
    <mergeCell ref="A792:G792"/>
    <mergeCell ref="A793:G793"/>
    <mergeCell ref="A761:G761"/>
    <mergeCell ref="A762:G762"/>
    <mergeCell ref="A763:G763"/>
    <mergeCell ref="A764:G764"/>
    <mergeCell ref="A772:G772"/>
    <mergeCell ref="A773:G773"/>
    <mergeCell ref="A882:G882"/>
    <mergeCell ref="A815:G815"/>
    <mergeCell ref="A794:G794"/>
    <mergeCell ref="A796:G796"/>
    <mergeCell ref="A810:G810"/>
    <mergeCell ref="A811:G811"/>
    <mergeCell ref="A812:G812"/>
    <mergeCell ref="A813:G813"/>
    <mergeCell ref="A860:G860"/>
    <mergeCell ref="A861:G861"/>
    <mergeCell ref="A862:G862"/>
    <mergeCell ref="A863:G863"/>
    <mergeCell ref="A777:G777"/>
    <mergeCell ref="A791:G791"/>
    <mergeCell ref="A774:G774"/>
    <mergeCell ref="A775:G775"/>
    <mergeCell ref="A725:G725"/>
    <mergeCell ref="A727:G727"/>
    <mergeCell ref="A741:G741"/>
    <mergeCell ref="A742:G742"/>
    <mergeCell ref="A743:G743"/>
    <mergeCell ref="A744:G744"/>
    <mergeCell ref="A746:G746"/>
    <mergeCell ref="A350:G350"/>
    <mergeCell ref="A351:G351"/>
    <mergeCell ref="A706:G706"/>
    <mergeCell ref="A708:G708"/>
    <mergeCell ref="A722:G722"/>
    <mergeCell ref="A723:G723"/>
    <mergeCell ref="A724:G724"/>
    <mergeCell ref="A352:G352"/>
    <mergeCell ref="A354:G354"/>
    <mergeCell ref="A368:G368"/>
    <mergeCell ref="A369:G369"/>
    <mergeCell ref="A370:G370"/>
    <mergeCell ref="A373:G373"/>
    <mergeCell ref="A387:G387"/>
    <mergeCell ref="A388:G388"/>
    <mergeCell ref="A389:G389"/>
    <mergeCell ref="A390:G390"/>
    <mergeCell ref="A392:G392"/>
    <mergeCell ref="A400:I400"/>
    <mergeCell ref="A408:G408"/>
    <mergeCell ref="A592:G592"/>
    <mergeCell ref="A593:G593"/>
    <mergeCell ref="A312:G312"/>
    <mergeCell ref="A314:G314"/>
    <mergeCell ref="A328:G328"/>
    <mergeCell ref="A329:G329"/>
    <mergeCell ref="A330:G330"/>
    <mergeCell ref="A331:G331"/>
    <mergeCell ref="A333:G333"/>
    <mergeCell ref="A341:I341"/>
    <mergeCell ref="A349:G349"/>
    <mergeCell ref="A521:G521"/>
    <mergeCell ref="A522:G522"/>
    <mergeCell ref="A523:G523"/>
    <mergeCell ref="A524:G524"/>
    <mergeCell ref="A535:G535"/>
    <mergeCell ref="A537:G537"/>
    <mergeCell ref="A554:G554"/>
    <mergeCell ref="A556:G556"/>
    <mergeCell ref="A573:G573"/>
    <mergeCell ref="A532:G532"/>
    <mergeCell ref="A282:G282"/>
    <mergeCell ref="A290:G290"/>
    <mergeCell ref="A291:G291"/>
    <mergeCell ref="A292:G292"/>
    <mergeCell ref="A293:G293"/>
    <mergeCell ref="A295:G295"/>
    <mergeCell ref="A309:G309"/>
    <mergeCell ref="A310:G310"/>
    <mergeCell ref="A311:G311"/>
    <mergeCell ref="A131:G131"/>
    <mergeCell ref="A145:G145"/>
    <mergeCell ref="A146:G146"/>
    <mergeCell ref="A189:G189"/>
    <mergeCell ref="A191:G191"/>
    <mergeCell ref="A279:G279"/>
    <mergeCell ref="A280:G280"/>
    <mergeCell ref="A281:G281"/>
    <mergeCell ref="A168:G168"/>
    <mergeCell ref="A169:G169"/>
    <mergeCell ref="A171:G171"/>
    <mergeCell ref="A186:G186"/>
    <mergeCell ref="A187:G187"/>
    <mergeCell ref="A188:G188"/>
    <mergeCell ref="A1:I1"/>
    <mergeCell ref="A2:I2"/>
    <mergeCell ref="A3:I3"/>
    <mergeCell ref="A4:I4"/>
    <mergeCell ref="G6:I6"/>
    <mergeCell ref="A53:G53"/>
    <mergeCell ref="A67:G67"/>
    <mergeCell ref="A68:G68"/>
    <mergeCell ref="A69:G69"/>
    <mergeCell ref="A49:G49"/>
    <mergeCell ref="A50:G50"/>
    <mergeCell ref="A51:G51"/>
    <mergeCell ref="A32:G32"/>
    <mergeCell ref="A34:G34"/>
    <mergeCell ref="A48:G48"/>
    <mergeCell ref="A5:I5"/>
    <mergeCell ref="A19:G19"/>
    <mergeCell ref="A20:G20"/>
    <mergeCell ref="A21:G21"/>
    <mergeCell ref="A29:G29"/>
    <mergeCell ref="A30:G30"/>
    <mergeCell ref="A31:G31"/>
    <mergeCell ref="A18:G18"/>
    <mergeCell ref="A70:G70"/>
    <mergeCell ref="A72:G72"/>
    <mergeCell ref="A107:G107"/>
    <mergeCell ref="A108:G108"/>
    <mergeCell ref="A109:G109"/>
    <mergeCell ref="A110:G110"/>
    <mergeCell ref="A112:G112"/>
    <mergeCell ref="A126:G126"/>
    <mergeCell ref="A371:G371"/>
    <mergeCell ref="A80:I80"/>
    <mergeCell ref="A88:G88"/>
    <mergeCell ref="A89:G89"/>
    <mergeCell ref="A90:G90"/>
    <mergeCell ref="A91:G91"/>
    <mergeCell ref="A93:G93"/>
    <mergeCell ref="A147:G147"/>
    <mergeCell ref="A148:G148"/>
    <mergeCell ref="A150:G150"/>
    <mergeCell ref="A158:I158"/>
    <mergeCell ref="A166:G166"/>
    <mergeCell ref="A167:G167"/>
    <mergeCell ref="A127:G127"/>
    <mergeCell ref="A128:G128"/>
    <mergeCell ref="A129:G129"/>
    <mergeCell ref="A533:G533"/>
    <mergeCell ref="A534:G534"/>
    <mergeCell ref="A551:G551"/>
    <mergeCell ref="A552:G552"/>
    <mergeCell ref="A553:G553"/>
    <mergeCell ref="A570:G570"/>
    <mergeCell ref="A571:G571"/>
    <mergeCell ref="A572:G572"/>
    <mergeCell ref="A409:G409"/>
    <mergeCell ref="A410:G410"/>
    <mergeCell ref="A411:G411"/>
    <mergeCell ref="A413:G413"/>
    <mergeCell ref="A428:G428"/>
    <mergeCell ref="A429:G429"/>
    <mergeCell ref="A430:G430"/>
    <mergeCell ref="A431:G431"/>
    <mergeCell ref="A433:G433"/>
    <mergeCell ref="A449:G449"/>
    <mergeCell ref="A450:G450"/>
    <mergeCell ref="A451:G451"/>
    <mergeCell ref="A452:G452"/>
    <mergeCell ref="A460:G460"/>
    <mergeCell ref="A461:G461"/>
    <mergeCell ref="A462:G462"/>
    <mergeCell ref="A583:I583"/>
    <mergeCell ref="A594:G594"/>
    <mergeCell ref="A596:G596"/>
    <mergeCell ref="A613:G613"/>
    <mergeCell ref="A615:G615"/>
    <mergeCell ref="A632:G632"/>
    <mergeCell ref="A634:G634"/>
    <mergeCell ref="A642:I642"/>
    <mergeCell ref="A653:G653"/>
    <mergeCell ref="A610:G610"/>
    <mergeCell ref="A591:G591"/>
    <mergeCell ref="A673:G673"/>
    <mergeCell ref="A675:G675"/>
    <mergeCell ref="A670:G670"/>
    <mergeCell ref="A692:G692"/>
    <mergeCell ref="A693:G693"/>
    <mergeCell ref="A694:G694"/>
    <mergeCell ref="A695:G695"/>
    <mergeCell ref="A611:G611"/>
    <mergeCell ref="A612:G612"/>
    <mergeCell ref="A671:G671"/>
    <mergeCell ref="A672:G672"/>
    <mergeCell ref="A629:G629"/>
    <mergeCell ref="A630:G630"/>
    <mergeCell ref="A631:G631"/>
    <mergeCell ref="A650:G650"/>
    <mergeCell ref="A651:G651"/>
    <mergeCell ref="A652:G652"/>
    <mergeCell ref="A575:G575"/>
    <mergeCell ref="A703:G703"/>
    <mergeCell ref="A207:G207"/>
    <mergeCell ref="A208:G208"/>
    <mergeCell ref="A209:G209"/>
    <mergeCell ref="A210:G210"/>
    <mergeCell ref="A218:G218"/>
    <mergeCell ref="A704:G704"/>
    <mergeCell ref="A705:G705"/>
    <mergeCell ref="A239:G239"/>
    <mergeCell ref="A240:G240"/>
    <mergeCell ref="A242:G242"/>
    <mergeCell ref="A219:G219"/>
    <mergeCell ref="A220:G220"/>
    <mergeCell ref="A221:G221"/>
    <mergeCell ref="A223:G223"/>
    <mergeCell ref="A237:G237"/>
    <mergeCell ref="A238:G238"/>
    <mergeCell ref="A261:G261"/>
    <mergeCell ref="A256:G256"/>
    <mergeCell ref="A257:G257"/>
    <mergeCell ref="A258:G258"/>
    <mergeCell ref="A259:G259"/>
    <mergeCell ref="A655:G655"/>
    <mergeCell ref="A463:G463"/>
    <mergeCell ref="A465:G465"/>
    <mergeCell ref="A503:G503"/>
    <mergeCell ref="A479:G479"/>
    <mergeCell ref="A480:G480"/>
    <mergeCell ref="A481:G481"/>
    <mergeCell ref="A482:G482"/>
    <mergeCell ref="A484:G484"/>
    <mergeCell ref="A498:G498"/>
    <mergeCell ref="A499:G499"/>
    <mergeCell ref="A500:G500"/>
    <mergeCell ref="A501:G501"/>
  </mergeCells>
  <printOptions horizontalCentered="1"/>
  <pageMargins left="0.78740157480314965" right="0.39370078740157483" top="0.59055118110236227" bottom="0.59055118110236227" header="0.31496062992125984" footer="0.31496062992125984"/>
  <pageSetup paperSize="9" scale="56" fitToWidth="0" fitToHeight="0" orientation="portrait" r:id="rId1"/>
  <headerFooter>
    <oddFooter>&amp;R&amp;P / &amp;N</oddFooter>
  </headerFooter>
  <rowBreaks count="57" manualBreakCount="57">
    <brk id="22" max="16383" man="1"/>
    <brk id="41" max="16383" man="1"/>
    <brk id="60" max="16383" man="1"/>
    <brk id="81" max="16383" man="1"/>
    <brk id="100" max="16383" man="1"/>
    <brk id="119" max="16383" man="1"/>
    <brk id="138" max="16383" man="1"/>
    <brk id="159" max="16383" man="1"/>
    <brk id="178" max="16383" man="1"/>
    <brk id="199" max="16383" man="1"/>
    <brk id="211" max="16383" man="1"/>
    <brk id="230" max="16383" man="1"/>
    <brk id="249" max="16383" man="1"/>
    <brk id="268" max="8" man="1"/>
    <brk id="283" max="16383" man="1"/>
    <brk id="302" max="16383" man="1"/>
    <brk id="321" max="16383" man="1"/>
    <brk id="342" max="16383" man="1"/>
    <brk id="361" max="16383" man="1"/>
    <brk id="380" max="16383" man="1"/>
    <brk id="401" max="16383" man="1"/>
    <brk id="420" max="16383" man="1"/>
    <brk id="441" max="8" man="1"/>
    <brk id="453" max="8" man="1"/>
    <brk id="472" max="8" man="1"/>
    <brk id="491" max="8" man="1"/>
    <brk id="510" max="8" man="1"/>
    <brk id="525" max="16383" man="1"/>
    <brk id="544" max="16383" man="1"/>
    <brk id="563" max="16383" man="1"/>
    <brk id="584" max="16383" man="1"/>
    <brk id="603" max="16383" man="1"/>
    <brk id="622" max="16383" man="1"/>
    <brk id="643" max="16383" man="1"/>
    <brk id="662" max="16383" man="1"/>
    <brk id="684" max="16383" man="1"/>
    <brk id="696" max="16383" man="1"/>
    <brk id="715" max="16383" man="1"/>
    <brk id="734" max="16383" man="1"/>
    <brk id="753" max="16383" man="1"/>
    <brk id="765" max="16383" man="1"/>
    <brk id="784" max="16383" man="1"/>
    <brk id="803" max="16383" man="1"/>
    <brk id="822" max="16383" man="1"/>
    <brk id="834" max="16383" man="1"/>
    <brk id="853" max="16383" man="1"/>
    <brk id="872" max="16383" man="1"/>
    <brk id="891" max="16383" man="1"/>
    <brk id="903" max="16383" man="1"/>
    <brk id="922" max="16383" man="1"/>
    <brk id="941" max="16383" man="1"/>
    <brk id="960" max="16383" man="1"/>
    <brk id="972" max="16383" man="1"/>
    <brk id="991" max="16383" man="1"/>
    <brk id="1010" max="8" man="1"/>
    <brk id="1029" max="8" man="1"/>
    <brk id="105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499984740745262"/>
  </sheetPr>
  <dimension ref="A1:M88"/>
  <sheetViews>
    <sheetView showZeros="0" view="pageBreakPreview" topLeftCell="B1" zoomScale="112" zoomScaleSheetLayoutView="112" workbookViewId="0">
      <selection activeCell="I37" sqref="I37"/>
    </sheetView>
  </sheetViews>
  <sheetFormatPr defaultColWidth="18.42578125" defaultRowHeight="15" outlineLevelRow="1" outlineLevelCol="1" x14ac:dyDescent="0.25"/>
  <cols>
    <col min="1" max="1" width="12.5703125" style="42" hidden="1" customWidth="1" outlineLevel="1"/>
    <col min="2" max="2" width="32.140625" style="2" customWidth="1" collapsed="1"/>
    <col min="3" max="4" width="10.140625" style="2" customWidth="1"/>
    <col min="5" max="9" width="13.85546875" style="2" customWidth="1"/>
    <col min="11" max="11" width="15" customWidth="1"/>
    <col min="16" max="16" width="23" customWidth="1"/>
  </cols>
  <sheetData>
    <row r="1" spans="1:9" x14ac:dyDescent="0.25">
      <c r="A1" s="41"/>
      <c r="B1" s="74"/>
      <c r="C1" s="75"/>
      <c r="D1" s="75"/>
      <c r="E1" s="76"/>
      <c r="F1" s="76"/>
      <c r="G1" s="76"/>
      <c r="H1" s="76"/>
      <c r="I1" s="77"/>
    </row>
    <row r="2" spans="1:9" ht="45.75" customHeight="1" x14ac:dyDescent="0.25">
      <c r="A2" s="41"/>
      <c r="B2" s="656" t="s">
        <v>25869</v>
      </c>
      <c r="C2" s="657"/>
      <c r="D2" s="657"/>
      <c r="E2" s="657"/>
      <c r="F2" s="657"/>
      <c r="G2" s="657"/>
      <c r="H2" s="657"/>
      <c r="I2" s="658"/>
    </row>
    <row r="3" spans="1:9" x14ac:dyDescent="0.25">
      <c r="A3" s="41"/>
      <c r="B3" s="674" t="s">
        <v>40</v>
      </c>
      <c r="C3" s="657"/>
      <c r="D3" s="657"/>
      <c r="E3" s="657"/>
      <c r="F3" s="657"/>
      <c r="G3" s="657"/>
      <c r="H3" s="657"/>
      <c r="I3" s="658"/>
    </row>
    <row r="4" spans="1:9" x14ac:dyDescent="0.25">
      <c r="A4" s="41"/>
      <c r="B4" s="674" t="s">
        <v>17</v>
      </c>
      <c r="C4" s="657"/>
      <c r="D4" s="657"/>
      <c r="E4" s="657"/>
      <c r="F4" s="657"/>
      <c r="G4" s="657"/>
      <c r="H4" s="657"/>
      <c r="I4" s="658"/>
    </row>
    <row r="5" spans="1:9" x14ac:dyDescent="0.25">
      <c r="A5" s="41"/>
      <c r="B5" s="78"/>
      <c r="C5" s="79"/>
      <c r="D5" s="79"/>
      <c r="E5" s="79"/>
      <c r="F5" s="79"/>
      <c r="G5" s="79"/>
      <c r="H5" s="79"/>
      <c r="I5" s="80"/>
    </row>
    <row r="6" spans="1:9" x14ac:dyDescent="0.25">
      <c r="A6" s="41"/>
      <c r="B6" s="675" t="s">
        <v>18</v>
      </c>
      <c r="C6" s="675"/>
      <c r="D6" s="675"/>
      <c r="E6" s="321" t="s">
        <v>14</v>
      </c>
      <c r="F6" s="321" t="s">
        <v>15</v>
      </c>
      <c r="G6" s="295" t="s">
        <v>16</v>
      </c>
      <c r="H6" s="295" t="s">
        <v>48</v>
      </c>
      <c r="I6" s="81" t="s">
        <v>19</v>
      </c>
    </row>
    <row r="7" spans="1:9" ht="39" customHeight="1" x14ac:dyDescent="0.25">
      <c r="A7" s="41" t="str">
        <f>E7</f>
        <v>CPU-01</v>
      </c>
      <c r="B7" s="676" t="s">
        <v>25842</v>
      </c>
      <c r="C7" s="676"/>
      <c r="D7" s="676"/>
      <c r="E7" s="82" t="s">
        <v>13247</v>
      </c>
      <c r="F7" s="240" t="str">
        <f>IFERROR(CONCATENATE(VLOOKUP(E7,#REF!,2,FALSE)),"")</f>
        <v/>
      </c>
      <c r="G7" s="83" t="s">
        <v>8</v>
      </c>
      <c r="H7" s="84" t="e">
        <f>I38</f>
        <v>#VALUE!</v>
      </c>
      <c r="I7" s="311" t="s">
        <v>16215</v>
      </c>
    </row>
    <row r="8" spans="1:9" outlineLevel="1" x14ac:dyDescent="0.25">
      <c r="A8" s="41"/>
      <c r="B8" s="47"/>
      <c r="C8" s="48"/>
      <c r="D8" s="48"/>
      <c r="E8" s="48"/>
      <c r="F8" s="49"/>
      <c r="G8" s="50"/>
      <c r="H8" s="50"/>
      <c r="I8" s="51"/>
    </row>
    <row r="9" spans="1:9" outlineLevel="1" x14ac:dyDescent="0.25">
      <c r="A9" s="41"/>
      <c r="B9" s="678" t="s">
        <v>20</v>
      </c>
      <c r="C9" s="666" t="s">
        <v>2</v>
      </c>
      <c r="D9" s="667" t="s">
        <v>41</v>
      </c>
      <c r="E9" s="666" t="s">
        <v>4</v>
      </c>
      <c r="F9" s="673" t="s">
        <v>21</v>
      </c>
      <c r="G9" s="669" t="s">
        <v>28</v>
      </c>
      <c r="H9" s="669"/>
      <c r="I9" s="677" t="s">
        <v>22</v>
      </c>
    </row>
    <row r="10" spans="1:9" outlineLevel="1" x14ac:dyDescent="0.25">
      <c r="A10" s="41"/>
      <c r="B10" s="678"/>
      <c r="C10" s="666"/>
      <c r="D10" s="668"/>
      <c r="E10" s="666"/>
      <c r="F10" s="673"/>
      <c r="G10" s="52" t="s">
        <v>23</v>
      </c>
      <c r="H10" s="52" t="s">
        <v>27</v>
      </c>
      <c r="I10" s="677"/>
    </row>
    <row r="11" spans="1:9" outlineLevel="1" x14ac:dyDescent="0.25">
      <c r="A11" s="41"/>
      <c r="B11" s="296" t="str">
        <f>IFERROR(VLOOKUP(C11,SINAPI_01_19_SEM_DESO!A:D,2,FALSE),"")</f>
        <v>Servente com encargos complementares</v>
      </c>
      <c r="C11" s="327" t="s">
        <v>8153</v>
      </c>
      <c r="D11" s="244" t="s">
        <v>5</v>
      </c>
      <c r="E11" s="244" t="str">
        <f>IFERROR(VLOOKUP(C11,SINAPI_01_19_SEM_DESO!A:D,3,FALSE),"")</f>
        <v>h</v>
      </c>
      <c r="F11" s="312">
        <f>36/10000</f>
        <v>3.5999999999999999E-3</v>
      </c>
      <c r="G11" s="69" t="str">
        <f>IFERROR(VLOOKUP(C11,SINAPI_01_19_SEM_DESO!A:D,4,FALSE),"")</f>
        <v>15,05</v>
      </c>
      <c r="H11" s="301">
        <f>ROUND(F11*G11,2)</f>
        <v>0.05</v>
      </c>
      <c r="I11" s="53"/>
    </row>
    <row r="12" spans="1:9" ht="22.5" outlineLevel="1" x14ac:dyDescent="0.25">
      <c r="A12" s="41"/>
      <c r="B12" s="296" t="str">
        <f>IFERROR(VLOOKUP(C12,SINAPI_01_19_SEM_DESO!A:D,2,FALSE),"")</f>
        <v>Auxiliar de topógrafo com encargos complementares</v>
      </c>
      <c r="C12" s="299" t="s">
        <v>8092</v>
      </c>
      <c r="D12" s="244" t="s">
        <v>5</v>
      </c>
      <c r="E12" s="244" t="str">
        <f>IFERROR(VLOOKUP(C12,SINAPI_01_19_SEM_DESO!A:D,3,FALSE),"")</f>
        <v>h</v>
      </c>
      <c r="F12" s="312">
        <f>(8+16)/10000</f>
        <v>2.3999999999999998E-3</v>
      </c>
      <c r="G12" s="69" t="str">
        <f>IFERROR(VLOOKUP(C12,SINAPI_01_19_SEM_DESO!A:D,4,FALSE),"")</f>
        <v>15,07</v>
      </c>
      <c r="H12" s="301">
        <f t="shared" ref="H12:H15" si="0">ROUND(F12*G12,2)</f>
        <v>0.04</v>
      </c>
      <c r="I12" s="85"/>
    </row>
    <row r="13" spans="1:9" outlineLevel="1" x14ac:dyDescent="0.25">
      <c r="A13" s="41"/>
      <c r="B13" s="296" t="str">
        <f>IFERROR(VLOOKUP(C13,MAO_OBRA_PROJETO!D:M,2,FALSE),"")</f>
        <v>Desenhista copista</v>
      </c>
      <c r="C13" s="299" t="s">
        <v>8189</v>
      </c>
      <c r="D13" s="244" t="s">
        <v>5</v>
      </c>
      <c r="E13" s="71" t="str">
        <f>IFERROR(VLOOKUP(C13,MAO_OBRA_PROJETO!D:M,3,FALSE),"")</f>
        <v>h</v>
      </c>
      <c r="F13" s="312">
        <f>16/10000</f>
        <v>1.6000000000000001E-3</v>
      </c>
      <c r="G13" s="382">
        <f>IFERROR(VLOOKUP(C13,MAO_OBRA_PROJETO!D:M,4,FALSE),"")</f>
        <v>13.77</v>
      </c>
      <c r="H13" s="301">
        <f t="shared" si="0"/>
        <v>0.02</v>
      </c>
      <c r="I13" s="57"/>
    </row>
    <row r="14" spans="1:9" outlineLevel="1" x14ac:dyDescent="0.25">
      <c r="A14" s="41"/>
      <c r="B14" s="296" t="str">
        <f>IFERROR(VLOOKUP(C14,MAO_OBRA_PROJETO!D:M,2,FALSE),"")</f>
        <v>Engenheiro Civil Sênior</v>
      </c>
      <c r="C14" s="71" t="s">
        <v>8197</v>
      </c>
      <c r="D14" s="71" t="s">
        <v>5</v>
      </c>
      <c r="E14" s="71" t="str">
        <f>IFERROR(VLOOKUP(C14,MAO_OBRA_PROJETO!D:M,3,FALSE),"")</f>
        <v>h</v>
      </c>
      <c r="F14" s="331">
        <f>3/10000</f>
        <v>2.9999999999999997E-4</v>
      </c>
      <c r="G14" s="297">
        <f>IFERROR(VLOOKUP(C14,MAO_OBRA_PROJETO!D:M,4,FALSE),"")</f>
        <v>91.51</v>
      </c>
      <c r="H14" s="301">
        <f t="shared" si="0"/>
        <v>0.03</v>
      </c>
      <c r="I14" s="57"/>
    </row>
    <row r="15" spans="1:9" outlineLevel="1" x14ac:dyDescent="0.25">
      <c r="A15" s="41"/>
      <c r="B15" s="296" t="str">
        <f>IFERROR(VLOOKUP(C15,SINAPI_01_19_SEM_DESO!A:D,2,FALSE),"")</f>
        <v>Topografo com encargos complementares</v>
      </c>
      <c r="C15" s="299" t="s">
        <v>8182</v>
      </c>
      <c r="D15" s="244" t="s">
        <v>5</v>
      </c>
      <c r="E15" s="244" t="str">
        <f>IFERROR(VLOOKUP(C15,SINAPI_01_19_SEM_DESO!A:D,3,FALSE),"")</f>
        <v>h</v>
      </c>
      <c r="F15" s="312">
        <f>16/10000</f>
        <v>1.6000000000000001E-3</v>
      </c>
      <c r="G15" s="69" t="str">
        <f>IFERROR(VLOOKUP(C15,SINAPI_01_19_SEM_DESO!A:D,4,FALSE),"")</f>
        <v>29,02</v>
      </c>
      <c r="H15" s="301">
        <f t="shared" si="0"/>
        <v>0.05</v>
      </c>
      <c r="I15" s="57"/>
    </row>
    <row r="16" spans="1:9" outlineLevel="1" x14ac:dyDescent="0.25">
      <c r="A16" s="41"/>
      <c r="B16" s="54"/>
      <c r="C16" s="59"/>
      <c r="D16" s="55"/>
      <c r="E16" s="55"/>
      <c r="F16" s="56"/>
      <c r="G16" s="57"/>
      <c r="H16" s="57"/>
      <c r="I16" s="58"/>
    </row>
    <row r="17" spans="1:9" outlineLevel="1" x14ac:dyDescent="0.25">
      <c r="A17" s="41"/>
      <c r="B17" s="298" t="s">
        <v>22</v>
      </c>
      <c r="C17" s="60"/>
      <c r="D17" s="60"/>
      <c r="E17" s="61"/>
      <c r="F17" s="62"/>
      <c r="G17" s="63"/>
      <c r="H17" s="64"/>
      <c r="I17" s="246">
        <f>ROUND(SUM(H11:H16),2)</f>
        <v>0.19</v>
      </c>
    </row>
    <row r="18" spans="1:9" outlineLevel="1" x14ac:dyDescent="0.25">
      <c r="A18" s="41"/>
      <c r="B18" s="86"/>
      <c r="C18" s="87"/>
      <c r="D18" s="87"/>
      <c r="E18" s="87"/>
      <c r="F18" s="88"/>
      <c r="G18" s="89"/>
      <c r="H18" s="89"/>
      <c r="I18" s="90"/>
    </row>
    <row r="19" spans="1:9" outlineLevel="1" x14ac:dyDescent="0.25">
      <c r="A19" s="41"/>
      <c r="B19" s="678" t="s">
        <v>24</v>
      </c>
      <c r="C19" s="666" t="s">
        <v>2</v>
      </c>
      <c r="D19" s="667" t="s">
        <v>41</v>
      </c>
      <c r="E19" s="666" t="s">
        <v>4</v>
      </c>
      <c r="F19" s="673" t="s">
        <v>21</v>
      </c>
      <c r="G19" s="669" t="s">
        <v>28</v>
      </c>
      <c r="H19" s="669"/>
      <c r="I19" s="677" t="s">
        <v>25</v>
      </c>
    </row>
    <row r="20" spans="1:9" outlineLevel="1" x14ac:dyDescent="0.25">
      <c r="A20" s="41"/>
      <c r="B20" s="678"/>
      <c r="C20" s="666"/>
      <c r="D20" s="668"/>
      <c r="E20" s="666"/>
      <c r="F20" s="673"/>
      <c r="G20" s="52" t="s">
        <v>23</v>
      </c>
      <c r="H20" s="52" t="s">
        <v>27</v>
      </c>
      <c r="I20" s="677"/>
    </row>
    <row r="21" spans="1:9" ht="36.75" customHeight="1" outlineLevel="1" x14ac:dyDescent="0.25">
      <c r="A21" s="41"/>
      <c r="B21" s="296" t="str">
        <f>IFERROR(VLOOKUP(C21,SINAPI_01_19_SEM_DESO!A:D,2,FALSE),"")</f>
        <v>Pontalete de madeira nao aparelhada *7,5 x 7,5* cm (3 x 3 ") pinus, mista ou equivalente da regiao</v>
      </c>
      <c r="C21" s="326">
        <v>4491</v>
      </c>
      <c r="D21" s="244" t="s">
        <v>5</v>
      </c>
      <c r="E21" s="244" t="str">
        <f>IFERROR(VLOOKUP(C21,SINAPI_01_19_SEM_DESO!A:D,3,FALSE),"")</f>
        <v xml:space="preserve">m     </v>
      </c>
      <c r="F21" s="91">
        <f>3/10000</f>
        <v>2.9999999999999997E-4</v>
      </c>
      <c r="G21" s="69" t="str">
        <f>IFERROR(VLOOKUP(C21,SINAPI_01_19_SEM_DESO!A:D,4,FALSE),"")</f>
        <v>4,05</v>
      </c>
      <c r="H21" s="383">
        <f>F21*G21</f>
        <v>1.2149999999999999E-3</v>
      </c>
      <c r="I21" s="72"/>
    </row>
    <row r="22" spans="1:9" outlineLevel="1" x14ac:dyDescent="0.25">
      <c r="A22" s="41"/>
      <c r="B22" s="296" t="str">
        <f>IFERROR(VLOOKUP(C22,#REF!,3,FALSE),"")</f>
        <v/>
      </c>
      <c r="C22" s="327" t="s">
        <v>25836</v>
      </c>
      <c r="D22" s="244" t="str">
        <f>IFERROR(VLOOKUP(C22,#REF!,2,FALSE),"")</f>
        <v/>
      </c>
      <c r="E22" s="244" t="str">
        <f>IFERROR(VLOOKUP(C22,#REF!,4,FALSE),"")</f>
        <v/>
      </c>
      <c r="F22" s="312">
        <f>0.02/10000</f>
        <v>1.9999999999999999E-6</v>
      </c>
      <c r="G22" s="300" t="str">
        <f>IFERROR(VLOOKUP(C22,#REF!,5,FALSE),"")</f>
        <v/>
      </c>
      <c r="H22" s="384" t="e">
        <f t="shared" ref="H22:H25" si="1">F22*G22</f>
        <v>#VALUE!</v>
      </c>
      <c r="I22" s="245"/>
    </row>
    <row r="23" spans="1:9" ht="22.5" outlineLevel="1" x14ac:dyDescent="0.25">
      <c r="A23" s="41"/>
      <c r="B23" s="296" t="str">
        <f>IFERROR(VLOOKUP(C23,SINAPI_01_19_SEM_DESO!A:D,2,FALSE),"")</f>
        <v>Locacao de nivel optico, com precisao de 0,7 mm, aumento de 32x</v>
      </c>
      <c r="C23" s="327">
        <v>7252</v>
      </c>
      <c r="D23" s="244" t="s">
        <v>5</v>
      </c>
      <c r="E23" s="244" t="str">
        <f>IFERROR(VLOOKUP(C23,SINAPI_01_19_SEM_DESO!A:D,3,FALSE),"")</f>
        <v xml:space="preserve">h     </v>
      </c>
      <c r="F23" s="312">
        <f>8/10000</f>
        <v>8.0000000000000004E-4</v>
      </c>
      <c r="G23" s="69" t="str">
        <f>IFERROR(VLOOKUP(C23,SINAPI_01_19_SEM_DESO!A:D,4,FALSE),"")</f>
        <v>2,27</v>
      </c>
      <c r="H23" s="384">
        <f t="shared" si="1"/>
        <v>1.8160000000000001E-3</v>
      </c>
      <c r="I23" s="245"/>
    </row>
    <row r="24" spans="1:9" ht="38.25" customHeight="1" outlineLevel="1" x14ac:dyDescent="0.25">
      <c r="A24" s="41"/>
      <c r="B24" s="296" t="str">
        <f>IFERROR(VLOOKUP(C24,SINAPI_01_19_SEM_DESO!A:D,2,FALSE),"")</f>
        <v>Caminhonete com motor a diesel, potência 180 cv, cabine dupla, 4x4 - chp diurno. Af_11/2015</v>
      </c>
      <c r="C24" s="299" t="s">
        <v>1846</v>
      </c>
      <c r="D24" s="244" t="s">
        <v>5</v>
      </c>
      <c r="E24" s="244" t="str">
        <f>IFERROR(VLOOKUP(C24,SINAPI_01_19_SEM_DESO!A:D,3,FALSE),"")</f>
        <v>chp</v>
      </c>
      <c r="F24" s="312">
        <f>16/10000</f>
        <v>1.6000000000000001E-3</v>
      </c>
      <c r="G24" s="69" t="str">
        <f>IFERROR(VLOOKUP(C24,SINAPI_01_19_SEM_DESO!A:D,4,FALSE),"")</f>
        <v>120,61</v>
      </c>
      <c r="H24" s="384">
        <f t="shared" si="1"/>
        <v>0.19297600000000001</v>
      </c>
      <c r="I24" s="245"/>
    </row>
    <row r="25" spans="1:9" ht="27.75" customHeight="1" outlineLevel="1" x14ac:dyDescent="0.25">
      <c r="A25" s="41"/>
      <c r="B25" s="296" t="str">
        <f>IFERROR(VLOOKUP(C25,SINAPI_01_19_SEM_DESO!A:D,2,FALSE),"")</f>
        <v>Locacao de teodolito eletronico, precisao angular de 5 a 7 segundos, incluindo tripe</v>
      </c>
      <c r="C25" s="299">
        <v>7247</v>
      </c>
      <c r="D25" s="244" t="s">
        <v>5</v>
      </c>
      <c r="E25" s="244" t="str">
        <f>IFERROR(VLOOKUP(C25,SINAPI_01_19_SEM_DESO!A:D,3,FALSE),"")</f>
        <v xml:space="preserve">h     </v>
      </c>
      <c r="F25" s="312">
        <f>16/10000</f>
        <v>1.6000000000000001E-3</v>
      </c>
      <c r="G25" s="69" t="str">
        <f>IFERROR(VLOOKUP(C25,SINAPI_01_19_SEM_DESO!A:D,4,FALSE),"")</f>
        <v>2,27</v>
      </c>
      <c r="H25" s="384">
        <f t="shared" si="1"/>
        <v>3.6320000000000002E-3</v>
      </c>
      <c r="I25" s="245"/>
    </row>
    <row r="26" spans="1:9" outlineLevel="1" x14ac:dyDescent="0.25">
      <c r="A26" s="41"/>
      <c r="B26" s="92"/>
      <c r="C26" s="93"/>
      <c r="D26" s="93"/>
      <c r="E26" s="93"/>
      <c r="F26" s="94"/>
      <c r="G26" s="95"/>
      <c r="H26" s="95"/>
      <c r="I26" s="95"/>
    </row>
    <row r="27" spans="1:9" outlineLevel="1" x14ac:dyDescent="0.25">
      <c r="A27" s="41"/>
      <c r="B27" s="298" t="s">
        <v>25</v>
      </c>
      <c r="C27" s="60"/>
      <c r="D27" s="60"/>
      <c r="E27" s="61"/>
      <c r="F27" s="62"/>
      <c r="G27" s="63"/>
      <c r="H27" s="63"/>
      <c r="I27" s="246" t="e">
        <f>ROUND(SUM(H21:H26),2)</f>
        <v>#VALUE!</v>
      </c>
    </row>
    <row r="28" spans="1:9" outlineLevel="1" x14ac:dyDescent="0.25">
      <c r="A28" s="41"/>
      <c r="B28" s="96"/>
      <c r="C28" s="97"/>
      <c r="D28" s="97"/>
      <c r="E28" s="87"/>
      <c r="F28" s="88"/>
      <c r="G28" s="89"/>
      <c r="H28" s="89"/>
      <c r="I28" s="90"/>
    </row>
    <row r="29" spans="1:9" outlineLevel="1" x14ac:dyDescent="0.25">
      <c r="A29" s="41"/>
      <c r="B29" s="678" t="s">
        <v>43</v>
      </c>
      <c r="C29" s="666" t="s">
        <v>2</v>
      </c>
      <c r="D29" s="667" t="s">
        <v>41</v>
      </c>
      <c r="E29" s="666" t="s">
        <v>4</v>
      </c>
      <c r="F29" s="673" t="s">
        <v>21</v>
      </c>
      <c r="G29" s="669" t="s">
        <v>28</v>
      </c>
      <c r="H29" s="669"/>
      <c r="I29" s="677" t="s">
        <v>26</v>
      </c>
    </row>
    <row r="30" spans="1:9" outlineLevel="1" x14ac:dyDescent="0.25">
      <c r="A30" s="41"/>
      <c r="B30" s="678"/>
      <c r="C30" s="666"/>
      <c r="D30" s="668"/>
      <c r="E30" s="666"/>
      <c r="F30" s="673"/>
      <c r="G30" s="52" t="s">
        <v>23</v>
      </c>
      <c r="H30" s="52" t="s">
        <v>27</v>
      </c>
      <c r="I30" s="677"/>
    </row>
    <row r="31" spans="1:9" outlineLevel="1" x14ac:dyDescent="0.25">
      <c r="A31" s="41"/>
      <c r="B31" s="302"/>
      <c r="C31" s="303"/>
      <c r="D31" s="303"/>
      <c r="E31" s="304"/>
      <c r="F31" s="305"/>
      <c r="G31" s="306"/>
      <c r="H31" s="306">
        <f>F31*G31</f>
        <v>0</v>
      </c>
      <c r="I31" s="306"/>
    </row>
    <row r="32" spans="1:9" outlineLevel="1" x14ac:dyDescent="0.25">
      <c r="A32" s="41"/>
      <c r="B32" s="98"/>
      <c r="C32" s="307"/>
      <c r="D32" s="307"/>
      <c r="E32" s="307"/>
      <c r="F32" s="308"/>
      <c r="G32" s="99"/>
      <c r="H32" s="99">
        <f>F32*G32</f>
        <v>0</v>
      </c>
      <c r="I32" s="99"/>
    </row>
    <row r="33" spans="1:10" outlineLevel="1" x14ac:dyDescent="0.25">
      <c r="A33" s="41"/>
      <c r="B33" s="92"/>
      <c r="C33" s="309"/>
      <c r="D33" s="309"/>
      <c r="E33" s="309"/>
      <c r="F33" s="310"/>
      <c r="G33" s="100"/>
      <c r="H33" s="100">
        <f>F33*G33</f>
        <v>0</v>
      </c>
      <c r="I33" s="100"/>
    </row>
    <row r="34" spans="1:10" outlineLevel="1" x14ac:dyDescent="0.25">
      <c r="A34" s="41"/>
      <c r="B34" s="298" t="s">
        <v>26</v>
      </c>
      <c r="C34" s="60"/>
      <c r="D34" s="60"/>
      <c r="E34" s="61"/>
      <c r="F34" s="62"/>
      <c r="G34" s="63"/>
      <c r="H34" s="63"/>
      <c r="I34" s="246">
        <f>ROUND(SUM(H31:H33),2)</f>
        <v>0</v>
      </c>
    </row>
    <row r="35" spans="1:10" outlineLevel="1" x14ac:dyDescent="0.25">
      <c r="A35" s="41"/>
      <c r="B35" s="86"/>
      <c r="C35" s="87"/>
      <c r="D35" s="87"/>
      <c r="E35" s="87"/>
      <c r="F35" s="88"/>
      <c r="G35" s="89"/>
      <c r="H35" s="89"/>
      <c r="I35" s="90"/>
    </row>
    <row r="36" spans="1:10" ht="20.100000000000001" customHeight="1" outlineLevel="1" x14ac:dyDescent="0.25">
      <c r="A36" s="41"/>
      <c r="B36" s="670" t="s">
        <v>25809</v>
      </c>
      <c r="C36" s="670"/>
      <c r="D36" s="670"/>
      <c r="E36" s="670"/>
      <c r="F36" s="670"/>
      <c r="G36" s="670"/>
      <c r="H36" s="670"/>
      <c r="I36" s="241" t="e">
        <f>I17+I27+I34</f>
        <v>#VALUE!</v>
      </c>
    </row>
    <row r="37" spans="1:10" ht="20.100000000000001" customHeight="1" outlineLevel="1" x14ac:dyDescent="0.25">
      <c r="A37" s="41"/>
      <c r="B37" s="672" t="s">
        <v>25808</v>
      </c>
      <c r="C37" s="672"/>
      <c r="D37" s="672"/>
      <c r="E37" s="672"/>
      <c r="F37" s="672"/>
      <c r="G37" s="672"/>
      <c r="H37" s="672"/>
      <c r="I37" s="242" t="e">
        <f>#REF!</f>
        <v>#REF!</v>
      </c>
    </row>
    <row r="38" spans="1:10" ht="20.100000000000001" customHeight="1" outlineLevel="1" x14ac:dyDescent="0.25">
      <c r="A38" s="41"/>
      <c r="B38" s="670" t="s">
        <v>29</v>
      </c>
      <c r="C38" s="670"/>
      <c r="D38" s="670"/>
      <c r="E38" s="670"/>
      <c r="F38" s="670"/>
      <c r="G38" s="670"/>
      <c r="H38" s="670"/>
      <c r="I38" s="241" t="e">
        <f>I36*(1+I37)</f>
        <v>#VALUE!</v>
      </c>
    </row>
    <row r="39" spans="1:10" outlineLevel="1" x14ac:dyDescent="0.25">
      <c r="B39" s="380" t="s">
        <v>25837</v>
      </c>
      <c r="C39" s="109"/>
      <c r="D39" s="109"/>
      <c r="E39" s="109"/>
      <c r="F39" s="109"/>
      <c r="G39" s="109"/>
      <c r="H39" s="109"/>
      <c r="I39" s="109"/>
    </row>
    <row r="40" spans="1:10" ht="15" customHeight="1" outlineLevel="1" x14ac:dyDescent="0.25">
      <c r="B40" s="671" t="s">
        <v>25838</v>
      </c>
      <c r="C40" s="671"/>
      <c r="D40" s="671"/>
      <c r="E40" s="671"/>
      <c r="F40" s="671"/>
      <c r="G40" s="671"/>
      <c r="H40" s="671"/>
      <c r="I40" s="671"/>
    </row>
    <row r="41" spans="1:10" ht="15" customHeight="1" outlineLevel="1" x14ac:dyDescent="0.25">
      <c r="B41" s="655" t="s">
        <v>25856</v>
      </c>
      <c r="C41" s="655"/>
      <c r="D41" s="655"/>
      <c r="E41" s="655"/>
      <c r="F41" s="655"/>
      <c r="G41" s="655"/>
      <c r="H41" s="655"/>
      <c r="I41" s="655"/>
    </row>
    <row r="43" spans="1:10" x14ac:dyDescent="0.25">
      <c r="A43" s="46"/>
      <c r="B43" s="43"/>
      <c r="C43" s="44"/>
      <c r="D43" s="44"/>
      <c r="E43" s="45"/>
      <c r="F43" s="45"/>
      <c r="G43" s="45"/>
      <c r="H43" s="45"/>
      <c r="I43" s="32"/>
      <c r="J43" s="31"/>
    </row>
    <row r="44" spans="1:10" ht="45" customHeight="1" x14ac:dyDescent="0.25">
      <c r="A44" s="46"/>
      <c r="B44" s="656" t="s">
        <v>25869</v>
      </c>
      <c r="C44" s="657"/>
      <c r="D44" s="657"/>
      <c r="E44" s="657"/>
      <c r="F44" s="657"/>
      <c r="G44" s="657"/>
      <c r="H44" s="657"/>
      <c r="I44" s="658"/>
    </row>
    <row r="45" spans="1:10" x14ac:dyDescent="0.25">
      <c r="A45" s="46"/>
      <c r="B45" s="674" t="s">
        <v>40</v>
      </c>
      <c r="C45" s="657"/>
      <c r="D45" s="657"/>
      <c r="E45" s="657"/>
      <c r="F45" s="657"/>
      <c r="G45" s="657"/>
      <c r="H45" s="657"/>
      <c r="I45" s="658"/>
      <c r="J45" s="31"/>
    </row>
    <row r="46" spans="1:10" x14ac:dyDescent="0.25">
      <c r="A46" s="46"/>
      <c r="B46" s="674" t="s">
        <v>17</v>
      </c>
      <c r="C46" s="657"/>
      <c r="D46" s="657"/>
      <c r="E46" s="657"/>
      <c r="F46" s="657"/>
      <c r="G46" s="657"/>
      <c r="H46" s="657"/>
      <c r="I46" s="658"/>
    </row>
    <row r="47" spans="1:10" x14ac:dyDescent="0.25">
      <c r="A47" s="46"/>
      <c r="B47" s="9"/>
      <c r="C47" s="10"/>
      <c r="D47" s="10"/>
      <c r="E47" s="10"/>
      <c r="F47" s="10"/>
      <c r="G47" s="10"/>
      <c r="H47" s="10"/>
      <c r="I47" s="11"/>
    </row>
    <row r="48" spans="1:10" x14ac:dyDescent="0.25">
      <c r="A48" s="46"/>
      <c r="B48" s="665" t="s">
        <v>18</v>
      </c>
      <c r="C48" s="665"/>
      <c r="D48" s="665"/>
      <c r="E48" s="114" t="s">
        <v>14</v>
      </c>
      <c r="F48" s="114" t="s">
        <v>15</v>
      </c>
      <c r="G48" s="108" t="s">
        <v>16</v>
      </c>
      <c r="H48" s="108" t="s">
        <v>48</v>
      </c>
      <c r="I48" s="21" t="s">
        <v>19</v>
      </c>
    </row>
    <row r="49" spans="1:11" ht="25.5" customHeight="1" x14ac:dyDescent="0.25">
      <c r="A49" s="46" t="str">
        <f>E49</f>
        <v>CPU-02</v>
      </c>
      <c r="B49" s="680" t="s">
        <v>25829</v>
      </c>
      <c r="C49" s="680"/>
      <c r="D49" s="680"/>
      <c r="E49" s="65" t="s">
        <v>13248</v>
      </c>
      <c r="F49" s="240" t="str">
        <f>IFERROR(CONCATENATE(VLOOKUP(E49,#REF!,2,FALSE)),"")</f>
        <v/>
      </c>
      <c r="G49" s="66" t="s">
        <v>8</v>
      </c>
      <c r="H49" s="67">
        <f>I82</f>
        <v>0.47</v>
      </c>
      <c r="I49" s="68" t="s">
        <v>16215</v>
      </c>
    </row>
    <row r="50" spans="1:11" outlineLevel="1" x14ac:dyDescent="0.25">
      <c r="A50" s="46"/>
      <c r="B50" s="12"/>
      <c r="C50" s="252"/>
      <c r="D50" s="252"/>
      <c r="E50" s="252"/>
      <c r="F50" s="253"/>
      <c r="G50" s="254"/>
      <c r="H50" s="254"/>
      <c r="I50" s="13"/>
    </row>
    <row r="51" spans="1:11" outlineLevel="1" x14ac:dyDescent="0.25">
      <c r="A51" s="46"/>
      <c r="B51" s="681" t="s">
        <v>20</v>
      </c>
      <c r="C51" s="662" t="s">
        <v>2</v>
      </c>
      <c r="D51" s="660" t="s">
        <v>41</v>
      </c>
      <c r="E51" s="662" t="s">
        <v>4</v>
      </c>
      <c r="F51" s="663" t="s">
        <v>21</v>
      </c>
      <c r="G51" s="659" t="s">
        <v>28</v>
      </c>
      <c r="H51" s="659"/>
      <c r="I51" s="679" t="s">
        <v>22</v>
      </c>
    </row>
    <row r="52" spans="1:11" outlineLevel="1" x14ac:dyDescent="0.25">
      <c r="A52" s="46"/>
      <c r="B52" s="681"/>
      <c r="C52" s="662"/>
      <c r="D52" s="661"/>
      <c r="E52" s="662"/>
      <c r="F52" s="663"/>
      <c r="G52" s="255" t="s">
        <v>23</v>
      </c>
      <c r="H52" s="255" t="s">
        <v>27</v>
      </c>
      <c r="I52" s="679"/>
    </row>
    <row r="53" spans="1:11" ht="22.5" outlineLevel="1" x14ac:dyDescent="0.25">
      <c r="A53" s="46"/>
      <c r="B53" s="256" t="str">
        <f>IFERROR(VLOOKUP(C53,SINAPI_01_19_SEM_DESO!A:D,2,FALSE),"")</f>
        <v>Desenhista detalhista com encargos complementares</v>
      </c>
      <c r="C53" s="257" t="s">
        <v>8166</v>
      </c>
      <c r="D53" s="258" t="str">
        <f>IF(C53&gt;0,"SINAPI","")</f>
        <v>SINAPI</v>
      </c>
      <c r="E53" s="258" t="str">
        <f>IFERROR(VLOOKUP(C53,SINAPI_01_19_SEM_DESO!A:D,3,FALSE),"")</f>
        <v>h</v>
      </c>
      <c r="F53" s="259">
        <f>F54*2</f>
        <v>5.3333333333333332E-3</v>
      </c>
      <c r="G53" s="318" t="str">
        <f>IFERROR(VLOOKUP(C53,SINAPI_01_19_SEM_DESO!A:D,4,FALSE),"")</f>
        <v>46,46</v>
      </c>
      <c r="H53" s="29">
        <f>IFERROR(ROUND(F53*G53,2),"")</f>
        <v>0.25</v>
      </c>
      <c r="I53" s="22"/>
      <c r="K53">
        <f>F53*1000</f>
        <v>5.333333333333333</v>
      </c>
    </row>
    <row r="54" spans="1:11" ht="18" customHeight="1" outlineLevel="1" x14ac:dyDescent="0.25">
      <c r="A54" s="46"/>
      <c r="B54" s="260" t="str">
        <f>IFERROR(VLOOKUP(C54,SINAPI_01_19_SEM_DESO!A:D,2,FALSE),"")</f>
        <v>Servente com encargos complementares</v>
      </c>
      <c r="C54" s="257" t="s">
        <v>8153</v>
      </c>
      <c r="D54" s="261" t="str">
        <f>IF(C54&gt;0,"SINAPI","")</f>
        <v>SINAPI</v>
      </c>
      <c r="E54" s="261" t="str">
        <f>IFERROR(VLOOKUP(C54,SINAPI_01_19_SEM_DESO!A:D,3,FALSE),"")</f>
        <v>h</v>
      </c>
      <c r="F54" s="262">
        <f>8/3000</f>
        <v>2.6666666666666666E-3</v>
      </c>
      <c r="G54" s="319" t="str">
        <f>IFERROR(VLOOKUP(C54,SINAPI_01_19_SEM_DESO!A:D,4,FALSE),"")</f>
        <v>15,05</v>
      </c>
      <c r="H54" s="263">
        <f t="shared" ref="H54:H58" si="2">IFERROR(ROUND(F54*G54,2),"")</f>
        <v>0.04</v>
      </c>
      <c r="I54" s="313"/>
      <c r="K54">
        <f t="shared" ref="K54:K55" si="3">F54*1000</f>
        <v>2.6666666666666665</v>
      </c>
    </row>
    <row r="55" spans="1:11" ht="24.75" customHeight="1" outlineLevel="1" x14ac:dyDescent="0.25">
      <c r="A55" s="46"/>
      <c r="B55" s="260" t="str">
        <f>IFERROR(VLOOKUP(C55,SINAPI_01_19_SEM_DESO!A:D,2,FALSE),"")</f>
        <v>Engenheiro civil de obra junior com encargos complementares</v>
      </c>
      <c r="C55" s="257" t="s">
        <v>8178</v>
      </c>
      <c r="D55" s="261" t="str">
        <f>IF(C55&gt;0,"SINAPI","")</f>
        <v>SINAPI</v>
      </c>
      <c r="E55" s="261" t="str">
        <f>IFERROR(VLOOKUP(C55,SINAPI_01_19_SEM_DESO!A:D,3,FALSE),"")</f>
        <v>h</v>
      </c>
      <c r="F55" s="262">
        <f>F54*0.1</f>
        <v>2.6666666666666668E-4</v>
      </c>
      <c r="G55" s="319" t="str">
        <f>IFERROR(VLOOKUP(C55,SINAPI_01_19_SEM_DESO!A:D,4,FALSE),"")</f>
        <v>84,86</v>
      </c>
      <c r="H55" s="263">
        <f t="shared" si="2"/>
        <v>0.02</v>
      </c>
      <c r="I55" s="313"/>
      <c r="K55">
        <f t="shared" si="3"/>
        <v>0.26666666666666666</v>
      </c>
    </row>
    <row r="56" spans="1:11" ht="18" customHeight="1" outlineLevel="1" x14ac:dyDescent="0.25">
      <c r="A56" s="46"/>
      <c r="B56" s="260" t="str">
        <f>IFERROR(VLOOKUP(C56,SINAPI_01_19_SEM_DESO!A:D,2,FALSE),"")</f>
        <v/>
      </c>
      <c r="C56" s="257"/>
      <c r="D56" s="261" t="str">
        <f>IF(C56&gt;0,"SINAPI","")</f>
        <v/>
      </c>
      <c r="E56" s="261" t="str">
        <f>IFERROR(VLOOKUP(C56,SINAPI_01_19_SEM_DESO!A:D,3,FALSE),"")</f>
        <v/>
      </c>
      <c r="F56" s="262"/>
      <c r="G56" s="319" t="str">
        <f>IFERROR(VLOOKUP(C56,SINAPI_01_19_SEM_DESO!A:D,4,FALSE),"")</f>
        <v/>
      </c>
      <c r="H56" s="263" t="str">
        <f t="shared" si="2"/>
        <v/>
      </c>
      <c r="I56" s="313"/>
    </row>
    <row r="57" spans="1:11" ht="18" customHeight="1" outlineLevel="1" x14ac:dyDescent="0.25">
      <c r="A57" s="46"/>
      <c r="B57" s="260" t="str">
        <f>IFERROR(VLOOKUP(C57,SINAPI_01_19_SEM_DESO!A:D,2,FALSE),"")</f>
        <v/>
      </c>
      <c r="C57" s="257"/>
      <c r="D57" s="261" t="str">
        <f>IF(C57&gt;0,"SINAPI","")</f>
        <v/>
      </c>
      <c r="E57" s="261" t="str">
        <f>IFERROR(VLOOKUP(C57,SINAPI_01_19_SEM_DESO!A:D,3,FALSE),"")</f>
        <v/>
      </c>
      <c r="F57" s="262"/>
      <c r="G57" s="319" t="str">
        <f>IFERROR(VLOOKUP(C57,SINAPI_01_19_SEM_DESO!A:D,4,FALSE),"")</f>
        <v/>
      </c>
      <c r="H57" s="263" t="str">
        <f t="shared" si="2"/>
        <v/>
      </c>
      <c r="I57" s="26"/>
    </row>
    <row r="58" spans="1:11" outlineLevel="1" x14ac:dyDescent="0.25">
      <c r="A58" s="46"/>
      <c r="B58" s="23" t="str">
        <f>IFERROR(VLOOKUP(C58,#REF!,2,FALSE),"")</f>
        <v/>
      </c>
      <c r="C58" s="315"/>
      <c r="D58" s="24"/>
      <c r="E58" s="24" t="str">
        <f>IFERROR(VLOOKUP(C58,#REF!,3,FALSE),"")</f>
        <v/>
      </c>
      <c r="F58" s="25"/>
      <c r="G58" s="26" t="str">
        <f>IFERROR(VLOOKUP(C58,#REF!,9,FALSE),"")</f>
        <v/>
      </c>
      <c r="H58" s="26" t="str">
        <f t="shared" si="2"/>
        <v/>
      </c>
      <c r="I58" s="314"/>
    </row>
    <row r="59" spans="1:11" outlineLevel="1" x14ac:dyDescent="0.25">
      <c r="A59" s="46"/>
      <c r="B59" s="15" t="s">
        <v>22</v>
      </c>
      <c r="C59" s="265"/>
      <c r="D59" s="265"/>
      <c r="E59" s="266"/>
      <c r="F59" s="267"/>
      <c r="G59" s="268"/>
      <c r="H59" s="14"/>
      <c r="I59" s="316">
        <f>ROUND(SUM(H53:H58),2)</f>
        <v>0.31</v>
      </c>
    </row>
    <row r="60" spans="1:11" outlineLevel="1" x14ac:dyDescent="0.25">
      <c r="A60" s="46"/>
      <c r="B60" s="17"/>
      <c r="C60" s="269"/>
      <c r="D60" s="269"/>
      <c r="E60" s="269"/>
      <c r="F60" s="270"/>
      <c r="G60" s="271"/>
      <c r="H60" s="271"/>
      <c r="I60" s="18"/>
    </row>
    <row r="61" spans="1:11" outlineLevel="1" x14ac:dyDescent="0.25">
      <c r="A61" s="46"/>
      <c r="B61" s="681" t="s">
        <v>24</v>
      </c>
      <c r="C61" s="662" t="s">
        <v>2</v>
      </c>
      <c r="D61" s="660" t="s">
        <v>41</v>
      </c>
      <c r="E61" s="662" t="s">
        <v>4</v>
      </c>
      <c r="F61" s="663" t="s">
        <v>21</v>
      </c>
      <c r="G61" s="659" t="s">
        <v>28</v>
      </c>
      <c r="H61" s="659"/>
      <c r="I61" s="679" t="s">
        <v>25</v>
      </c>
    </row>
    <row r="62" spans="1:11" outlineLevel="1" x14ac:dyDescent="0.25">
      <c r="A62" s="46"/>
      <c r="B62" s="681"/>
      <c r="C62" s="662"/>
      <c r="D62" s="661"/>
      <c r="E62" s="662"/>
      <c r="F62" s="663"/>
      <c r="G62" s="255" t="s">
        <v>23</v>
      </c>
      <c r="H62" s="255" t="s">
        <v>27</v>
      </c>
      <c r="I62" s="679"/>
    </row>
    <row r="63" spans="1:11" outlineLevel="1" x14ac:dyDescent="0.25">
      <c r="A63" s="46"/>
      <c r="B63" s="272" t="str">
        <f>IFERROR(VLOOKUP(C63,#REF!,3,FALSE),"")</f>
        <v/>
      </c>
      <c r="C63" s="273"/>
      <c r="D63" s="274" t="str">
        <f>IFERROR(VLOOKUP(C63,#REF!,2,FALSE),"")</f>
        <v/>
      </c>
      <c r="E63" s="261" t="str">
        <f>IFERROR(VLOOKUP(C63,#REF!,4,FALSE),"")</f>
        <v/>
      </c>
      <c r="F63" s="275"/>
      <c r="G63" s="276" t="str">
        <f>IFERROR(VLOOKUP(C63,#REF!,7,FALSE),"")</f>
        <v/>
      </c>
      <c r="H63" s="277" t="str">
        <f t="shared" ref="H63:H67" si="4">IFERROR(ROUND(F63*G63,2),"")</f>
        <v/>
      </c>
      <c r="I63" s="263"/>
    </row>
    <row r="64" spans="1:11" outlineLevel="1" x14ac:dyDescent="0.25">
      <c r="A64" s="46"/>
      <c r="B64" s="272" t="str">
        <f>IFERROR(VLOOKUP(C64,#REF!,3,FALSE),"")</f>
        <v/>
      </c>
      <c r="C64" s="273"/>
      <c r="D64" s="261" t="str">
        <f>IFERROR(VLOOKUP(C64,#REF!,2,FALSE),"")</f>
        <v/>
      </c>
      <c r="E64" s="261" t="str">
        <f>IFERROR(VLOOKUP(C64,#REF!,4,FALSE),"")</f>
        <v/>
      </c>
      <c r="F64" s="275"/>
      <c r="G64" s="276" t="str">
        <f>IFERROR(VLOOKUP(C64,#REF!,7,FALSE),"")</f>
        <v/>
      </c>
      <c r="H64" s="277" t="str">
        <f t="shared" si="4"/>
        <v/>
      </c>
      <c r="I64" s="263"/>
    </row>
    <row r="65" spans="1:9" outlineLevel="1" x14ac:dyDescent="0.25">
      <c r="A65" s="46"/>
      <c r="B65" s="272" t="str">
        <f>IFERROR(VLOOKUP(C65,#REF!,3,FALSE),"")</f>
        <v/>
      </c>
      <c r="C65" s="273"/>
      <c r="D65" s="261" t="str">
        <f>IFERROR(VLOOKUP(C65,#REF!,2,FALSE),"")</f>
        <v/>
      </c>
      <c r="E65" s="261" t="str">
        <f>IFERROR(VLOOKUP(C65,#REF!,4,FALSE),"")</f>
        <v/>
      </c>
      <c r="F65" s="278"/>
      <c r="G65" s="276" t="str">
        <f>IFERROR(VLOOKUP(C65,#REF!,7,FALSE),"")</f>
        <v/>
      </c>
      <c r="H65" s="277" t="str">
        <f t="shared" si="4"/>
        <v/>
      </c>
      <c r="I65" s="263"/>
    </row>
    <row r="66" spans="1:9" outlineLevel="1" x14ac:dyDescent="0.25">
      <c r="A66" s="46"/>
      <c r="B66" s="23" t="str">
        <f>IFERROR(VLOOKUP(C66,#REF!,3,FALSE),"")</f>
        <v/>
      </c>
      <c r="C66" s="279"/>
      <c r="D66" s="24" t="str">
        <f>IFERROR(VLOOKUP(C66,#REF!,2,FALSE),"")</f>
        <v/>
      </c>
      <c r="E66" s="24" t="str">
        <f>IFERROR(VLOOKUP(C66,#REF!,4,FALSE),"")</f>
        <v/>
      </c>
      <c r="F66" s="280"/>
      <c r="G66" s="281" t="str">
        <f>IFERROR(VLOOKUP(C66,#REF!,7,FALSE),"")</f>
        <v/>
      </c>
      <c r="H66" s="281" t="str">
        <f t="shared" si="4"/>
        <v/>
      </c>
      <c r="I66" s="26"/>
    </row>
    <row r="67" spans="1:9" outlineLevel="1" x14ac:dyDescent="0.25">
      <c r="A67" s="46"/>
      <c r="B67" s="282"/>
      <c r="C67" s="27"/>
      <c r="D67" s="27"/>
      <c r="E67" s="27"/>
      <c r="F67" s="283"/>
      <c r="G67" s="28"/>
      <c r="H67" s="28">
        <f t="shared" si="4"/>
        <v>0</v>
      </c>
      <c r="I67" s="28"/>
    </row>
    <row r="68" spans="1:9" outlineLevel="1" x14ac:dyDescent="0.25">
      <c r="A68" s="46"/>
      <c r="B68" s="15" t="s">
        <v>25</v>
      </c>
      <c r="C68" s="265"/>
      <c r="D68" s="265"/>
      <c r="E68" s="266"/>
      <c r="F68" s="267"/>
      <c r="G68" s="268"/>
      <c r="H68" s="268"/>
      <c r="I68" s="16">
        <f>ROUND(SUM(H63:H67),2)</f>
        <v>0</v>
      </c>
    </row>
    <row r="69" spans="1:9" outlineLevel="1" x14ac:dyDescent="0.25">
      <c r="A69" s="46"/>
      <c r="B69" s="19"/>
      <c r="C69" s="284"/>
      <c r="D69" s="284"/>
      <c r="E69" s="269"/>
      <c r="F69" s="270"/>
      <c r="G69" s="271"/>
      <c r="H69" s="271"/>
      <c r="I69" s="18"/>
    </row>
    <row r="70" spans="1:9" outlineLevel="1" x14ac:dyDescent="0.25">
      <c r="A70" s="46"/>
      <c r="B70" s="681" t="s">
        <v>44</v>
      </c>
      <c r="C70" s="662" t="s">
        <v>2</v>
      </c>
      <c r="D70" s="660" t="s">
        <v>41</v>
      </c>
      <c r="E70" s="662" t="s">
        <v>4</v>
      </c>
      <c r="F70" s="663" t="s">
        <v>21</v>
      </c>
      <c r="G70" s="659" t="s">
        <v>28</v>
      </c>
      <c r="H70" s="659"/>
      <c r="I70" s="679" t="s">
        <v>26</v>
      </c>
    </row>
    <row r="71" spans="1:9" outlineLevel="1" x14ac:dyDescent="0.25">
      <c r="A71" s="46"/>
      <c r="B71" s="681"/>
      <c r="C71" s="662"/>
      <c r="D71" s="661"/>
      <c r="E71" s="662"/>
      <c r="F71" s="663"/>
      <c r="G71" s="255" t="s">
        <v>23</v>
      </c>
      <c r="H71" s="255" t="s">
        <v>27</v>
      </c>
      <c r="I71" s="679"/>
    </row>
    <row r="72" spans="1:9" ht="39" customHeight="1" outlineLevel="1" x14ac:dyDescent="0.25">
      <c r="A72" s="46"/>
      <c r="B72" s="293" t="str">
        <f>IFERROR(VLOOKUP(C72,SINAPI_01_19_SEM_DESO!A:D,2,FALSE),"")</f>
        <v>Caminhonete cabine simples com motor 1.6 Flex, câmbio manual, potência 101/104 cv, 2 portas - chp diurno. Af_11/2015</v>
      </c>
      <c r="C72" s="285" t="s">
        <v>1848</v>
      </c>
      <c r="D72" s="285" t="s">
        <v>5</v>
      </c>
      <c r="E72" s="264" t="str">
        <f>IFERROR(VLOOKUP(C72,SINAPI_01_19_SEM_DESO!A:D,3,FALSE),"")</f>
        <v>chp</v>
      </c>
      <c r="F72" s="294">
        <f>F54*0.1</f>
        <v>2.6666666666666668E-4</v>
      </c>
      <c r="G72" s="69" t="str">
        <f>IFERROR(VLOOKUP(C72,SINAPI_01_19_SEM_DESO!A:D,4,FALSE),"")</f>
        <v>91,51</v>
      </c>
      <c r="H72" s="70">
        <f t="shared" ref="H72:H76" si="5">IFERROR(ROUND(F72*G72,2),"")</f>
        <v>0.02</v>
      </c>
      <c r="I72" s="286"/>
    </row>
    <row r="73" spans="1:9" ht="37.5" customHeight="1" outlineLevel="1" x14ac:dyDescent="0.25">
      <c r="A73" s="46"/>
      <c r="B73" s="293" t="str">
        <f>IFERROR(VLOOKUP(C73,SINAPI_01_19_SEM_DESO!A:D,2,FALSE),"")</f>
        <v>Caminhonete cabine simples com motor 1.6 Flex, câmbio manual, potência 101/104 cv, 2 portas - chi diurno. Af_11/2015</v>
      </c>
      <c r="C73" s="285" t="s">
        <v>2006</v>
      </c>
      <c r="D73" s="285" t="s">
        <v>5</v>
      </c>
      <c r="E73" s="264" t="str">
        <f>IFERROR(VLOOKUP(C73,SINAPI_01_19_SEM_DESO!A:D,3,FALSE),"")</f>
        <v>chi</v>
      </c>
      <c r="F73" s="294">
        <f>F54*0.9</f>
        <v>2.3999999999999998E-3</v>
      </c>
      <c r="G73" s="69" t="str">
        <f>IFERROR(VLOOKUP(C73,SINAPI_01_19_SEM_DESO!A:D,4,FALSE),"")</f>
        <v>23,81</v>
      </c>
      <c r="H73" s="70">
        <f t="shared" si="5"/>
        <v>0.06</v>
      </c>
      <c r="I73" s="317"/>
    </row>
    <row r="74" spans="1:9" ht="18" customHeight="1" outlineLevel="1" x14ac:dyDescent="0.25">
      <c r="A74" s="46"/>
      <c r="B74" s="350"/>
      <c r="C74" s="351"/>
      <c r="D74" s="351"/>
      <c r="E74" s="352"/>
      <c r="F74" s="353"/>
      <c r="G74" s="354"/>
      <c r="H74" s="355">
        <f t="shared" si="5"/>
        <v>0</v>
      </c>
      <c r="I74" s="317"/>
    </row>
    <row r="75" spans="1:9" ht="18" customHeight="1" outlineLevel="1" x14ac:dyDescent="0.25">
      <c r="A75" s="46"/>
      <c r="B75" s="350"/>
      <c r="C75" s="351"/>
      <c r="D75" s="351"/>
      <c r="E75" s="352"/>
      <c r="F75" s="353"/>
      <c r="G75" s="354"/>
      <c r="H75" s="355">
        <f t="shared" si="5"/>
        <v>0</v>
      </c>
      <c r="I75" s="317"/>
    </row>
    <row r="76" spans="1:9" outlineLevel="1" x14ac:dyDescent="0.25">
      <c r="A76" s="46"/>
      <c r="B76" s="282"/>
      <c r="C76" s="27"/>
      <c r="D76" s="27"/>
      <c r="E76" s="27"/>
      <c r="F76" s="287"/>
      <c r="G76" s="28"/>
      <c r="H76" s="28">
        <f t="shared" si="5"/>
        <v>0</v>
      </c>
      <c r="I76" s="288"/>
    </row>
    <row r="77" spans="1:9" outlineLevel="1" x14ac:dyDescent="0.25">
      <c r="A77" s="46"/>
      <c r="B77" s="15" t="s">
        <v>26</v>
      </c>
      <c r="C77" s="265"/>
      <c r="D77" s="265"/>
      <c r="E77" s="266"/>
      <c r="F77" s="267"/>
      <c r="G77" s="268"/>
      <c r="H77" s="268"/>
      <c r="I77" s="16">
        <f>ROUND(SUM(H72:H76),2)</f>
        <v>0.08</v>
      </c>
    </row>
    <row r="78" spans="1:9" outlineLevel="1" x14ac:dyDescent="0.25">
      <c r="A78" s="46"/>
      <c r="B78" s="17"/>
      <c r="C78" s="269"/>
      <c r="D78" s="269"/>
      <c r="E78" s="269"/>
      <c r="F78" s="270"/>
      <c r="G78" s="271"/>
      <c r="H78" s="271"/>
      <c r="I78" s="18"/>
    </row>
    <row r="79" spans="1:9" ht="20.100000000000001" customHeight="1" outlineLevel="1" x14ac:dyDescent="0.25">
      <c r="A79" s="46"/>
      <c r="B79" s="664" t="s">
        <v>25811</v>
      </c>
      <c r="C79" s="664"/>
      <c r="D79" s="664"/>
      <c r="E79" s="664"/>
      <c r="F79" s="664"/>
      <c r="G79" s="664"/>
      <c r="H79" s="664"/>
      <c r="I79" s="289">
        <f>I59+I68+I77</f>
        <v>0.39</v>
      </c>
    </row>
    <row r="80" spans="1:9" ht="20.100000000000001" customHeight="1" outlineLevel="1" x14ac:dyDescent="0.25">
      <c r="A80" s="46"/>
      <c r="B80" s="682" t="s">
        <v>25790</v>
      </c>
      <c r="C80" s="682"/>
      <c r="D80" s="682"/>
      <c r="E80" s="682"/>
      <c r="F80" s="682"/>
      <c r="G80" s="682"/>
      <c r="H80" s="682"/>
      <c r="I80" s="291">
        <v>1.1000000000000001</v>
      </c>
    </row>
    <row r="81" spans="1:13" ht="20.100000000000001" customHeight="1" outlineLevel="1" x14ac:dyDescent="0.25">
      <c r="A81" s="46"/>
      <c r="B81" s="682" t="s">
        <v>16213</v>
      </c>
      <c r="C81" s="682"/>
      <c r="D81" s="682"/>
      <c r="E81" s="682"/>
      <c r="F81" s="682"/>
      <c r="G81" s="682"/>
      <c r="H81" s="682"/>
      <c r="I81" s="292">
        <v>1.0973999999999999</v>
      </c>
    </row>
    <row r="82" spans="1:13" ht="20.100000000000001" customHeight="1" outlineLevel="1" x14ac:dyDescent="0.25">
      <c r="A82" s="46"/>
      <c r="B82" s="683" t="s">
        <v>25787</v>
      </c>
      <c r="C82" s="683"/>
      <c r="D82" s="683"/>
      <c r="E82" s="683"/>
      <c r="F82" s="683"/>
      <c r="G82" s="683"/>
      <c r="H82" s="683"/>
      <c r="I82" s="290">
        <f>ROUND(I79*I80*I81,2)</f>
        <v>0.47</v>
      </c>
      <c r="J82" s="31">
        <f>1000</f>
        <v>1000</v>
      </c>
      <c r="K82" s="31">
        <f>7.5+0.5+0.5</f>
        <v>8.5</v>
      </c>
      <c r="L82" s="31">
        <f>J82*K82</f>
        <v>8500</v>
      </c>
      <c r="M82" s="31">
        <f>I82*L82</f>
        <v>3995</v>
      </c>
    </row>
    <row r="83" spans="1:13" outlineLevel="1" x14ac:dyDescent="0.25">
      <c r="B83" s="381" t="s">
        <v>7</v>
      </c>
      <c r="C83" s="381"/>
      <c r="D83" s="381"/>
      <c r="E83" s="381"/>
      <c r="F83" s="381"/>
      <c r="G83" s="381"/>
      <c r="H83" s="381"/>
      <c r="I83" s="381"/>
      <c r="J83" s="31"/>
      <c r="K83" s="31"/>
      <c r="L83" s="31"/>
      <c r="M83" s="31"/>
    </row>
    <row r="84" spans="1:13" ht="15" customHeight="1" outlineLevel="1" x14ac:dyDescent="0.25">
      <c r="B84" s="671" t="s">
        <v>25857</v>
      </c>
      <c r="C84" s="671"/>
      <c r="D84" s="671"/>
      <c r="E84" s="671"/>
      <c r="F84" s="671"/>
      <c r="G84" s="671"/>
      <c r="H84" s="671"/>
      <c r="I84" s="671"/>
      <c r="J84" s="31">
        <v>8.6</v>
      </c>
      <c r="K84" s="31">
        <v>1000</v>
      </c>
      <c r="L84" s="31"/>
      <c r="M84" s="31">
        <f>J84*K84</f>
        <v>8600</v>
      </c>
    </row>
    <row r="85" spans="1:13" ht="15" customHeight="1" outlineLevel="1" x14ac:dyDescent="0.25">
      <c r="B85" s="655" t="s">
        <v>25858</v>
      </c>
      <c r="C85" s="655"/>
      <c r="D85" s="655"/>
      <c r="E85" s="655"/>
      <c r="F85" s="655"/>
      <c r="G85" s="655"/>
      <c r="H85" s="655"/>
      <c r="I85" s="655"/>
    </row>
    <row r="86" spans="1:13" ht="26.25" customHeight="1" outlineLevel="1" x14ac:dyDescent="0.25">
      <c r="B86" s="655" t="s">
        <v>25859</v>
      </c>
      <c r="C86" s="655"/>
      <c r="D86" s="655"/>
      <c r="E86" s="655"/>
      <c r="F86" s="655"/>
      <c r="G86" s="655"/>
      <c r="H86" s="655"/>
      <c r="I86" s="655"/>
    </row>
    <row r="87" spans="1:13" ht="15" customHeight="1" outlineLevel="1" x14ac:dyDescent="0.25">
      <c r="B87" s="671" t="s">
        <v>25970</v>
      </c>
      <c r="C87" s="671"/>
      <c r="D87" s="671"/>
      <c r="E87" s="671"/>
      <c r="F87" s="671"/>
      <c r="G87" s="671"/>
      <c r="H87" s="671"/>
      <c r="I87" s="671"/>
    </row>
    <row r="88" spans="1:13" x14ac:dyDescent="0.25">
      <c r="B88" s="379"/>
      <c r="C88" s="379"/>
      <c r="D88" s="379"/>
      <c r="E88" s="379"/>
      <c r="F88" s="379"/>
      <c r="G88" s="379"/>
      <c r="H88" s="379"/>
      <c r="I88" s="379"/>
    </row>
  </sheetData>
  <mergeCells count="65">
    <mergeCell ref="B87:I87"/>
    <mergeCell ref="I61:I62"/>
    <mergeCell ref="B49:D49"/>
    <mergeCell ref="B51:B52"/>
    <mergeCell ref="B45:I45"/>
    <mergeCell ref="B61:B62"/>
    <mergeCell ref="B70:B71"/>
    <mergeCell ref="C70:C71"/>
    <mergeCell ref="I70:I71"/>
    <mergeCell ref="B46:I46"/>
    <mergeCell ref="I51:I52"/>
    <mergeCell ref="B84:I84"/>
    <mergeCell ref="B80:H80"/>
    <mergeCell ref="B81:H81"/>
    <mergeCell ref="B82:H82"/>
    <mergeCell ref="F51:F52"/>
    <mergeCell ref="B19:B20"/>
    <mergeCell ref="C19:C20"/>
    <mergeCell ref="D19:D20"/>
    <mergeCell ref="E19:E20"/>
    <mergeCell ref="I29:I30"/>
    <mergeCell ref="B29:B30"/>
    <mergeCell ref="F29:F30"/>
    <mergeCell ref="G19:H19"/>
    <mergeCell ref="I19:I20"/>
    <mergeCell ref="F19:F20"/>
    <mergeCell ref="C9:C10"/>
    <mergeCell ref="D9:D10"/>
    <mergeCell ref="E9:E10"/>
    <mergeCell ref="F9:F10"/>
    <mergeCell ref="B2:I2"/>
    <mergeCell ref="B3:I3"/>
    <mergeCell ref="B4:I4"/>
    <mergeCell ref="B6:D6"/>
    <mergeCell ref="B7:D7"/>
    <mergeCell ref="G9:H9"/>
    <mergeCell ref="I9:I10"/>
    <mergeCell ref="B9:B10"/>
    <mergeCell ref="G51:H51"/>
    <mergeCell ref="B48:D48"/>
    <mergeCell ref="C29:C30"/>
    <mergeCell ref="D29:D30"/>
    <mergeCell ref="E29:E30"/>
    <mergeCell ref="G29:H29"/>
    <mergeCell ref="B36:H36"/>
    <mergeCell ref="B41:I41"/>
    <mergeCell ref="B40:I40"/>
    <mergeCell ref="B38:H38"/>
    <mergeCell ref="B37:H37"/>
    <mergeCell ref="B85:I85"/>
    <mergeCell ref="B86:I86"/>
    <mergeCell ref="B44:I44"/>
    <mergeCell ref="G70:H70"/>
    <mergeCell ref="D70:D71"/>
    <mergeCell ref="E61:E62"/>
    <mergeCell ref="F61:F62"/>
    <mergeCell ref="D51:D52"/>
    <mergeCell ref="E51:E52"/>
    <mergeCell ref="G61:H61"/>
    <mergeCell ref="C51:C52"/>
    <mergeCell ref="C61:C62"/>
    <mergeCell ref="D61:D62"/>
    <mergeCell ref="F70:F71"/>
    <mergeCell ref="B79:H79"/>
    <mergeCell ref="E70:E71"/>
  </mergeCells>
  <printOptions horizontalCentered="1"/>
  <pageMargins left="0.78740157480314965" right="0.59055118110236227" top="0.78740157480314965" bottom="0.78740157480314965" header="0.31496062992125984" footer="0.31496062992125984"/>
  <pageSetup paperSize="9" scale="69" fitToWidth="0" fitToHeight="0" orientation="portrait" r:id="rId1"/>
  <headerFooter>
    <oddFooter>&amp;R&amp;P / &amp;N</oddFooter>
  </headerFooter>
  <rowBreaks count="1" manualBreakCount="1">
    <brk id="4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499984740745262"/>
  </sheetPr>
  <dimension ref="A1:Q27"/>
  <sheetViews>
    <sheetView view="pageBreakPreview" zoomScale="83" zoomScaleSheetLayoutView="83" workbookViewId="0">
      <selection activeCell="C10" sqref="C10"/>
    </sheetView>
  </sheetViews>
  <sheetFormatPr defaultColWidth="9.140625" defaultRowHeight="15" x14ac:dyDescent="0.25"/>
  <cols>
    <col min="1" max="1" width="7.7109375" style="3" customWidth="1"/>
    <col min="2" max="3" width="8.7109375" style="169" customWidth="1"/>
    <col min="4" max="4" width="17.28515625" style="169" customWidth="1"/>
    <col min="5" max="5" width="30.42578125" style="3" hidden="1" customWidth="1"/>
    <col min="6" max="6" width="6.42578125" style="3" hidden="1" customWidth="1"/>
    <col min="7" max="7" width="18.140625" style="36" hidden="1" customWidth="1"/>
    <col min="8" max="8" width="39.140625" style="3" customWidth="1"/>
    <col min="9" max="9" width="7.7109375" style="7" customWidth="1"/>
    <col min="10" max="11" width="20.7109375" style="170" customWidth="1"/>
    <col min="12" max="12" width="16.7109375" style="173" customWidth="1"/>
    <col min="13" max="13" width="16.7109375" style="170" customWidth="1"/>
    <col min="14" max="16384" width="9.140625" style="3"/>
  </cols>
  <sheetData>
    <row r="1" spans="1:17" ht="15" customHeight="1" x14ac:dyDescent="0.25">
      <c r="A1" s="182"/>
      <c r="B1" s="183"/>
      <c r="C1" s="183"/>
      <c r="D1" s="183"/>
      <c r="E1" s="183"/>
      <c r="F1" s="183"/>
      <c r="G1" s="409"/>
      <c r="H1" s="183"/>
      <c r="I1" s="328"/>
      <c r="J1" s="183"/>
      <c r="K1" s="183"/>
      <c r="L1" s="183"/>
      <c r="M1" s="184"/>
    </row>
    <row r="2" spans="1:17" s="161" customFormat="1" ht="63" customHeight="1" x14ac:dyDescent="0.15">
      <c r="A2" s="684" t="s">
        <v>25869</v>
      </c>
      <c r="B2" s="685"/>
      <c r="C2" s="685"/>
      <c r="D2" s="685"/>
      <c r="E2" s="685"/>
      <c r="F2" s="685"/>
      <c r="G2" s="685"/>
      <c r="H2" s="685"/>
      <c r="I2" s="685"/>
      <c r="J2" s="685"/>
      <c r="K2" s="685"/>
      <c r="L2" s="685"/>
      <c r="M2" s="686"/>
    </row>
    <row r="3" spans="1:17" ht="21.95" customHeight="1" x14ac:dyDescent="0.25">
      <c r="A3" s="687" t="s">
        <v>39</v>
      </c>
      <c r="B3" s="685"/>
      <c r="C3" s="685"/>
      <c r="D3" s="685"/>
      <c r="E3" s="685"/>
      <c r="F3" s="685"/>
      <c r="G3" s="685"/>
      <c r="H3" s="685"/>
      <c r="I3" s="685"/>
      <c r="J3" s="685"/>
      <c r="K3" s="685"/>
      <c r="L3" s="685"/>
      <c r="M3" s="686"/>
    </row>
    <row r="4" spans="1:17" ht="21.95" customHeight="1" x14ac:dyDescent="0.25">
      <c r="A4" s="687" t="s">
        <v>25796</v>
      </c>
      <c r="B4" s="685"/>
      <c r="C4" s="685"/>
      <c r="D4" s="685"/>
      <c r="E4" s="685"/>
      <c r="F4" s="685"/>
      <c r="G4" s="685"/>
      <c r="H4" s="685"/>
      <c r="I4" s="685"/>
      <c r="J4" s="685"/>
      <c r="K4" s="685"/>
      <c r="L4" s="685"/>
      <c r="M4" s="686"/>
    </row>
    <row r="5" spans="1:17" ht="15" customHeight="1" thickBot="1" x14ac:dyDescent="0.3">
      <c r="A5" s="689" t="s">
        <v>16214</v>
      </c>
      <c r="B5" s="690"/>
      <c r="C5" s="690"/>
      <c r="D5" s="690"/>
      <c r="E5" s="690"/>
      <c r="F5" s="690"/>
      <c r="G5" s="690"/>
      <c r="H5" s="690"/>
      <c r="I5" s="690"/>
      <c r="J5" s="690"/>
      <c r="K5" s="690"/>
      <c r="L5" s="690"/>
      <c r="M5" s="691"/>
    </row>
    <row r="6" spans="1:17" ht="35.1" customHeight="1" x14ac:dyDescent="0.25">
      <c r="A6" s="705" t="s">
        <v>25801</v>
      </c>
      <c r="B6" s="706"/>
      <c r="C6" s="706"/>
      <c r="D6" s="706"/>
      <c r="E6" s="706"/>
      <c r="F6" s="706"/>
      <c r="G6" s="706"/>
      <c r="H6" s="706"/>
      <c r="I6" s="706"/>
      <c r="J6" s="706"/>
      <c r="K6" s="706"/>
      <c r="L6" s="706"/>
      <c r="M6" s="707"/>
    </row>
    <row r="7" spans="1:17" ht="20.100000000000001" customHeight="1" x14ac:dyDescent="0.25">
      <c r="A7" s="703" t="s">
        <v>10</v>
      </c>
      <c r="B7" s="692" t="s">
        <v>25797</v>
      </c>
      <c r="C7" s="692"/>
      <c r="D7" s="692"/>
      <c r="E7" s="711" t="s">
        <v>3</v>
      </c>
      <c r="F7" s="713" t="s">
        <v>30</v>
      </c>
      <c r="G7" s="709" t="s">
        <v>25812</v>
      </c>
      <c r="H7" s="692" t="s">
        <v>3</v>
      </c>
      <c r="I7" s="694" t="s">
        <v>4</v>
      </c>
      <c r="J7" s="700" t="s">
        <v>25795</v>
      </c>
      <c r="K7" s="701"/>
      <c r="L7" s="696" t="s">
        <v>25794</v>
      </c>
      <c r="M7" s="698" t="s">
        <v>25798</v>
      </c>
    </row>
    <row r="8" spans="1:17" ht="20.100000000000001" customHeight="1" thickBot="1" x14ac:dyDescent="0.3">
      <c r="A8" s="704"/>
      <c r="B8" s="185" t="s">
        <v>5</v>
      </c>
      <c r="C8" s="185" t="s">
        <v>25792</v>
      </c>
      <c r="D8" s="185" t="s">
        <v>25799</v>
      </c>
      <c r="E8" s="712"/>
      <c r="F8" s="714"/>
      <c r="G8" s="710"/>
      <c r="H8" s="693"/>
      <c r="I8" s="695"/>
      <c r="J8" s="186" t="s">
        <v>5</v>
      </c>
      <c r="K8" s="186" t="s">
        <v>25806</v>
      </c>
      <c r="L8" s="697"/>
      <c r="M8" s="699"/>
    </row>
    <row r="9" spans="1:17" s="174" customFormat="1" ht="20.100000000000001" customHeight="1" x14ac:dyDescent="0.25">
      <c r="A9" s="399">
        <v>1</v>
      </c>
      <c r="B9" s="400" t="s">
        <v>8200</v>
      </c>
      <c r="C9" s="400"/>
      <c r="D9" s="400" t="str">
        <f>B9</f>
        <v>93571</v>
      </c>
      <c r="E9" s="401" t="s">
        <v>32</v>
      </c>
      <c r="F9" s="402" t="s">
        <v>1</v>
      </c>
      <c r="G9" s="410">
        <f t="shared" ref="G9:G16" si="0">M9</f>
        <v>91.51</v>
      </c>
      <c r="H9" s="403" t="s">
        <v>25824</v>
      </c>
      <c r="I9" s="404" t="str">
        <f>VLOOKUP(B9,SINAPI_01_19_SEM_DESO!A:D,3,FALSE)</f>
        <v>mes</v>
      </c>
      <c r="J9" s="405" t="str">
        <f>VLOOKUP(B9,SINAPI_01_19_SEM_DESO!A:D,4,FALSE)</f>
        <v>20.514,47</v>
      </c>
      <c r="K9" s="405"/>
      <c r="L9" s="405" t="str">
        <f>J9</f>
        <v>20.514,47</v>
      </c>
      <c r="M9" s="406">
        <f>M11</f>
        <v>91.51</v>
      </c>
    </row>
    <row r="10" spans="1:17" s="174" customFormat="1" ht="20.100000000000001" customHeight="1" x14ac:dyDescent="0.25">
      <c r="A10" s="407">
        <v>2</v>
      </c>
      <c r="B10" s="187"/>
      <c r="C10" s="187" t="s">
        <v>25791</v>
      </c>
      <c r="D10" s="187" t="str">
        <f>C10</f>
        <v>20073</v>
      </c>
      <c r="E10" s="330" t="s">
        <v>25819</v>
      </c>
      <c r="F10" s="6" t="s">
        <v>1</v>
      </c>
      <c r="G10" s="411">
        <f t="shared" si="0"/>
        <v>144.71</v>
      </c>
      <c r="H10" s="338" t="s">
        <v>25819</v>
      </c>
      <c r="I10" s="194" t="s">
        <v>13228</v>
      </c>
      <c r="J10" s="195"/>
      <c r="K10" s="195">
        <f>1.8404*17298.93</f>
        <v>31836.950772</v>
      </c>
      <c r="L10" s="195">
        <f>K10</f>
        <v>31836.950772</v>
      </c>
      <c r="M10" s="339">
        <f>ROUND(L10/220,2)</f>
        <v>144.71</v>
      </c>
    </row>
    <row r="11" spans="1:17" s="175" customFormat="1" ht="20.100000000000001" customHeight="1" x14ac:dyDescent="0.25">
      <c r="A11" s="329">
        <v>3</v>
      </c>
      <c r="B11" s="190" t="s">
        <v>8197</v>
      </c>
      <c r="C11" s="190" t="s">
        <v>25793</v>
      </c>
      <c r="D11" s="190" t="str">
        <f>B11</f>
        <v>93568</v>
      </c>
      <c r="E11" s="336" t="s">
        <v>33</v>
      </c>
      <c r="F11" s="335" t="s">
        <v>1</v>
      </c>
      <c r="G11" s="412">
        <f t="shared" si="0"/>
        <v>91.51</v>
      </c>
      <c r="H11" s="191" t="s">
        <v>25825</v>
      </c>
      <c r="I11" s="6" t="str">
        <f>VLOOKUP(B11,SINAPI_01_19_SEM_DESO!A:D,3,FALSE)</f>
        <v>mes</v>
      </c>
      <c r="J11" s="192" t="str">
        <f>VLOOKUP(B11,SINAPI_01_19_SEM_DESO!A:D,4,FALSE)</f>
        <v>23.140,23</v>
      </c>
      <c r="K11" s="192">
        <f>1.8404*13630.9</f>
        <v>25086.308359999999</v>
      </c>
      <c r="L11" s="192" t="str">
        <f>J11</f>
        <v>23.140,23</v>
      </c>
      <c r="M11" s="334">
        <f>M12</f>
        <v>91.51</v>
      </c>
      <c r="Q11" s="174"/>
    </row>
    <row r="12" spans="1:17" s="176" customFormat="1" ht="20.100000000000001" customHeight="1" x14ac:dyDescent="0.25">
      <c r="A12" s="407">
        <v>4</v>
      </c>
      <c r="B12" s="187" t="s">
        <v>8183</v>
      </c>
      <c r="C12" s="187"/>
      <c r="D12" s="187" t="str">
        <f>B12</f>
        <v>91677</v>
      </c>
      <c r="E12" s="191" t="s">
        <v>25820</v>
      </c>
      <c r="F12" s="6" t="s">
        <v>1</v>
      </c>
      <c r="G12" s="411">
        <f t="shared" si="0"/>
        <v>91.51</v>
      </c>
      <c r="H12" s="193" t="s">
        <v>25826</v>
      </c>
      <c r="I12" s="194" t="s">
        <v>13228</v>
      </c>
      <c r="J12" s="195">
        <f>VLOOKUP(B12,SINAPI_01_19_SEM_DESO!A:D,4,FALSE)*220</f>
        <v>20132.2</v>
      </c>
      <c r="K12" s="195"/>
      <c r="L12" s="195">
        <f>J12</f>
        <v>20132.2</v>
      </c>
      <c r="M12" s="339">
        <f>ROUND(L12/220,2)</f>
        <v>91.51</v>
      </c>
      <c r="Q12" s="174"/>
    </row>
    <row r="13" spans="1:17" s="176" customFormat="1" ht="20.100000000000001" customHeight="1" x14ac:dyDescent="0.25">
      <c r="A13" s="329">
        <v>5</v>
      </c>
      <c r="B13" s="190" t="s">
        <v>25822</v>
      </c>
      <c r="C13" s="190"/>
      <c r="D13" s="190" t="str">
        <f>B13</f>
        <v>93568M</v>
      </c>
      <c r="E13" s="336" t="s">
        <v>25821</v>
      </c>
      <c r="F13" s="335" t="s">
        <v>1</v>
      </c>
      <c r="G13" s="412">
        <f t="shared" si="0"/>
        <v>91.51</v>
      </c>
      <c r="H13" s="191" t="s">
        <v>25827</v>
      </c>
      <c r="I13" s="6" t="s">
        <v>13228</v>
      </c>
      <c r="J13" s="192" t="str">
        <f>J11</f>
        <v>23.140,23</v>
      </c>
      <c r="K13" s="192"/>
      <c r="L13" s="192" t="str">
        <f>J13</f>
        <v>23.140,23</v>
      </c>
      <c r="M13" s="334">
        <f>M12</f>
        <v>91.51</v>
      </c>
      <c r="Q13" s="174"/>
    </row>
    <row r="14" spans="1:17" s="176" customFormat="1" ht="20.100000000000001" customHeight="1" x14ac:dyDescent="0.25">
      <c r="A14" s="407">
        <v>6</v>
      </c>
      <c r="B14" s="187" t="s">
        <v>8189</v>
      </c>
      <c r="C14" s="187"/>
      <c r="D14" s="187" t="str">
        <f>B14</f>
        <v>93560</v>
      </c>
      <c r="E14" s="191" t="s">
        <v>31</v>
      </c>
      <c r="F14" s="6" t="s">
        <v>1</v>
      </c>
      <c r="G14" s="411">
        <f t="shared" si="0"/>
        <v>13.77</v>
      </c>
      <c r="H14" s="193" t="s">
        <v>31</v>
      </c>
      <c r="I14" s="194" t="str">
        <f>VLOOKUP(B14,SINAPI_01_19_SEM_DESO!A:D,3,FALSE)</f>
        <v>mes</v>
      </c>
      <c r="J14" s="195" t="str">
        <f>VLOOKUP(B14,SINAPI_01_19_SEM_DESO!A:D,4,FALSE)</f>
        <v>3.028,95</v>
      </c>
      <c r="K14" s="195"/>
      <c r="L14" s="195" t="str">
        <f>J14</f>
        <v>3.028,95</v>
      </c>
      <c r="M14" s="339">
        <f>ROUND(L14/220,2)</f>
        <v>13.77</v>
      </c>
      <c r="Q14" s="174"/>
    </row>
    <row r="15" spans="1:17" s="176" customFormat="1" ht="20.100000000000001" customHeight="1" x14ac:dyDescent="0.25">
      <c r="A15" s="329">
        <v>7</v>
      </c>
      <c r="B15" s="190"/>
      <c r="C15" s="190" t="s">
        <v>25849</v>
      </c>
      <c r="D15" s="190" t="str">
        <f>C15</f>
        <v>20008</v>
      </c>
      <c r="E15" s="336" t="s">
        <v>25852</v>
      </c>
      <c r="F15" s="335" t="s">
        <v>1</v>
      </c>
      <c r="G15" s="412">
        <f t="shared" si="0"/>
        <v>23.93</v>
      </c>
      <c r="H15" s="191" t="s">
        <v>25852</v>
      </c>
      <c r="I15" s="6" t="s">
        <v>13228</v>
      </c>
      <c r="J15" s="416"/>
      <c r="K15" s="416">
        <f>2861.02*1.8404</f>
        <v>5265.4212079999998</v>
      </c>
      <c r="L15" s="416">
        <f>K15</f>
        <v>5265.4212079999998</v>
      </c>
      <c r="M15" s="334">
        <f t="shared" ref="M15:M16" si="1">ROUND(L15/220,2)</f>
        <v>23.93</v>
      </c>
      <c r="O15" s="417"/>
      <c r="Q15" s="174"/>
    </row>
    <row r="16" spans="1:17" s="176" customFormat="1" ht="20.100000000000001" customHeight="1" thickBot="1" x14ac:dyDescent="0.3">
      <c r="A16" s="408">
        <v>8</v>
      </c>
      <c r="B16" s="340"/>
      <c r="C16" s="340" t="s">
        <v>25850</v>
      </c>
      <c r="D16" s="340" t="str">
        <f>C16</f>
        <v>20010</v>
      </c>
      <c r="E16" s="188" t="s">
        <v>25851</v>
      </c>
      <c r="F16" s="189" t="s">
        <v>1</v>
      </c>
      <c r="G16" s="413">
        <f t="shared" si="0"/>
        <v>29.82</v>
      </c>
      <c r="H16" s="341" t="s">
        <v>25851</v>
      </c>
      <c r="I16" s="342" t="s">
        <v>13228</v>
      </c>
      <c r="J16" s="343"/>
      <c r="K16" s="343">
        <f>3564.53*1.8404</f>
        <v>6560.1610120000005</v>
      </c>
      <c r="L16" s="343">
        <f>K16</f>
        <v>6560.1610120000005</v>
      </c>
      <c r="M16" s="344">
        <f t="shared" si="1"/>
        <v>29.82</v>
      </c>
      <c r="Q16" s="174"/>
    </row>
    <row r="17" spans="1:13" ht="12.75" customHeight="1" x14ac:dyDescent="0.25">
      <c r="A17" s="162"/>
      <c r="B17" s="163"/>
      <c r="C17" s="163"/>
      <c r="D17" s="163"/>
      <c r="E17" s="164"/>
      <c r="F17" s="164"/>
      <c r="G17" s="414"/>
      <c r="H17" s="164"/>
      <c r="I17" s="162"/>
      <c r="J17" s="165"/>
      <c r="K17" s="165"/>
      <c r="L17" s="171"/>
      <c r="M17" s="165"/>
    </row>
    <row r="18" spans="1:13" x14ac:dyDescent="0.25">
      <c r="A18" s="166" t="s">
        <v>7</v>
      </c>
      <c r="B18" s="167"/>
      <c r="C18" s="167"/>
      <c r="D18" s="167"/>
      <c r="E18" s="4"/>
      <c r="F18" s="4"/>
      <c r="G18" s="415"/>
      <c r="H18" s="4"/>
      <c r="I18" s="178"/>
      <c r="J18" s="168"/>
      <c r="K18" s="168"/>
      <c r="L18" s="172"/>
      <c r="M18" s="168"/>
    </row>
    <row r="19" spans="1:13" s="337" customFormat="1" x14ac:dyDescent="0.25">
      <c r="A19" s="702" t="s">
        <v>25802</v>
      </c>
      <c r="B19" s="702"/>
      <c r="C19" s="702"/>
      <c r="D19" s="702"/>
      <c r="E19" s="702"/>
      <c r="F19" s="702"/>
      <c r="G19" s="702"/>
      <c r="H19" s="702"/>
      <c r="I19" s="702"/>
      <c r="J19" s="702"/>
      <c r="K19" s="702"/>
      <c r="L19" s="702"/>
      <c r="M19" s="702"/>
    </row>
    <row r="20" spans="1:13" s="337" customFormat="1" x14ac:dyDescent="0.25">
      <c r="A20" s="688" t="s">
        <v>25800</v>
      </c>
      <c r="B20" s="688"/>
      <c r="C20" s="688"/>
      <c r="D20" s="688"/>
      <c r="E20" s="688"/>
      <c r="F20" s="688"/>
      <c r="G20" s="688"/>
      <c r="H20" s="688"/>
      <c r="I20" s="688"/>
      <c r="J20" s="688"/>
      <c r="K20" s="688"/>
      <c r="L20" s="688"/>
      <c r="M20" s="688"/>
    </row>
    <row r="21" spans="1:13" s="337" customFormat="1" x14ac:dyDescent="0.25">
      <c r="A21" s="688" t="s">
        <v>25805</v>
      </c>
      <c r="B21" s="688"/>
      <c r="C21" s="688"/>
      <c r="D21" s="688"/>
      <c r="E21" s="688"/>
      <c r="F21" s="688"/>
      <c r="G21" s="688"/>
      <c r="H21" s="688"/>
      <c r="I21" s="688"/>
      <c r="J21" s="688"/>
      <c r="K21" s="688"/>
      <c r="L21" s="688"/>
      <c r="M21" s="688"/>
    </row>
    <row r="22" spans="1:13" s="337" customFormat="1" x14ac:dyDescent="0.25">
      <c r="A22" s="688" t="s">
        <v>25804</v>
      </c>
      <c r="B22" s="688"/>
      <c r="C22" s="688"/>
      <c r="D22" s="688"/>
      <c r="E22" s="688"/>
      <c r="F22" s="688"/>
      <c r="G22" s="688"/>
      <c r="H22" s="688"/>
      <c r="I22" s="688"/>
      <c r="J22" s="688"/>
      <c r="K22" s="688"/>
      <c r="L22" s="688"/>
      <c r="M22" s="688"/>
    </row>
    <row r="23" spans="1:13" x14ac:dyDescent="0.25">
      <c r="A23" s="688" t="s">
        <v>25803</v>
      </c>
      <c r="B23" s="688"/>
      <c r="C23" s="688"/>
      <c r="D23" s="688"/>
      <c r="E23" s="688"/>
      <c r="F23" s="688"/>
      <c r="G23" s="688"/>
      <c r="H23" s="688"/>
      <c r="I23" s="688"/>
      <c r="J23" s="688"/>
      <c r="K23" s="688"/>
      <c r="L23" s="688"/>
      <c r="M23" s="688"/>
    </row>
    <row r="24" spans="1:13" ht="27" customHeight="1" x14ac:dyDescent="0.25">
      <c r="A24" s="708" t="s">
        <v>25823</v>
      </c>
      <c r="B24" s="708"/>
      <c r="C24" s="708"/>
      <c r="D24" s="708"/>
      <c r="E24" s="708"/>
      <c r="F24" s="708"/>
      <c r="G24" s="708"/>
      <c r="H24" s="708"/>
      <c r="I24" s="708"/>
      <c r="J24" s="708"/>
      <c r="K24" s="708"/>
      <c r="L24" s="708"/>
      <c r="M24" s="708"/>
    </row>
    <row r="25" spans="1:13" x14ac:dyDescent="0.25">
      <c r="A25" s="688" t="s">
        <v>25807</v>
      </c>
      <c r="B25" s="688"/>
      <c r="C25" s="688"/>
      <c r="D25" s="688"/>
      <c r="E25" s="688"/>
      <c r="F25" s="688"/>
      <c r="G25" s="688"/>
      <c r="H25" s="688"/>
      <c r="I25" s="688"/>
      <c r="J25" s="688"/>
      <c r="K25" s="688"/>
      <c r="L25" s="688"/>
      <c r="M25" s="688"/>
    </row>
    <row r="26" spans="1:13" x14ac:dyDescent="0.25">
      <c r="A26" s="688" t="s">
        <v>25818</v>
      </c>
      <c r="B26" s="688"/>
      <c r="C26" s="688"/>
      <c r="D26" s="688"/>
      <c r="E26" s="688"/>
      <c r="F26" s="688"/>
      <c r="G26" s="688"/>
      <c r="H26" s="688"/>
      <c r="I26" s="688"/>
      <c r="J26" s="688"/>
      <c r="K26" s="688"/>
      <c r="L26" s="688"/>
      <c r="M26" s="688"/>
    </row>
    <row r="27" spans="1:13" x14ac:dyDescent="0.25">
      <c r="A27" s="688" t="s">
        <v>25828</v>
      </c>
      <c r="B27" s="688"/>
      <c r="C27" s="688"/>
      <c r="D27" s="688"/>
      <c r="E27" s="688"/>
      <c r="F27" s="688"/>
      <c r="G27" s="688"/>
      <c r="H27" s="688"/>
      <c r="I27" s="688"/>
      <c r="J27" s="688"/>
      <c r="K27" s="688"/>
      <c r="L27" s="688"/>
      <c r="M27" s="688"/>
    </row>
  </sheetData>
  <mergeCells count="24">
    <mergeCell ref="A26:M26"/>
    <mergeCell ref="A6:M6"/>
    <mergeCell ref="A24:M24"/>
    <mergeCell ref="G7:G8"/>
    <mergeCell ref="A27:M27"/>
    <mergeCell ref="A25:M25"/>
    <mergeCell ref="E7:E8"/>
    <mergeCell ref="F7:F8"/>
    <mergeCell ref="A2:M2"/>
    <mergeCell ref="A3:M3"/>
    <mergeCell ref="A23:M23"/>
    <mergeCell ref="A22:M22"/>
    <mergeCell ref="A21:M21"/>
    <mergeCell ref="A4:M4"/>
    <mergeCell ref="A5:M5"/>
    <mergeCell ref="A20:M20"/>
    <mergeCell ref="H7:H8"/>
    <mergeCell ref="I7:I8"/>
    <mergeCell ref="L7:L8"/>
    <mergeCell ref="M7:M8"/>
    <mergeCell ref="J7:K7"/>
    <mergeCell ref="B7:D7"/>
    <mergeCell ref="A19:M19"/>
    <mergeCell ref="A7:A8"/>
  </mergeCells>
  <printOptions horizontalCentered="1"/>
  <pageMargins left="0.59055118110236227" right="0.59055118110236227" top="0.78740157480314965" bottom="0.78740157480314965" header="0.31496062992125984" footer="0.31496062992125984"/>
  <pageSetup paperSize="9" scale="81" fitToWidth="0" fitToHeight="0" orientation="landscape" r:id="rId1"/>
  <headerFooter>
    <oddFooter>&amp;R&amp;P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1" tint="4.9989318521683403E-2"/>
  </sheetPr>
  <dimension ref="A1:F11686"/>
  <sheetViews>
    <sheetView view="pageBreakPreview" topLeftCell="A82" zoomScale="60" zoomScaleNormal="100" workbookViewId="0">
      <selection activeCell="F33" sqref="F33"/>
    </sheetView>
  </sheetViews>
  <sheetFormatPr defaultRowHeight="12.75" x14ac:dyDescent="0.2"/>
  <cols>
    <col min="1" max="1" width="11.5703125" style="127" customWidth="1"/>
    <col min="2" max="2" width="87.85546875" style="128" customWidth="1"/>
    <col min="3" max="3" width="11.42578125" style="129" customWidth="1"/>
    <col min="4" max="4" width="22" style="116" customWidth="1"/>
    <col min="5" max="5" width="9.140625" style="116"/>
    <col min="6" max="6" width="12" style="116" bestFit="1" customWidth="1"/>
    <col min="7" max="244" width="9.140625" style="116"/>
    <col min="245" max="245" width="10.5703125" style="116" customWidth="1"/>
    <col min="246" max="246" width="91.85546875" style="116" customWidth="1"/>
    <col min="247" max="247" width="21.140625" style="116" customWidth="1"/>
    <col min="248" max="248" width="18.7109375" style="116" customWidth="1"/>
    <col min="249" max="249" width="22.28515625" style="116" customWidth="1"/>
    <col min="250" max="500" width="9.140625" style="116"/>
    <col min="501" max="501" width="10.5703125" style="116" customWidth="1"/>
    <col min="502" max="502" width="91.85546875" style="116" customWidth="1"/>
    <col min="503" max="503" width="21.140625" style="116" customWidth="1"/>
    <col min="504" max="504" width="18.7109375" style="116" customWidth="1"/>
    <col min="505" max="505" width="22.28515625" style="116" customWidth="1"/>
    <col min="506" max="756" width="9.140625" style="116"/>
    <col min="757" max="757" width="10.5703125" style="116" customWidth="1"/>
    <col min="758" max="758" width="91.85546875" style="116" customWidth="1"/>
    <col min="759" max="759" width="21.140625" style="116" customWidth="1"/>
    <col min="760" max="760" width="18.7109375" style="116" customWidth="1"/>
    <col min="761" max="761" width="22.28515625" style="116" customWidth="1"/>
    <col min="762" max="1012" width="9.140625" style="116"/>
    <col min="1013" max="1013" width="10.5703125" style="116" customWidth="1"/>
    <col min="1014" max="1014" width="91.85546875" style="116" customWidth="1"/>
    <col min="1015" max="1015" width="21.140625" style="116" customWidth="1"/>
    <col min="1016" max="1016" width="18.7109375" style="116" customWidth="1"/>
    <col min="1017" max="1017" width="22.28515625" style="116" customWidth="1"/>
    <col min="1018" max="1268" width="9.140625" style="116"/>
    <col min="1269" max="1269" width="10.5703125" style="116" customWidth="1"/>
    <col min="1270" max="1270" width="91.85546875" style="116" customWidth="1"/>
    <col min="1271" max="1271" width="21.140625" style="116" customWidth="1"/>
    <col min="1272" max="1272" width="18.7109375" style="116" customWidth="1"/>
    <col min="1273" max="1273" width="22.28515625" style="116" customWidth="1"/>
    <col min="1274" max="1524" width="9.140625" style="116"/>
    <col min="1525" max="1525" width="10.5703125" style="116" customWidth="1"/>
    <col min="1526" max="1526" width="91.85546875" style="116" customWidth="1"/>
    <col min="1527" max="1527" width="21.140625" style="116" customWidth="1"/>
    <col min="1528" max="1528" width="18.7109375" style="116" customWidth="1"/>
    <col min="1529" max="1529" width="22.28515625" style="116" customWidth="1"/>
    <col min="1530" max="1780" width="9.140625" style="116"/>
    <col min="1781" max="1781" width="10.5703125" style="116" customWidth="1"/>
    <col min="1782" max="1782" width="91.85546875" style="116" customWidth="1"/>
    <col min="1783" max="1783" width="21.140625" style="116" customWidth="1"/>
    <col min="1784" max="1784" width="18.7109375" style="116" customWidth="1"/>
    <col min="1785" max="1785" width="22.28515625" style="116" customWidth="1"/>
    <col min="1786" max="2036" width="9.140625" style="116"/>
    <col min="2037" max="2037" width="10.5703125" style="116" customWidth="1"/>
    <col min="2038" max="2038" width="91.85546875" style="116" customWidth="1"/>
    <col min="2039" max="2039" width="21.140625" style="116" customWidth="1"/>
    <col min="2040" max="2040" width="18.7109375" style="116" customWidth="1"/>
    <col min="2041" max="2041" width="22.28515625" style="116" customWidth="1"/>
    <col min="2042" max="2292" width="9.140625" style="116"/>
    <col min="2293" max="2293" width="10.5703125" style="116" customWidth="1"/>
    <col min="2294" max="2294" width="91.85546875" style="116" customWidth="1"/>
    <col min="2295" max="2295" width="21.140625" style="116" customWidth="1"/>
    <col min="2296" max="2296" width="18.7109375" style="116" customWidth="1"/>
    <col min="2297" max="2297" width="22.28515625" style="116" customWidth="1"/>
    <col min="2298" max="2548" width="9.140625" style="116"/>
    <col min="2549" max="2549" width="10.5703125" style="116" customWidth="1"/>
    <col min="2550" max="2550" width="91.85546875" style="116" customWidth="1"/>
    <col min="2551" max="2551" width="21.140625" style="116" customWidth="1"/>
    <col min="2552" max="2552" width="18.7109375" style="116" customWidth="1"/>
    <col min="2553" max="2553" width="22.28515625" style="116" customWidth="1"/>
    <col min="2554" max="2804" width="9.140625" style="116"/>
    <col min="2805" max="2805" width="10.5703125" style="116" customWidth="1"/>
    <col min="2806" max="2806" width="91.85546875" style="116" customWidth="1"/>
    <col min="2807" max="2807" width="21.140625" style="116" customWidth="1"/>
    <col min="2808" max="2808" width="18.7109375" style="116" customWidth="1"/>
    <col min="2809" max="2809" width="22.28515625" style="116" customWidth="1"/>
    <col min="2810" max="3060" width="9.140625" style="116"/>
    <col min="3061" max="3061" width="10.5703125" style="116" customWidth="1"/>
    <col min="3062" max="3062" width="91.85546875" style="116" customWidth="1"/>
    <col min="3063" max="3063" width="21.140625" style="116" customWidth="1"/>
    <col min="3064" max="3064" width="18.7109375" style="116" customWidth="1"/>
    <col min="3065" max="3065" width="22.28515625" style="116" customWidth="1"/>
    <col min="3066" max="3316" width="9.140625" style="116"/>
    <col min="3317" max="3317" width="10.5703125" style="116" customWidth="1"/>
    <col min="3318" max="3318" width="91.85546875" style="116" customWidth="1"/>
    <col min="3319" max="3319" width="21.140625" style="116" customWidth="1"/>
    <col min="3320" max="3320" width="18.7109375" style="116" customWidth="1"/>
    <col min="3321" max="3321" width="22.28515625" style="116" customWidth="1"/>
    <col min="3322" max="3572" width="9.140625" style="116"/>
    <col min="3573" max="3573" width="10.5703125" style="116" customWidth="1"/>
    <col min="3574" max="3574" width="91.85546875" style="116" customWidth="1"/>
    <col min="3575" max="3575" width="21.140625" style="116" customWidth="1"/>
    <col min="3576" max="3576" width="18.7109375" style="116" customWidth="1"/>
    <col min="3577" max="3577" width="22.28515625" style="116" customWidth="1"/>
    <col min="3578" max="3828" width="9.140625" style="116"/>
    <col min="3829" max="3829" width="10.5703125" style="116" customWidth="1"/>
    <col min="3830" max="3830" width="91.85546875" style="116" customWidth="1"/>
    <col min="3831" max="3831" width="21.140625" style="116" customWidth="1"/>
    <col min="3832" max="3832" width="18.7109375" style="116" customWidth="1"/>
    <col min="3833" max="3833" width="22.28515625" style="116" customWidth="1"/>
    <col min="3834" max="4084" width="9.140625" style="116"/>
    <col min="4085" max="4085" width="10.5703125" style="116" customWidth="1"/>
    <col min="4086" max="4086" width="91.85546875" style="116" customWidth="1"/>
    <col min="4087" max="4087" width="21.140625" style="116" customWidth="1"/>
    <col min="4088" max="4088" width="18.7109375" style="116" customWidth="1"/>
    <col min="4089" max="4089" width="22.28515625" style="116" customWidth="1"/>
    <col min="4090" max="4340" width="9.140625" style="116"/>
    <col min="4341" max="4341" width="10.5703125" style="116" customWidth="1"/>
    <col min="4342" max="4342" width="91.85546875" style="116" customWidth="1"/>
    <col min="4343" max="4343" width="21.140625" style="116" customWidth="1"/>
    <col min="4344" max="4344" width="18.7109375" style="116" customWidth="1"/>
    <col min="4345" max="4345" width="22.28515625" style="116" customWidth="1"/>
    <col min="4346" max="4596" width="9.140625" style="116"/>
    <col min="4597" max="4597" width="10.5703125" style="116" customWidth="1"/>
    <col min="4598" max="4598" width="91.85546875" style="116" customWidth="1"/>
    <col min="4599" max="4599" width="21.140625" style="116" customWidth="1"/>
    <col min="4600" max="4600" width="18.7109375" style="116" customWidth="1"/>
    <col min="4601" max="4601" width="22.28515625" style="116" customWidth="1"/>
    <col min="4602" max="4852" width="9.140625" style="116"/>
    <col min="4853" max="4853" width="10.5703125" style="116" customWidth="1"/>
    <col min="4854" max="4854" width="91.85546875" style="116" customWidth="1"/>
    <col min="4855" max="4855" width="21.140625" style="116" customWidth="1"/>
    <col min="4856" max="4856" width="18.7109375" style="116" customWidth="1"/>
    <col min="4857" max="4857" width="22.28515625" style="116" customWidth="1"/>
    <col min="4858" max="5108" width="9.140625" style="116"/>
    <col min="5109" max="5109" width="10.5703125" style="116" customWidth="1"/>
    <col min="5110" max="5110" width="91.85546875" style="116" customWidth="1"/>
    <col min="5111" max="5111" width="21.140625" style="116" customWidth="1"/>
    <col min="5112" max="5112" width="18.7109375" style="116" customWidth="1"/>
    <col min="5113" max="5113" width="22.28515625" style="116" customWidth="1"/>
    <col min="5114" max="5364" width="9.140625" style="116"/>
    <col min="5365" max="5365" width="10.5703125" style="116" customWidth="1"/>
    <col min="5366" max="5366" width="91.85546875" style="116" customWidth="1"/>
    <col min="5367" max="5367" width="21.140625" style="116" customWidth="1"/>
    <col min="5368" max="5368" width="18.7109375" style="116" customWidth="1"/>
    <col min="5369" max="5369" width="22.28515625" style="116" customWidth="1"/>
    <col min="5370" max="5620" width="9.140625" style="116"/>
    <col min="5621" max="5621" width="10.5703125" style="116" customWidth="1"/>
    <col min="5622" max="5622" width="91.85546875" style="116" customWidth="1"/>
    <col min="5623" max="5623" width="21.140625" style="116" customWidth="1"/>
    <col min="5624" max="5624" width="18.7109375" style="116" customWidth="1"/>
    <col min="5625" max="5625" width="22.28515625" style="116" customWidth="1"/>
    <col min="5626" max="5876" width="9.140625" style="116"/>
    <col min="5877" max="5877" width="10.5703125" style="116" customWidth="1"/>
    <col min="5878" max="5878" width="91.85546875" style="116" customWidth="1"/>
    <col min="5879" max="5879" width="21.140625" style="116" customWidth="1"/>
    <col min="5880" max="5880" width="18.7109375" style="116" customWidth="1"/>
    <col min="5881" max="5881" width="22.28515625" style="116" customWidth="1"/>
    <col min="5882" max="6132" width="9.140625" style="116"/>
    <col min="6133" max="6133" width="10.5703125" style="116" customWidth="1"/>
    <col min="6134" max="6134" width="91.85546875" style="116" customWidth="1"/>
    <col min="6135" max="6135" width="21.140625" style="116" customWidth="1"/>
    <col min="6136" max="6136" width="18.7109375" style="116" customWidth="1"/>
    <col min="6137" max="6137" width="22.28515625" style="116" customWidth="1"/>
    <col min="6138" max="6388" width="9.140625" style="116"/>
    <col min="6389" max="6389" width="10.5703125" style="116" customWidth="1"/>
    <col min="6390" max="6390" width="91.85546875" style="116" customWidth="1"/>
    <col min="6391" max="6391" width="21.140625" style="116" customWidth="1"/>
    <col min="6392" max="6392" width="18.7109375" style="116" customWidth="1"/>
    <col min="6393" max="6393" width="22.28515625" style="116" customWidth="1"/>
    <col min="6394" max="6644" width="9.140625" style="116"/>
    <col min="6645" max="6645" width="10.5703125" style="116" customWidth="1"/>
    <col min="6646" max="6646" width="91.85546875" style="116" customWidth="1"/>
    <col min="6647" max="6647" width="21.140625" style="116" customWidth="1"/>
    <col min="6648" max="6648" width="18.7109375" style="116" customWidth="1"/>
    <col min="6649" max="6649" width="22.28515625" style="116" customWidth="1"/>
    <col min="6650" max="6900" width="9.140625" style="116"/>
    <col min="6901" max="6901" width="10.5703125" style="116" customWidth="1"/>
    <col min="6902" max="6902" width="91.85546875" style="116" customWidth="1"/>
    <col min="6903" max="6903" width="21.140625" style="116" customWidth="1"/>
    <col min="6904" max="6904" width="18.7109375" style="116" customWidth="1"/>
    <col min="6905" max="6905" width="22.28515625" style="116" customWidth="1"/>
    <col min="6906" max="7156" width="9.140625" style="116"/>
    <col min="7157" max="7157" width="10.5703125" style="116" customWidth="1"/>
    <col min="7158" max="7158" width="91.85546875" style="116" customWidth="1"/>
    <col min="7159" max="7159" width="21.140625" style="116" customWidth="1"/>
    <col min="7160" max="7160" width="18.7109375" style="116" customWidth="1"/>
    <col min="7161" max="7161" width="22.28515625" style="116" customWidth="1"/>
    <col min="7162" max="7412" width="9.140625" style="116"/>
    <col min="7413" max="7413" width="10.5703125" style="116" customWidth="1"/>
    <col min="7414" max="7414" width="91.85546875" style="116" customWidth="1"/>
    <col min="7415" max="7415" width="21.140625" style="116" customWidth="1"/>
    <col min="7416" max="7416" width="18.7109375" style="116" customWidth="1"/>
    <col min="7417" max="7417" width="22.28515625" style="116" customWidth="1"/>
    <col min="7418" max="7668" width="9.140625" style="116"/>
    <col min="7669" max="7669" width="10.5703125" style="116" customWidth="1"/>
    <col min="7670" max="7670" width="91.85546875" style="116" customWidth="1"/>
    <col min="7671" max="7671" width="21.140625" style="116" customWidth="1"/>
    <col min="7672" max="7672" width="18.7109375" style="116" customWidth="1"/>
    <col min="7673" max="7673" width="22.28515625" style="116" customWidth="1"/>
    <col min="7674" max="7924" width="9.140625" style="116"/>
    <col min="7925" max="7925" width="10.5703125" style="116" customWidth="1"/>
    <col min="7926" max="7926" width="91.85546875" style="116" customWidth="1"/>
    <col min="7927" max="7927" width="21.140625" style="116" customWidth="1"/>
    <col min="7928" max="7928" width="18.7109375" style="116" customWidth="1"/>
    <col min="7929" max="7929" width="22.28515625" style="116" customWidth="1"/>
    <col min="7930" max="8180" width="9.140625" style="116"/>
    <col min="8181" max="8181" width="10.5703125" style="116" customWidth="1"/>
    <col min="8182" max="8182" width="91.85546875" style="116" customWidth="1"/>
    <col min="8183" max="8183" width="21.140625" style="116" customWidth="1"/>
    <col min="8184" max="8184" width="18.7109375" style="116" customWidth="1"/>
    <col min="8185" max="8185" width="22.28515625" style="116" customWidth="1"/>
    <col min="8186" max="8436" width="9.140625" style="116"/>
    <col min="8437" max="8437" width="10.5703125" style="116" customWidth="1"/>
    <col min="8438" max="8438" width="91.85546875" style="116" customWidth="1"/>
    <col min="8439" max="8439" width="21.140625" style="116" customWidth="1"/>
    <col min="8440" max="8440" width="18.7109375" style="116" customWidth="1"/>
    <col min="8441" max="8441" width="22.28515625" style="116" customWidth="1"/>
    <col min="8442" max="8692" width="9.140625" style="116"/>
    <col min="8693" max="8693" width="10.5703125" style="116" customWidth="1"/>
    <col min="8694" max="8694" width="91.85546875" style="116" customWidth="1"/>
    <col min="8695" max="8695" width="21.140625" style="116" customWidth="1"/>
    <col min="8696" max="8696" width="18.7109375" style="116" customWidth="1"/>
    <col min="8697" max="8697" width="22.28515625" style="116" customWidth="1"/>
    <col min="8698" max="8948" width="9.140625" style="116"/>
    <col min="8949" max="8949" width="10.5703125" style="116" customWidth="1"/>
    <col min="8950" max="8950" width="91.85546875" style="116" customWidth="1"/>
    <col min="8951" max="8951" width="21.140625" style="116" customWidth="1"/>
    <col min="8952" max="8952" width="18.7109375" style="116" customWidth="1"/>
    <col min="8953" max="8953" width="22.28515625" style="116" customWidth="1"/>
    <col min="8954" max="9204" width="9.140625" style="116"/>
    <col min="9205" max="9205" width="10.5703125" style="116" customWidth="1"/>
    <col min="9206" max="9206" width="91.85546875" style="116" customWidth="1"/>
    <col min="9207" max="9207" width="21.140625" style="116" customWidth="1"/>
    <col min="9208" max="9208" width="18.7109375" style="116" customWidth="1"/>
    <col min="9209" max="9209" width="22.28515625" style="116" customWidth="1"/>
    <col min="9210" max="9460" width="9.140625" style="116"/>
    <col min="9461" max="9461" width="10.5703125" style="116" customWidth="1"/>
    <col min="9462" max="9462" width="91.85546875" style="116" customWidth="1"/>
    <col min="9463" max="9463" width="21.140625" style="116" customWidth="1"/>
    <col min="9464" max="9464" width="18.7109375" style="116" customWidth="1"/>
    <col min="9465" max="9465" width="22.28515625" style="116" customWidth="1"/>
    <col min="9466" max="9716" width="9.140625" style="116"/>
    <col min="9717" max="9717" width="10.5703125" style="116" customWidth="1"/>
    <col min="9718" max="9718" width="91.85546875" style="116" customWidth="1"/>
    <col min="9719" max="9719" width="21.140625" style="116" customWidth="1"/>
    <col min="9720" max="9720" width="18.7109375" style="116" customWidth="1"/>
    <col min="9721" max="9721" width="22.28515625" style="116" customWidth="1"/>
    <col min="9722" max="9972" width="9.140625" style="116"/>
    <col min="9973" max="9973" width="10.5703125" style="116" customWidth="1"/>
    <col min="9974" max="9974" width="91.85546875" style="116" customWidth="1"/>
    <col min="9975" max="9975" width="21.140625" style="116" customWidth="1"/>
    <col min="9976" max="9976" width="18.7109375" style="116" customWidth="1"/>
    <col min="9977" max="9977" width="22.28515625" style="116" customWidth="1"/>
    <col min="9978" max="10228" width="9.140625" style="116"/>
    <col min="10229" max="10229" width="10.5703125" style="116" customWidth="1"/>
    <col min="10230" max="10230" width="91.85546875" style="116" customWidth="1"/>
    <col min="10231" max="10231" width="21.140625" style="116" customWidth="1"/>
    <col min="10232" max="10232" width="18.7109375" style="116" customWidth="1"/>
    <col min="10233" max="10233" width="22.28515625" style="116" customWidth="1"/>
    <col min="10234" max="10484" width="9.140625" style="116"/>
    <col min="10485" max="10485" width="10.5703125" style="116" customWidth="1"/>
    <col min="10486" max="10486" width="91.85546875" style="116" customWidth="1"/>
    <col min="10487" max="10487" width="21.140625" style="116" customWidth="1"/>
    <col min="10488" max="10488" width="18.7109375" style="116" customWidth="1"/>
    <col min="10489" max="10489" width="22.28515625" style="116" customWidth="1"/>
    <col min="10490" max="10740" width="9.140625" style="116"/>
    <col min="10741" max="10741" width="10.5703125" style="116" customWidth="1"/>
    <col min="10742" max="10742" width="91.85546875" style="116" customWidth="1"/>
    <col min="10743" max="10743" width="21.140625" style="116" customWidth="1"/>
    <col min="10744" max="10744" width="18.7109375" style="116" customWidth="1"/>
    <col min="10745" max="10745" width="22.28515625" style="116" customWidth="1"/>
    <col min="10746" max="10996" width="9.140625" style="116"/>
    <col min="10997" max="10997" width="10.5703125" style="116" customWidth="1"/>
    <col min="10998" max="10998" width="91.85546875" style="116" customWidth="1"/>
    <col min="10999" max="10999" width="21.140625" style="116" customWidth="1"/>
    <col min="11000" max="11000" width="18.7109375" style="116" customWidth="1"/>
    <col min="11001" max="11001" width="22.28515625" style="116" customWidth="1"/>
    <col min="11002" max="11252" width="9.140625" style="116"/>
    <col min="11253" max="11253" width="10.5703125" style="116" customWidth="1"/>
    <col min="11254" max="11254" width="91.85546875" style="116" customWidth="1"/>
    <col min="11255" max="11255" width="21.140625" style="116" customWidth="1"/>
    <col min="11256" max="11256" width="18.7109375" style="116" customWidth="1"/>
    <col min="11257" max="11257" width="22.28515625" style="116" customWidth="1"/>
    <col min="11258" max="11508" width="9.140625" style="116"/>
    <col min="11509" max="11509" width="10.5703125" style="116" customWidth="1"/>
    <col min="11510" max="11510" width="91.85546875" style="116" customWidth="1"/>
    <col min="11511" max="11511" width="21.140625" style="116" customWidth="1"/>
    <col min="11512" max="11512" width="18.7109375" style="116" customWidth="1"/>
    <col min="11513" max="11513" width="22.28515625" style="116" customWidth="1"/>
    <col min="11514" max="11764" width="9.140625" style="116"/>
    <col min="11765" max="11765" width="10.5703125" style="116" customWidth="1"/>
    <col min="11766" max="11766" width="91.85546875" style="116" customWidth="1"/>
    <col min="11767" max="11767" width="21.140625" style="116" customWidth="1"/>
    <col min="11768" max="11768" width="18.7109375" style="116" customWidth="1"/>
    <col min="11769" max="11769" width="22.28515625" style="116" customWidth="1"/>
    <col min="11770" max="12020" width="9.140625" style="116"/>
    <col min="12021" max="12021" width="10.5703125" style="116" customWidth="1"/>
    <col min="12022" max="12022" width="91.85546875" style="116" customWidth="1"/>
    <col min="12023" max="12023" width="21.140625" style="116" customWidth="1"/>
    <col min="12024" max="12024" width="18.7109375" style="116" customWidth="1"/>
    <col min="12025" max="12025" width="22.28515625" style="116" customWidth="1"/>
    <col min="12026" max="12276" width="9.140625" style="116"/>
    <col min="12277" max="12277" width="10.5703125" style="116" customWidth="1"/>
    <col min="12278" max="12278" width="91.85546875" style="116" customWidth="1"/>
    <col min="12279" max="12279" width="21.140625" style="116" customWidth="1"/>
    <col min="12280" max="12280" width="18.7109375" style="116" customWidth="1"/>
    <col min="12281" max="12281" width="22.28515625" style="116" customWidth="1"/>
    <col min="12282" max="12532" width="9.140625" style="116"/>
    <col min="12533" max="12533" width="10.5703125" style="116" customWidth="1"/>
    <col min="12534" max="12534" width="91.85546875" style="116" customWidth="1"/>
    <col min="12535" max="12535" width="21.140625" style="116" customWidth="1"/>
    <col min="12536" max="12536" width="18.7109375" style="116" customWidth="1"/>
    <col min="12537" max="12537" width="22.28515625" style="116" customWidth="1"/>
    <col min="12538" max="12788" width="9.140625" style="116"/>
    <col min="12789" max="12789" width="10.5703125" style="116" customWidth="1"/>
    <col min="12790" max="12790" width="91.85546875" style="116" customWidth="1"/>
    <col min="12791" max="12791" width="21.140625" style="116" customWidth="1"/>
    <col min="12792" max="12792" width="18.7109375" style="116" customWidth="1"/>
    <col min="12793" max="12793" width="22.28515625" style="116" customWidth="1"/>
    <col min="12794" max="13044" width="9.140625" style="116"/>
    <col min="13045" max="13045" width="10.5703125" style="116" customWidth="1"/>
    <col min="13046" max="13046" width="91.85546875" style="116" customWidth="1"/>
    <col min="13047" max="13047" width="21.140625" style="116" customWidth="1"/>
    <col min="13048" max="13048" width="18.7109375" style="116" customWidth="1"/>
    <col min="13049" max="13049" width="22.28515625" style="116" customWidth="1"/>
    <col min="13050" max="13300" width="9.140625" style="116"/>
    <col min="13301" max="13301" width="10.5703125" style="116" customWidth="1"/>
    <col min="13302" max="13302" width="91.85546875" style="116" customWidth="1"/>
    <col min="13303" max="13303" width="21.140625" style="116" customWidth="1"/>
    <col min="13304" max="13304" width="18.7109375" style="116" customWidth="1"/>
    <col min="13305" max="13305" width="22.28515625" style="116" customWidth="1"/>
    <col min="13306" max="13556" width="9.140625" style="116"/>
    <col min="13557" max="13557" width="10.5703125" style="116" customWidth="1"/>
    <col min="13558" max="13558" width="91.85546875" style="116" customWidth="1"/>
    <col min="13559" max="13559" width="21.140625" style="116" customWidth="1"/>
    <col min="13560" max="13560" width="18.7109375" style="116" customWidth="1"/>
    <col min="13561" max="13561" width="22.28515625" style="116" customWidth="1"/>
    <col min="13562" max="13812" width="9.140625" style="116"/>
    <col min="13813" max="13813" width="10.5703125" style="116" customWidth="1"/>
    <col min="13814" max="13814" width="91.85546875" style="116" customWidth="1"/>
    <col min="13815" max="13815" width="21.140625" style="116" customWidth="1"/>
    <col min="13816" max="13816" width="18.7109375" style="116" customWidth="1"/>
    <col min="13817" max="13817" width="22.28515625" style="116" customWidth="1"/>
    <col min="13818" max="14068" width="9.140625" style="116"/>
    <col min="14069" max="14069" width="10.5703125" style="116" customWidth="1"/>
    <col min="14070" max="14070" width="91.85546875" style="116" customWidth="1"/>
    <col min="14071" max="14071" width="21.140625" style="116" customWidth="1"/>
    <col min="14072" max="14072" width="18.7109375" style="116" customWidth="1"/>
    <col min="14073" max="14073" width="22.28515625" style="116" customWidth="1"/>
    <col min="14074" max="14324" width="9.140625" style="116"/>
    <col min="14325" max="14325" width="10.5703125" style="116" customWidth="1"/>
    <col min="14326" max="14326" width="91.85546875" style="116" customWidth="1"/>
    <col min="14327" max="14327" width="21.140625" style="116" customWidth="1"/>
    <col min="14328" max="14328" width="18.7109375" style="116" customWidth="1"/>
    <col min="14329" max="14329" width="22.28515625" style="116" customWidth="1"/>
    <col min="14330" max="14580" width="9.140625" style="116"/>
    <col min="14581" max="14581" width="10.5703125" style="116" customWidth="1"/>
    <col min="14582" max="14582" width="91.85546875" style="116" customWidth="1"/>
    <col min="14583" max="14583" width="21.140625" style="116" customWidth="1"/>
    <col min="14584" max="14584" width="18.7109375" style="116" customWidth="1"/>
    <col min="14585" max="14585" width="22.28515625" style="116" customWidth="1"/>
    <col min="14586" max="14836" width="9.140625" style="116"/>
    <col min="14837" max="14837" width="10.5703125" style="116" customWidth="1"/>
    <col min="14838" max="14838" width="91.85546875" style="116" customWidth="1"/>
    <col min="14839" max="14839" width="21.140625" style="116" customWidth="1"/>
    <col min="14840" max="14840" width="18.7109375" style="116" customWidth="1"/>
    <col min="14841" max="14841" width="22.28515625" style="116" customWidth="1"/>
    <col min="14842" max="15092" width="9.140625" style="116"/>
    <col min="15093" max="15093" width="10.5703125" style="116" customWidth="1"/>
    <col min="15094" max="15094" width="91.85546875" style="116" customWidth="1"/>
    <col min="15095" max="15095" width="21.140625" style="116" customWidth="1"/>
    <col min="15096" max="15096" width="18.7109375" style="116" customWidth="1"/>
    <col min="15097" max="15097" width="22.28515625" style="116" customWidth="1"/>
    <col min="15098" max="15348" width="9.140625" style="116"/>
    <col min="15349" max="15349" width="10.5703125" style="116" customWidth="1"/>
    <col min="15350" max="15350" width="91.85546875" style="116" customWidth="1"/>
    <col min="15351" max="15351" width="21.140625" style="116" customWidth="1"/>
    <col min="15352" max="15352" width="18.7109375" style="116" customWidth="1"/>
    <col min="15353" max="15353" width="22.28515625" style="116" customWidth="1"/>
    <col min="15354" max="15604" width="9.140625" style="116"/>
    <col min="15605" max="15605" width="10.5703125" style="116" customWidth="1"/>
    <col min="15606" max="15606" width="91.85546875" style="116" customWidth="1"/>
    <col min="15607" max="15607" width="21.140625" style="116" customWidth="1"/>
    <col min="15608" max="15608" width="18.7109375" style="116" customWidth="1"/>
    <col min="15609" max="15609" width="22.28515625" style="116" customWidth="1"/>
    <col min="15610" max="15860" width="9.140625" style="116"/>
    <col min="15861" max="15861" width="10.5703125" style="116" customWidth="1"/>
    <col min="15862" max="15862" width="91.85546875" style="116" customWidth="1"/>
    <col min="15863" max="15863" width="21.140625" style="116" customWidth="1"/>
    <col min="15864" max="15864" width="18.7109375" style="116" customWidth="1"/>
    <col min="15865" max="15865" width="22.28515625" style="116" customWidth="1"/>
    <col min="15866" max="16116" width="9.140625" style="116"/>
    <col min="16117" max="16117" width="10.5703125" style="116" customWidth="1"/>
    <col min="16118" max="16118" width="91.85546875" style="116" customWidth="1"/>
    <col min="16119" max="16119" width="21.140625" style="116" customWidth="1"/>
    <col min="16120" max="16120" width="18.7109375" style="116" customWidth="1"/>
    <col min="16121" max="16121" width="22.28515625" style="116" customWidth="1"/>
    <col min="16122" max="16384" width="9.140625" style="116"/>
  </cols>
  <sheetData>
    <row r="1" spans="1:4" ht="37.5" customHeight="1" x14ac:dyDescent="0.2">
      <c r="A1" s="716" t="s">
        <v>16216</v>
      </c>
      <c r="B1" s="716"/>
      <c r="C1" s="716"/>
      <c r="D1" s="716"/>
    </row>
    <row r="2" spans="1:4" ht="15" customHeight="1" x14ac:dyDescent="0.25">
      <c r="A2" s="717" t="s">
        <v>14174</v>
      </c>
      <c r="B2" s="717"/>
      <c r="C2" s="717"/>
      <c r="D2" s="717"/>
    </row>
    <row r="3" spans="1:4" ht="15" customHeight="1" x14ac:dyDescent="0.25">
      <c r="A3" s="717" t="s">
        <v>16217</v>
      </c>
      <c r="B3" s="717"/>
      <c r="C3" s="717"/>
      <c r="D3" s="717"/>
    </row>
    <row r="4" spans="1:4" ht="15" x14ac:dyDescent="0.25">
      <c r="A4" s="117"/>
      <c r="B4" s="118"/>
      <c r="C4" s="119"/>
      <c r="D4" s="118"/>
    </row>
    <row r="5" spans="1:4" ht="20.100000000000001" customHeight="1" x14ac:dyDescent="0.2">
      <c r="A5" s="120" t="s">
        <v>8321</v>
      </c>
      <c r="B5" s="121" t="s">
        <v>1410</v>
      </c>
      <c r="C5" s="121" t="s">
        <v>16218</v>
      </c>
      <c r="D5" s="121" t="s">
        <v>16219</v>
      </c>
    </row>
    <row r="6" spans="1:4" ht="40.5" x14ac:dyDescent="0.2">
      <c r="A6" s="120" t="s">
        <v>1411</v>
      </c>
      <c r="B6" s="122" t="s">
        <v>14759</v>
      </c>
      <c r="C6" s="121" t="s">
        <v>35</v>
      </c>
      <c r="D6" s="123" t="s">
        <v>13701</v>
      </c>
    </row>
    <row r="7" spans="1:4" ht="40.5" x14ac:dyDescent="0.2">
      <c r="A7" s="120" t="s">
        <v>1412</v>
      </c>
      <c r="B7" s="122" t="s">
        <v>14760</v>
      </c>
      <c r="C7" s="121" t="s">
        <v>35</v>
      </c>
      <c r="D7" s="123" t="s">
        <v>6539</v>
      </c>
    </row>
    <row r="8" spans="1:4" ht="40.5" x14ac:dyDescent="0.2">
      <c r="A8" s="120" t="s">
        <v>1413</v>
      </c>
      <c r="B8" s="122" t="s">
        <v>14761</v>
      </c>
      <c r="C8" s="121" t="s">
        <v>35</v>
      </c>
      <c r="D8" s="123" t="s">
        <v>232</v>
      </c>
    </row>
    <row r="9" spans="1:4" ht="40.5" x14ac:dyDescent="0.2">
      <c r="A9" s="120" t="s">
        <v>1415</v>
      </c>
      <c r="B9" s="122" t="s">
        <v>14762</v>
      </c>
      <c r="C9" s="121" t="s">
        <v>35</v>
      </c>
      <c r="D9" s="123" t="s">
        <v>16220</v>
      </c>
    </row>
    <row r="10" spans="1:4" ht="40.5" x14ac:dyDescent="0.2">
      <c r="A10" s="120" t="s">
        <v>1416</v>
      </c>
      <c r="B10" s="122" t="s">
        <v>14763</v>
      </c>
      <c r="C10" s="121" t="s">
        <v>35</v>
      </c>
      <c r="D10" s="123" t="s">
        <v>16221</v>
      </c>
    </row>
    <row r="11" spans="1:4" ht="40.5" x14ac:dyDescent="0.2">
      <c r="A11" s="120" t="s">
        <v>1417</v>
      </c>
      <c r="B11" s="122" t="s">
        <v>14764</v>
      </c>
      <c r="C11" s="121" t="s">
        <v>35</v>
      </c>
      <c r="D11" s="123" t="s">
        <v>1028</v>
      </c>
    </row>
    <row r="12" spans="1:4" ht="40.5" x14ac:dyDescent="0.2">
      <c r="A12" s="120" t="s">
        <v>1418</v>
      </c>
      <c r="B12" s="122" t="s">
        <v>14765</v>
      </c>
      <c r="C12" s="121" t="s">
        <v>35</v>
      </c>
      <c r="D12" s="123" t="s">
        <v>636</v>
      </c>
    </row>
    <row r="13" spans="1:4" ht="40.5" x14ac:dyDescent="0.2">
      <c r="A13" s="120" t="s">
        <v>1419</v>
      </c>
      <c r="B13" s="122" t="s">
        <v>14766</v>
      </c>
      <c r="C13" s="121" t="s">
        <v>35</v>
      </c>
      <c r="D13" s="123" t="s">
        <v>16222</v>
      </c>
    </row>
    <row r="14" spans="1:4" ht="40.5" x14ac:dyDescent="0.2">
      <c r="A14" s="120" t="s">
        <v>1421</v>
      </c>
      <c r="B14" s="122" t="s">
        <v>14767</v>
      </c>
      <c r="C14" s="121" t="s">
        <v>35</v>
      </c>
      <c r="D14" s="123" t="s">
        <v>3196</v>
      </c>
    </row>
    <row r="15" spans="1:4" ht="40.5" x14ac:dyDescent="0.2">
      <c r="A15" s="120" t="s">
        <v>1422</v>
      </c>
      <c r="B15" s="122" t="s">
        <v>14768</v>
      </c>
      <c r="C15" s="121" t="s">
        <v>35</v>
      </c>
      <c r="D15" s="123" t="s">
        <v>2272</v>
      </c>
    </row>
    <row r="16" spans="1:4" ht="40.5" x14ac:dyDescent="0.2">
      <c r="A16" s="120" t="s">
        <v>1423</v>
      </c>
      <c r="B16" s="122" t="s">
        <v>14769</v>
      </c>
      <c r="C16" s="121" t="s">
        <v>35</v>
      </c>
      <c r="D16" s="123" t="s">
        <v>2783</v>
      </c>
    </row>
    <row r="17" spans="1:4" ht="40.5" x14ac:dyDescent="0.2">
      <c r="A17" s="120" t="s">
        <v>1424</v>
      </c>
      <c r="B17" s="122" t="s">
        <v>14770</v>
      </c>
      <c r="C17" s="121" t="s">
        <v>35</v>
      </c>
      <c r="D17" s="123" t="s">
        <v>4811</v>
      </c>
    </row>
    <row r="18" spans="1:4" ht="40.5" x14ac:dyDescent="0.2">
      <c r="A18" s="120" t="s">
        <v>1426</v>
      </c>
      <c r="B18" s="122" t="s">
        <v>14771</v>
      </c>
      <c r="C18" s="121" t="s">
        <v>35</v>
      </c>
      <c r="D18" s="123" t="s">
        <v>917</v>
      </c>
    </row>
    <row r="19" spans="1:4" ht="40.5" x14ac:dyDescent="0.2">
      <c r="A19" s="120" t="s">
        <v>1428</v>
      </c>
      <c r="B19" s="122" t="s">
        <v>14772</v>
      </c>
      <c r="C19" s="121" t="s">
        <v>35</v>
      </c>
      <c r="D19" s="123" t="s">
        <v>16223</v>
      </c>
    </row>
    <row r="20" spans="1:4" ht="40.5" x14ac:dyDescent="0.2">
      <c r="A20" s="120" t="s">
        <v>1430</v>
      </c>
      <c r="B20" s="122" t="s">
        <v>14773</v>
      </c>
      <c r="C20" s="121" t="s">
        <v>35</v>
      </c>
      <c r="D20" s="123" t="s">
        <v>14224</v>
      </c>
    </row>
    <row r="21" spans="1:4" ht="40.5" x14ac:dyDescent="0.2">
      <c r="A21" s="120" t="s">
        <v>1432</v>
      </c>
      <c r="B21" s="122" t="s">
        <v>14774</v>
      </c>
      <c r="C21" s="121" t="s">
        <v>35</v>
      </c>
      <c r="D21" s="123" t="s">
        <v>16224</v>
      </c>
    </row>
    <row r="22" spans="1:4" ht="40.5" x14ac:dyDescent="0.2">
      <c r="A22" s="120" t="s">
        <v>1433</v>
      </c>
      <c r="B22" s="122" t="s">
        <v>14775</v>
      </c>
      <c r="C22" s="121" t="s">
        <v>35</v>
      </c>
      <c r="D22" s="123" t="s">
        <v>113</v>
      </c>
    </row>
    <row r="23" spans="1:4" ht="40.5" x14ac:dyDescent="0.2">
      <c r="A23" s="120" t="s">
        <v>1435</v>
      </c>
      <c r="B23" s="122" t="s">
        <v>14776</v>
      </c>
      <c r="C23" s="121" t="s">
        <v>35</v>
      </c>
      <c r="D23" s="123" t="s">
        <v>580</v>
      </c>
    </row>
    <row r="24" spans="1:4" ht="40.5" x14ac:dyDescent="0.2">
      <c r="A24" s="120" t="s">
        <v>1436</v>
      </c>
      <c r="B24" s="122" t="s">
        <v>14777</v>
      </c>
      <c r="C24" s="121" t="s">
        <v>35</v>
      </c>
      <c r="D24" s="123" t="s">
        <v>3799</v>
      </c>
    </row>
    <row r="25" spans="1:4" ht="40.5" x14ac:dyDescent="0.2">
      <c r="A25" s="120" t="s">
        <v>1438</v>
      </c>
      <c r="B25" s="122" t="s">
        <v>14778</v>
      </c>
      <c r="C25" s="121" t="s">
        <v>35</v>
      </c>
      <c r="D25" s="123" t="s">
        <v>2440</v>
      </c>
    </row>
    <row r="26" spans="1:4" ht="40.5" x14ac:dyDescent="0.2">
      <c r="A26" s="120" t="s">
        <v>1439</v>
      </c>
      <c r="B26" s="122" t="s">
        <v>14779</v>
      </c>
      <c r="C26" s="121" t="s">
        <v>35</v>
      </c>
      <c r="D26" s="123" t="s">
        <v>13737</v>
      </c>
    </row>
    <row r="27" spans="1:4" ht="40.5" x14ac:dyDescent="0.2">
      <c r="A27" s="120" t="s">
        <v>1441</v>
      </c>
      <c r="B27" s="122" t="s">
        <v>14780</v>
      </c>
      <c r="C27" s="121" t="s">
        <v>35</v>
      </c>
      <c r="D27" s="123" t="s">
        <v>320</v>
      </c>
    </row>
    <row r="28" spans="1:4" ht="40.5" x14ac:dyDescent="0.2">
      <c r="A28" s="120" t="s">
        <v>1443</v>
      </c>
      <c r="B28" s="122" t="s">
        <v>14781</v>
      </c>
      <c r="C28" s="121" t="s">
        <v>35</v>
      </c>
      <c r="D28" s="123" t="s">
        <v>1207</v>
      </c>
    </row>
    <row r="29" spans="1:4" ht="40.5" x14ac:dyDescent="0.2">
      <c r="A29" s="120" t="s">
        <v>1444</v>
      </c>
      <c r="B29" s="122" t="s">
        <v>14782</v>
      </c>
      <c r="C29" s="121" t="s">
        <v>35</v>
      </c>
      <c r="D29" s="123" t="s">
        <v>16225</v>
      </c>
    </row>
    <row r="30" spans="1:4" ht="40.5" x14ac:dyDescent="0.2">
      <c r="A30" s="120" t="s">
        <v>1445</v>
      </c>
      <c r="B30" s="122" t="s">
        <v>14783</v>
      </c>
      <c r="C30" s="121" t="s">
        <v>35</v>
      </c>
      <c r="D30" s="123" t="s">
        <v>5108</v>
      </c>
    </row>
    <row r="31" spans="1:4" ht="40.5" x14ac:dyDescent="0.2">
      <c r="A31" s="120" t="s">
        <v>1446</v>
      </c>
      <c r="B31" s="122" t="s">
        <v>14784</v>
      </c>
      <c r="C31" s="121" t="s">
        <v>35</v>
      </c>
      <c r="D31" s="123" t="s">
        <v>470</v>
      </c>
    </row>
    <row r="32" spans="1:4" ht="40.5" x14ac:dyDescent="0.2">
      <c r="A32" s="120" t="s">
        <v>1447</v>
      </c>
      <c r="B32" s="122" t="s">
        <v>14785</v>
      </c>
      <c r="C32" s="121" t="s">
        <v>35</v>
      </c>
      <c r="D32" s="123" t="s">
        <v>3444</v>
      </c>
    </row>
    <row r="33" spans="1:4" ht="40.5" x14ac:dyDescent="0.2">
      <c r="A33" s="120" t="s">
        <v>1449</v>
      </c>
      <c r="B33" s="122" t="s">
        <v>14786</v>
      </c>
      <c r="C33" s="121" t="s">
        <v>35</v>
      </c>
      <c r="D33" s="123" t="s">
        <v>7828</v>
      </c>
    </row>
    <row r="34" spans="1:4" ht="40.5" x14ac:dyDescent="0.2">
      <c r="A34" s="120" t="s">
        <v>1451</v>
      </c>
      <c r="B34" s="122" t="s">
        <v>14787</v>
      </c>
      <c r="C34" s="121" t="s">
        <v>35</v>
      </c>
      <c r="D34" s="123" t="s">
        <v>14042</v>
      </c>
    </row>
    <row r="35" spans="1:4" ht="40.5" x14ac:dyDescent="0.2">
      <c r="A35" s="120" t="s">
        <v>1453</v>
      </c>
      <c r="B35" s="122" t="s">
        <v>14788</v>
      </c>
      <c r="C35" s="121" t="s">
        <v>35</v>
      </c>
      <c r="D35" s="123" t="s">
        <v>16226</v>
      </c>
    </row>
    <row r="36" spans="1:4" ht="40.5" x14ac:dyDescent="0.2">
      <c r="A36" s="120" t="s">
        <v>1454</v>
      </c>
      <c r="B36" s="122" t="s">
        <v>14789</v>
      </c>
      <c r="C36" s="121" t="s">
        <v>35</v>
      </c>
      <c r="D36" s="123" t="s">
        <v>13789</v>
      </c>
    </row>
    <row r="37" spans="1:4" ht="40.5" x14ac:dyDescent="0.2">
      <c r="A37" s="120" t="s">
        <v>1456</v>
      </c>
      <c r="B37" s="122" t="s">
        <v>14790</v>
      </c>
      <c r="C37" s="121" t="s">
        <v>35</v>
      </c>
      <c r="D37" s="123" t="s">
        <v>16227</v>
      </c>
    </row>
    <row r="38" spans="1:4" ht="40.5" x14ac:dyDescent="0.2">
      <c r="A38" s="120" t="s">
        <v>1458</v>
      </c>
      <c r="B38" s="122" t="s">
        <v>14791</v>
      </c>
      <c r="C38" s="121" t="s">
        <v>35</v>
      </c>
      <c r="D38" s="123" t="s">
        <v>16228</v>
      </c>
    </row>
    <row r="39" spans="1:4" ht="40.5" x14ac:dyDescent="0.2">
      <c r="A39" s="120" t="s">
        <v>1459</v>
      </c>
      <c r="B39" s="122" t="s">
        <v>14792</v>
      </c>
      <c r="C39" s="121" t="s">
        <v>35</v>
      </c>
      <c r="D39" s="123" t="s">
        <v>14183</v>
      </c>
    </row>
    <row r="40" spans="1:4" ht="40.5" x14ac:dyDescent="0.2">
      <c r="A40" s="120" t="s">
        <v>1460</v>
      </c>
      <c r="B40" s="122" t="s">
        <v>14793</v>
      </c>
      <c r="C40" s="121" t="s">
        <v>35</v>
      </c>
      <c r="D40" s="123" t="s">
        <v>16229</v>
      </c>
    </row>
    <row r="41" spans="1:4" ht="40.5" x14ac:dyDescent="0.2">
      <c r="A41" s="120" t="s">
        <v>1461</v>
      </c>
      <c r="B41" s="122" t="s">
        <v>14794</v>
      </c>
      <c r="C41" s="121" t="s">
        <v>35</v>
      </c>
      <c r="D41" s="123" t="s">
        <v>4350</v>
      </c>
    </row>
    <row r="42" spans="1:4" ht="40.5" x14ac:dyDescent="0.2">
      <c r="A42" s="120" t="s">
        <v>1462</v>
      </c>
      <c r="B42" s="122" t="s">
        <v>14795</v>
      </c>
      <c r="C42" s="121" t="s">
        <v>35</v>
      </c>
      <c r="D42" s="123" t="s">
        <v>13849</v>
      </c>
    </row>
    <row r="43" spans="1:4" ht="40.5" x14ac:dyDescent="0.2">
      <c r="A43" s="120" t="s">
        <v>1464</v>
      </c>
      <c r="B43" s="122" t="s">
        <v>14796</v>
      </c>
      <c r="C43" s="121" t="s">
        <v>35</v>
      </c>
      <c r="D43" s="123" t="s">
        <v>16230</v>
      </c>
    </row>
    <row r="44" spans="1:4" ht="40.5" x14ac:dyDescent="0.2">
      <c r="A44" s="120" t="s">
        <v>1465</v>
      </c>
      <c r="B44" s="122" t="s">
        <v>14797</v>
      </c>
      <c r="C44" s="121" t="s">
        <v>35</v>
      </c>
      <c r="D44" s="123" t="s">
        <v>16231</v>
      </c>
    </row>
    <row r="45" spans="1:4" ht="40.5" x14ac:dyDescent="0.2">
      <c r="A45" s="120" t="s">
        <v>1466</v>
      </c>
      <c r="B45" s="122" t="s">
        <v>14798</v>
      </c>
      <c r="C45" s="121" t="s">
        <v>35</v>
      </c>
      <c r="D45" s="123" t="s">
        <v>16232</v>
      </c>
    </row>
    <row r="46" spans="1:4" ht="40.5" x14ac:dyDescent="0.2">
      <c r="A46" s="120" t="s">
        <v>1467</v>
      </c>
      <c r="B46" s="122" t="s">
        <v>14799</v>
      </c>
      <c r="C46" s="121" t="s">
        <v>35</v>
      </c>
      <c r="D46" s="123" t="s">
        <v>16233</v>
      </c>
    </row>
    <row r="47" spans="1:4" ht="40.5" x14ac:dyDescent="0.2">
      <c r="A47" s="120" t="s">
        <v>1468</v>
      </c>
      <c r="B47" s="122" t="s">
        <v>14800</v>
      </c>
      <c r="C47" s="121" t="s">
        <v>35</v>
      </c>
      <c r="D47" s="123" t="s">
        <v>16234</v>
      </c>
    </row>
    <row r="48" spans="1:4" ht="40.5" x14ac:dyDescent="0.2">
      <c r="A48" s="120" t="s">
        <v>1469</v>
      </c>
      <c r="B48" s="122" t="s">
        <v>14801</v>
      </c>
      <c r="C48" s="121" t="s">
        <v>35</v>
      </c>
      <c r="D48" s="123" t="s">
        <v>16235</v>
      </c>
    </row>
    <row r="49" spans="1:4" ht="40.5" x14ac:dyDescent="0.2">
      <c r="A49" s="120" t="s">
        <v>1470</v>
      </c>
      <c r="B49" s="122" t="s">
        <v>14802</v>
      </c>
      <c r="C49" s="121" t="s">
        <v>35</v>
      </c>
      <c r="D49" s="123" t="s">
        <v>16236</v>
      </c>
    </row>
    <row r="50" spans="1:4" ht="40.5" x14ac:dyDescent="0.2">
      <c r="A50" s="120" t="s">
        <v>1472</v>
      </c>
      <c r="B50" s="122" t="s">
        <v>14803</v>
      </c>
      <c r="C50" s="121" t="s">
        <v>35</v>
      </c>
      <c r="D50" s="123" t="s">
        <v>16237</v>
      </c>
    </row>
    <row r="51" spans="1:4" ht="40.5" x14ac:dyDescent="0.2">
      <c r="A51" s="120" t="s">
        <v>1473</v>
      </c>
      <c r="B51" s="122" t="s">
        <v>14804</v>
      </c>
      <c r="C51" s="121" t="s">
        <v>35</v>
      </c>
      <c r="D51" s="123" t="s">
        <v>16238</v>
      </c>
    </row>
    <row r="52" spans="1:4" ht="40.5" x14ac:dyDescent="0.2">
      <c r="A52" s="120" t="s">
        <v>1474</v>
      </c>
      <c r="B52" s="122" t="s">
        <v>14805</v>
      </c>
      <c r="C52" s="121" t="s">
        <v>35</v>
      </c>
      <c r="D52" s="123" t="s">
        <v>936</v>
      </c>
    </row>
    <row r="53" spans="1:4" ht="40.5" x14ac:dyDescent="0.2">
      <c r="A53" s="120" t="s">
        <v>1475</v>
      </c>
      <c r="B53" s="122" t="s">
        <v>14806</v>
      </c>
      <c r="C53" s="121" t="s">
        <v>35</v>
      </c>
      <c r="D53" s="123" t="s">
        <v>16239</v>
      </c>
    </row>
    <row r="54" spans="1:4" ht="40.5" x14ac:dyDescent="0.2">
      <c r="A54" s="120" t="s">
        <v>1476</v>
      </c>
      <c r="B54" s="122" t="s">
        <v>14807</v>
      </c>
      <c r="C54" s="121" t="s">
        <v>35</v>
      </c>
      <c r="D54" s="123" t="s">
        <v>16240</v>
      </c>
    </row>
    <row r="55" spans="1:4" ht="40.5" x14ac:dyDescent="0.2">
      <c r="A55" s="120" t="s">
        <v>1477</v>
      </c>
      <c r="B55" s="122" t="s">
        <v>14808</v>
      </c>
      <c r="C55" s="121" t="s">
        <v>35</v>
      </c>
      <c r="D55" s="123" t="s">
        <v>1331</v>
      </c>
    </row>
    <row r="56" spans="1:4" ht="40.5" x14ac:dyDescent="0.2">
      <c r="A56" s="120" t="s">
        <v>1479</v>
      </c>
      <c r="B56" s="122" t="s">
        <v>14809</v>
      </c>
      <c r="C56" s="121" t="s">
        <v>35</v>
      </c>
      <c r="D56" s="123" t="s">
        <v>16241</v>
      </c>
    </row>
    <row r="57" spans="1:4" ht="40.5" x14ac:dyDescent="0.2">
      <c r="A57" s="120" t="s">
        <v>1480</v>
      </c>
      <c r="B57" s="122" t="s">
        <v>14810</v>
      </c>
      <c r="C57" s="121" t="s">
        <v>35</v>
      </c>
      <c r="D57" s="123" t="s">
        <v>16242</v>
      </c>
    </row>
    <row r="58" spans="1:4" ht="40.5" x14ac:dyDescent="0.2">
      <c r="A58" s="120" t="s">
        <v>1481</v>
      </c>
      <c r="B58" s="122" t="s">
        <v>14811</v>
      </c>
      <c r="C58" s="121" t="s">
        <v>35</v>
      </c>
      <c r="D58" s="123" t="s">
        <v>317</v>
      </c>
    </row>
    <row r="59" spans="1:4" ht="40.5" x14ac:dyDescent="0.2">
      <c r="A59" s="120" t="s">
        <v>1482</v>
      </c>
      <c r="B59" s="122" t="s">
        <v>14812</v>
      </c>
      <c r="C59" s="121" t="s">
        <v>35</v>
      </c>
      <c r="D59" s="123" t="s">
        <v>14639</v>
      </c>
    </row>
    <row r="60" spans="1:4" ht="40.5" x14ac:dyDescent="0.2">
      <c r="A60" s="120" t="s">
        <v>1483</v>
      </c>
      <c r="B60" s="122" t="s">
        <v>14813</v>
      </c>
      <c r="C60" s="121" t="s">
        <v>35</v>
      </c>
      <c r="D60" s="123" t="s">
        <v>16243</v>
      </c>
    </row>
    <row r="61" spans="1:4" ht="40.5" x14ac:dyDescent="0.2">
      <c r="A61" s="120" t="s">
        <v>1485</v>
      </c>
      <c r="B61" s="122" t="s">
        <v>14814</v>
      </c>
      <c r="C61" s="121" t="s">
        <v>35</v>
      </c>
      <c r="D61" s="123" t="s">
        <v>16244</v>
      </c>
    </row>
    <row r="62" spans="1:4" ht="40.5" x14ac:dyDescent="0.2">
      <c r="A62" s="120" t="s">
        <v>1486</v>
      </c>
      <c r="B62" s="122" t="s">
        <v>14815</v>
      </c>
      <c r="C62" s="121" t="s">
        <v>35</v>
      </c>
      <c r="D62" s="123" t="s">
        <v>16245</v>
      </c>
    </row>
    <row r="63" spans="1:4" ht="40.5" x14ac:dyDescent="0.2">
      <c r="A63" s="120" t="s">
        <v>1487</v>
      </c>
      <c r="B63" s="122" t="s">
        <v>14816</v>
      </c>
      <c r="C63" s="121" t="s">
        <v>35</v>
      </c>
      <c r="D63" s="123" t="s">
        <v>16246</v>
      </c>
    </row>
    <row r="64" spans="1:4" ht="40.5" x14ac:dyDescent="0.2">
      <c r="A64" s="120" t="s">
        <v>1488</v>
      </c>
      <c r="B64" s="122" t="s">
        <v>14817</v>
      </c>
      <c r="C64" s="121" t="s">
        <v>35</v>
      </c>
      <c r="D64" s="123" t="s">
        <v>16247</v>
      </c>
    </row>
    <row r="65" spans="1:4" ht="40.5" x14ac:dyDescent="0.2">
      <c r="A65" s="120" t="s">
        <v>1489</v>
      </c>
      <c r="B65" s="122" t="s">
        <v>14818</v>
      </c>
      <c r="C65" s="121" t="s">
        <v>35</v>
      </c>
      <c r="D65" s="123" t="s">
        <v>16248</v>
      </c>
    </row>
    <row r="66" spans="1:4" ht="40.5" x14ac:dyDescent="0.2">
      <c r="A66" s="120" t="s">
        <v>1490</v>
      </c>
      <c r="B66" s="122" t="s">
        <v>14819</v>
      </c>
      <c r="C66" s="121" t="s">
        <v>35</v>
      </c>
      <c r="D66" s="123" t="s">
        <v>14026</v>
      </c>
    </row>
    <row r="67" spans="1:4" ht="40.5" x14ac:dyDescent="0.2">
      <c r="A67" s="120" t="s">
        <v>1491</v>
      </c>
      <c r="B67" s="122" t="s">
        <v>14820</v>
      </c>
      <c r="C67" s="121" t="s">
        <v>35</v>
      </c>
      <c r="D67" s="123" t="s">
        <v>16249</v>
      </c>
    </row>
    <row r="68" spans="1:4" ht="40.5" x14ac:dyDescent="0.2">
      <c r="A68" s="120" t="s">
        <v>1493</v>
      </c>
      <c r="B68" s="122" t="s">
        <v>14821</v>
      </c>
      <c r="C68" s="121" t="s">
        <v>35</v>
      </c>
      <c r="D68" s="123" t="s">
        <v>16250</v>
      </c>
    </row>
    <row r="69" spans="1:4" ht="40.5" x14ac:dyDescent="0.2">
      <c r="A69" s="120" t="s">
        <v>1494</v>
      </c>
      <c r="B69" s="122" t="s">
        <v>14822</v>
      </c>
      <c r="C69" s="121" t="s">
        <v>35</v>
      </c>
      <c r="D69" s="123" t="s">
        <v>16251</v>
      </c>
    </row>
    <row r="70" spans="1:4" ht="40.5" x14ac:dyDescent="0.2">
      <c r="A70" s="120" t="s">
        <v>1495</v>
      </c>
      <c r="B70" s="122" t="s">
        <v>14823</v>
      </c>
      <c r="C70" s="121" t="s">
        <v>35</v>
      </c>
      <c r="D70" s="123" t="s">
        <v>16252</v>
      </c>
    </row>
    <row r="71" spans="1:4" ht="40.5" x14ac:dyDescent="0.2">
      <c r="A71" s="120" t="s">
        <v>1496</v>
      </c>
      <c r="B71" s="122" t="s">
        <v>14824</v>
      </c>
      <c r="C71" s="121" t="s">
        <v>35</v>
      </c>
      <c r="D71" s="123" t="s">
        <v>16253</v>
      </c>
    </row>
    <row r="72" spans="1:4" ht="40.5" x14ac:dyDescent="0.2">
      <c r="A72" s="120" t="s">
        <v>1497</v>
      </c>
      <c r="B72" s="122" t="s">
        <v>14825</v>
      </c>
      <c r="C72" s="121" t="s">
        <v>35</v>
      </c>
      <c r="D72" s="123" t="s">
        <v>2093</v>
      </c>
    </row>
    <row r="73" spans="1:4" ht="40.5" x14ac:dyDescent="0.2">
      <c r="A73" s="120" t="s">
        <v>1498</v>
      </c>
      <c r="B73" s="122" t="s">
        <v>14826</v>
      </c>
      <c r="C73" s="121" t="s">
        <v>35</v>
      </c>
      <c r="D73" s="123" t="s">
        <v>13766</v>
      </c>
    </row>
    <row r="74" spans="1:4" ht="40.5" x14ac:dyDescent="0.2">
      <c r="A74" s="120" t="s">
        <v>1500</v>
      </c>
      <c r="B74" s="122" t="s">
        <v>14827</v>
      </c>
      <c r="C74" s="121" t="s">
        <v>35</v>
      </c>
      <c r="D74" s="123" t="s">
        <v>14621</v>
      </c>
    </row>
    <row r="75" spans="1:4" ht="40.5" x14ac:dyDescent="0.2">
      <c r="A75" s="120" t="s">
        <v>1501</v>
      </c>
      <c r="B75" s="122" t="s">
        <v>14828</v>
      </c>
      <c r="C75" s="121" t="s">
        <v>35</v>
      </c>
      <c r="D75" s="123" t="s">
        <v>16254</v>
      </c>
    </row>
    <row r="76" spans="1:4" ht="40.5" x14ac:dyDescent="0.2">
      <c r="A76" s="120" t="s">
        <v>1502</v>
      </c>
      <c r="B76" s="122" t="s">
        <v>14829</v>
      </c>
      <c r="C76" s="121" t="s">
        <v>35</v>
      </c>
      <c r="D76" s="123" t="s">
        <v>16255</v>
      </c>
    </row>
    <row r="77" spans="1:4" ht="40.5" x14ac:dyDescent="0.2">
      <c r="A77" s="120" t="s">
        <v>1503</v>
      </c>
      <c r="B77" s="122" t="s">
        <v>14830</v>
      </c>
      <c r="C77" s="121" t="s">
        <v>35</v>
      </c>
      <c r="D77" s="123" t="s">
        <v>16256</v>
      </c>
    </row>
    <row r="78" spans="1:4" ht="40.5" x14ac:dyDescent="0.2">
      <c r="A78" s="120" t="s">
        <v>1504</v>
      </c>
      <c r="B78" s="122" t="s">
        <v>14831</v>
      </c>
      <c r="C78" s="121" t="s">
        <v>35</v>
      </c>
      <c r="D78" s="123" t="s">
        <v>16257</v>
      </c>
    </row>
    <row r="79" spans="1:4" ht="40.5" x14ac:dyDescent="0.2">
      <c r="A79" s="120" t="s">
        <v>1505</v>
      </c>
      <c r="B79" s="122" t="s">
        <v>14832</v>
      </c>
      <c r="C79" s="121" t="s">
        <v>35</v>
      </c>
      <c r="D79" s="123" t="s">
        <v>16258</v>
      </c>
    </row>
    <row r="80" spans="1:4" ht="40.5" x14ac:dyDescent="0.2">
      <c r="A80" s="120" t="s">
        <v>1506</v>
      </c>
      <c r="B80" s="122" t="s">
        <v>14833</v>
      </c>
      <c r="C80" s="121" t="s">
        <v>35</v>
      </c>
      <c r="D80" s="123" t="s">
        <v>14357</v>
      </c>
    </row>
    <row r="81" spans="1:4" ht="40.5" x14ac:dyDescent="0.2">
      <c r="A81" s="120" t="s">
        <v>1507</v>
      </c>
      <c r="B81" s="122" t="s">
        <v>14834</v>
      </c>
      <c r="C81" s="121" t="s">
        <v>35</v>
      </c>
      <c r="D81" s="123" t="s">
        <v>16259</v>
      </c>
    </row>
    <row r="82" spans="1:4" ht="40.5" x14ac:dyDescent="0.2">
      <c r="A82" s="120" t="s">
        <v>1508</v>
      </c>
      <c r="B82" s="122" t="s">
        <v>14835</v>
      </c>
      <c r="C82" s="121" t="s">
        <v>35</v>
      </c>
      <c r="D82" s="123" t="s">
        <v>16260</v>
      </c>
    </row>
    <row r="83" spans="1:4" ht="40.5" x14ac:dyDescent="0.2">
      <c r="A83" s="120" t="s">
        <v>1509</v>
      </c>
      <c r="B83" s="122" t="s">
        <v>14836</v>
      </c>
      <c r="C83" s="121" t="s">
        <v>35</v>
      </c>
      <c r="D83" s="123" t="s">
        <v>16261</v>
      </c>
    </row>
    <row r="84" spans="1:4" ht="40.5" x14ac:dyDescent="0.2">
      <c r="A84" s="120" t="s">
        <v>1510</v>
      </c>
      <c r="B84" s="122" t="s">
        <v>14837</v>
      </c>
      <c r="C84" s="121" t="s">
        <v>35</v>
      </c>
      <c r="D84" s="123" t="s">
        <v>16262</v>
      </c>
    </row>
    <row r="85" spans="1:4" ht="40.5" x14ac:dyDescent="0.2">
      <c r="A85" s="120" t="s">
        <v>1511</v>
      </c>
      <c r="B85" s="122" t="s">
        <v>14838</v>
      </c>
      <c r="C85" s="121" t="s">
        <v>35</v>
      </c>
      <c r="D85" s="123" t="s">
        <v>16263</v>
      </c>
    </row>
    <row r="86" spans="1:4" ht="27" x14ac:dyDescent="0.2">
      <c r="A86" s="120" t="s">
        <v>1512</v>
      </c>
      <c r="B86" s="122" t="s">
        <v>14839</v>
      </c>
      <c r="C86" s="121" t="s">
        <v>14757</v>
      </c>
      <c r="D86" s="123" t="s">
        <v>2994</v>
      </c>
    </row>
    <row r="87" spans="1:4" ht="27" x14ac:dyDescent="0.2">
      <c r="A87" s="120" t="s">
        <v>1514</v>
      </c>
      <c r="B87" s="122" t="s">
        <v>14840</v>
      </c>
      <c r="C87" s="121" t="s">
        <v>14757</v>
      </c>
      <c r="D87" s="123" t="s">
        <v>13731</v>
      </c>
    </row>
    <row r="88" spans="1:4" ht="27" x14ac:dyDescent="0.2">
      <c r="A88" s="120" t="s">
        <v>1515</v>
      </c>
      <c r="B88" s="122" t="s">
        <v>14841</v>
      </c>
      <c r="C88" s="121" t="s">
        <v>14757</v>
      </c>
      <c r="D88" s="123" t="s">
        <v>14006</v>
      </c>
    </row>
    <row r="89" spans="1:4" ht="27" x14ac:dyDescent="0.2">
      <c r="A89" s="120" t="s">
        <v>1516</v>
      </c>
      <c r="B89" s="122" t="s">
        <v>14842</v>
      </c>
      <c r="C89" s="121" t="s">
        <v>14757</v>
      </c>
      <c r="D89" s="123" t="s">
        <v>16264</v>
      </c>
    </row>
    <row r="90" spans="1:4" ht="27" x14ac:dyDescent="0.2">
      <c r="A90" s="120" t="s">
        <v>1517</v>
      </c>
      <c r="B90" s="122" t="s">
        <v>14843</v>
      </c>
      <c r="C90" s="121" t="s">
        <v>14757</v>
      </c>
      <c r="D90" s="123" t="s">
        <v>16265</v>
      </c>
    </row>
    <row r="91" spans="1:4" ht="27" x14ac:dyDescent="0.2">
      <c r="A91" s="120" t="s">
        <v>1519</v>
      </c>
      <c r="B91" s="122" t="s">
        <v>14844</v>
      </c>
      <c r="C91" s="121" t="s">
        <v>14757</v>
      </c>
      <c r="D91" s="123" t="s">
        <v>16266</v>
      </c>
    </row>
    <row r="92" spans="1:4" ht="27" x14ac:dyDescent="0.2">
      <c r="A92" s="120" t="s">
        <v>1520</v>
      </c>
      <c r="B92" s="122" t="s">
        <v>14845</v>
      </c>
      <c r="C92" s="121" t="s">
        <v>14757</v>
      </c>
      <c r="D92" s="123" t="s">
        <v>7324</v>
      </c>
    </row>
    <row r="93" spans="1:4" ht="27" x14ac:dyDescent="0.2">
      <c r="A93" s="120" t="s">
        <v>1521</v>
      </c>
      <c r="B93" s="122" t="s">
        <v>14846</v>
      </c>
      <c r="C93" s="121" t="s">
        <v>14757</v>
      </c>
      <c r="D93" s="123" t="s">
        <v>14052</v>
      </c>
    </row>
    <row r="94" spans="1:4" ht="27" x14ac:dyDescent="0.2">
      <c r="A94" s="120" t="s">
        <v>1522</v>
      </c>
      <c r="B94" s="122" t="s">
        <v>14847</v>
      </c>
      <c r="C94" s="121" t="s">
        <v>14757</v>
      </c>
      <c r="D94" s="123" t="s">
        <v>16267</v>
      </c>
    </row>
    <row r="95" spans="1:4" ht="40.5" x14ac:dyDescent="0.2">
      <c r="A95" s="120" t="s">
        <v>1523</v>
      </c>
      <c r="B95" s="122" t="s">
        <v>14848</v>
      </c>
      <c r="C95" s="121" t="s">
        <v>35</v>
      </c>
      <c r="D95" s="123" t="s">
        <v>239</v>
      </c>
    </row>
    <row r="96" spans="1:4" ht="40.5" x14ac:dyDescent="0.2">
      <c r="A96" s="120" t="s">
        <v>1525</v>
      </c>
      <c r="B96" s="122" t="s">
        <v>14849</v>
      </c>
      <c r="C96" s="121" t="s">
        <v>35</v>
      </c>
      <c r="D96" s="123" t="s">
        <v>575</v>
      </c>
    </row>
    <row r="97" spans="1:4" ht="40.5" x14ac:dyDescent="0.2">
      <c r="A97" s="120" t="s">
        <v>1526</v>
      </c>
      <c r="B97" s="122" t="s">
        <v>14850</v>
      </c>
      <c r="C97" s="121" t="s">
        <v>35</v>
      </c>
      <c r="D97" s="123" t="s">
        <v>8043</v>
      </c>
    </row>
    <row r="98" spans="1:4" ht="40.5" x14ac:dyDescent="0.2">
      <c r="A98" s="120" t="s">
        <v>1527</v>
      </c>
      <c r="B98" s="122" t="s">
        <v>14851</v>
      </c>
      <c r="C98" s="121" t="s">
        <v>35</v>
      </c>
      <c r="D98" s="123" t="s">
        <v>13700</v>
      </c>
    </row>
    <row r="99" spans="1:4" ht="40.5" x14ac:dyDescent="0.2">
      <c r="A99" s="120" t="s">
        <v>1528</v>
      </c>
      <c r="B99" s="122" t="s">
        <v>14852</v>
      </c>
      <c r="C99" s="121" t="s">
        <v>35</v>
      </c>
      <c r="D99" s="123" t="s">
        <v>16268</v>
      </c>
    </row>
    <row r="100" spans="1:4" ht="40.5" x14ac:dyDescent="0.2">
      <c r="A100" s="120" t="s">
        <v>1529</v>
      </c>
      <c r="B100" s="122" t="s">
        <v>14853</v>
      </c>
      <c r="C100" s="121" t="s">
        <v>35</v>
      </c>
      <c r="D100" s="123" t="s">
        <v>972</v>
      </c>
    </row>
    <row r="101" spans="1:4" ht="40.5" x14ac:dyDescent="0.2">
      <c r="A101" s="120" t="s">
        <v>1531</v>
      </c>
      <c r="B101" s="122" t="s">
        <v>14854</v>
      </c>
      <c r="C101" s="121" t="s">
        <v>35</v>
      </c>
      <c r="D101" s="123" t="s">
        <v>751</v>
      </c>
    </row>
    <row r="102" spans="1:4" ht="40.5" x14ac:dyDescent="0.2">
      <c r="A102" s="120" t="s">
        <v>1532</v>
      </c>
      <c r="B102" s="122" t="s">
        <v>14855</v>
      </c>
      <c r="C102" s="121" t="s">
        <v>35</v>
      </c>
      <c r="D102" s="123" t="s">
        <v>307</v>
      </c>
    </row>
    <row r="103" spans="1:4" ht="40.5" x14ac:dyDescent="0.2">
      <c r="A103" s="120" t="s">
        <v>1533</v>
      </c>
      <c r="B103" s="122" t="s">
        <v>14856</v>
      </c>
      <c r="C103" s="121" t="s">
        <v>35</v>
      </c>
      <c r="D103" s="123" t="s">
        <v>476</v>
      </c>
    </row>
    <row r="104" spans="1:4" ht="40.5" x14ac:dyDescent="0.2">
      <c r="A104" s="120" t="s">
        <v>1534</v>
      </c>
      <c r="B104" s="122" t="s">
        <v>14857</v>
      </c>
      <c r="C104" s="121" t="s">
        <v>35</v>
      </c>
      <c r="D104" s="123" t="s">
        <v>13512</v>
      </c>
    </row>
    <row r="105" spans="1:4" ht="40.5" x14ac:dyDescent="0.2">
      <c r="A105" s="120" t="s">
        <v>1535</v>
      </c>
      <c r="B105" s="122" t="s">
        <v>14858</v>
      </c>
      <c r="C105" s="121" t="s">
        <v>35</v>
      </c>
      <c r="D105" s="123" t="s">
        <v>13415</v>
      </c>
    </row>
    <row r="106" spans="1:4" ht="40.5" x14ac:dyDescent="0.2">
      <c r="A106" s="120" t="s">
        <v>1536</v>
      </c>
      <c r="B106" s="122" t="s">
        <v>14859</v>
      </c>
      <c r="C106" s="121" t="s">
        <v>35</v>
      </c>
      <c r="D106" s="123" t="s">
        <v>552</v>
      </c>
    </row>
    <row r="107" spans="1:4" ht="40.5" x14ac:dyDescent="0.2">
      <c r="A107" s="120" t="s">
        <v>1537</v>
      </c>
      <c r="B107" s="122" t="s">
        <v>14860</v>
      </c>
      <c r="C107" s="121" t="s">
        <v>35</v>
      </c>
      <c r="D107" s="123" t="s">
        <v>16269</v>
      </c>
    </row>
    <row r="108" spans="1:4" ht="40.5" x14ac:dyDescent="0.2">
      <c r="A108" s="120" t="s">
        <v>1538</v>
      </c>
      <c r="B108" s="122" t="s">
        <v>14861</v>
      </c>
      <c r="C108" s="121" t="s">
        <v>35</v>
      </c>
      <c r="D108" s="123" t="s">
        <v>16270</v>
      </c>
    </row>
    <row r="109" spans="1:4" ht="40.5" x14ac:dyDescent="0.2">
      <c r="A109" s="120" t="s">
        <v>1539</v>
      </c>
      <c r="B109" s="122" t="s">
        <v>14862</v>
      </c>
      <c r="C109" s="121" t="s">
        <v>35</v>
      </c>
      <c r="D109" s="123" t="s">
        <v>16271</v>
      </c>
    </row>
    <row r="110" spans="1:4" ht="40.5" x14ac:dyDescent="0.2">
      <c r="A110" s="120" t="s">
        <v>1540</v>
      </c>
      <c r="B110" s="122" t="s">
        <v>14863</v>
      </c>
      <c r="C110" s="121" t="s">
        <v>35</v>
      </c>
      <c r="D110" s="123" t="s">
        <v>817</v>
      </c>
    </row>
    <row r="111" spans="1:4" ht="40.5" x14ac:dyDescent="0.2">
      <c r="A111" s="120" t="s">
        <v>1542</v>
      </c>
      <c r="B111" s="122" t="s">
        <v>14864</v>
      </c>
      <c r="C111" s="121" t="s">
        <v>35</v>
      </c>
      <c r="D111" s="123" t="s">
        <v>121</v>
      </c>
    </row>
    <row r="112" spans="1:4" ht="40.5" x14ac:dyDescent="0.2">
      <c r="A112" s="120" t="s">
        <v>1543</v>
      </c>
      <c r="B112" s="122" t="s">
        <v>14865</v>
      </c>
      <c r="C112" s="121" t="s">
        <v>35</v>
      </c>
      <c r="D112" s="123" t="s">
        <v>201</v>
      </c>
    </row>
    <row r="113" spans="1:4" ht="40.5" x14ac:dyDescent="0.2">
      <c r="A113" s="120" t="s">
        <v>1544</v>
      </c>
      <c r="B113" s="122" t="s">
        <v>14866</v>
      </c>
      <c r="C113" s="121" t="s">
        <v>35</v>
      </c>
      <c r="D113" s="123" t="s">
        <v>603</v>
      </c>
    </row>
    <row r="114" spans="1:4" ht="40.5" x14ac:dyDescent="0.2">
      <c r="A114" s="120" t="s">
        <v>1546</v>
      </c>
      <c r="B114" s="122" t="s">
        <v>14867</v>
      </c>
      <c r="C114" s="121" t="s">
        <v>35</v>
      </c>
      <c r="D114" s="123" t="s">
        <v>522</v>
      </c>
    </row>
    <row r="115" spans="1:4" ht="40.5" x14ac:dyDescent="0.2">
      <c r="A115" s="120" t="s">
        <v>1548</v>
      </c>
      <c r="B115" s="122" t="s">
        <v>14868</v>
      </c>
      <c r="C115" s="121" t="s">
        <v>35</v>
      </c>
      <c r="D115" s="123" t="s">
        <v>16272</v>
      </c>
    </row>
    <row r="116" spans="1:4" ht="40.5" x14ac:dyDescent="0.2">
      <c r="A116" s="120" t="s">
        <v>1549</v>
      </c>
      <c r="B116" s="122" t="s">
        <v>14869</v>
      </c>
      <c r="C116" s="121" t="s">
        <v>35</v>
      </c>
      <c r="D116" s="123" t="s">
        <v>16273</v>
      </c>
    </row>
    <row r="117" spans="1:4" ht="40.5" x14ac:dyDescent="0.2">
      <c r="A117" s="120" t="s">
        <v>1550</v>
      </c>
      <c r="B117" s="122" t="s">
        <v>14870</v>
      </c>
      <c r="C117" s="121" t="s">
        <v>35</v>
      </c>
      <c r="D117" s="123" t="s">
        <v>8307</v>
      </c>
    </row>
    <row r="118" spans="1:4" ht="40.5" x14ac:dyDescent="0.2">
      <c r="A118" s="120" t="s">
        <v>1551</v>
      </c>
      <c r="B118" s="122" t="s">
        <v>14871</v>
      </c>
      <c r="C118" s="121" t="s">
        <v>35</v>
      </c>
      <c r="D118" s="123" t="s">
        <v>16274</v>
      </c>
    </row>
    <row r="119" spans="1:4" ht="40.5" x14ac:dyDescent="0.2">
      <c r="A119" s="120" t="s">
        <v>1552</v>
      </c>
      <c r="B119" s="122" t="s">
        <v>14872</v>
      </c>
      <c r="C119" s="121" t="s">
        <v>35</v>
      </c>
      <c r="D119" s="123" t="s">
        <v>4656</v>
      </c>
    </row>
    <row r="120" spans="1:4" ht="40.5" x14ac:dyDescent="0.2">
      <c r="A120" s="120" t="s">
        <v>1553</v>
      </c>
      <c r="B120" s="122" t="s">
        <v>14873</v>
      </c>
      <c r="C120" s="121" t="s">
        <v>35</v>
      </c>
      <c r="D120" s="123" t="s">
        <v>5209</v>
      </c>
    </row>
    <row r="121" spans="1:4" ht="40.5" x14ac:dyDescent="0.2">
      <c r="A121" s="120" t="s">
        <v>1555</v>
      </c>
      <c r="B121" s="122" t="s">
        <v>14874</v>
      </c>
      <c r="C121" s="121" t="s">
        <v>35</v>
      </c>
      <c r="D121" s="123" t="s">
        <v>16275</v>
      </c>
    </row>
    <row r="122" spans="1:4" ht="40.5" x14ac:dyDescent="0.2">
      <c r="A122" s="120" t="s">
        <v>1556</v>
      </c>
      <c r="B122" s="122" t="s">
        <v>14875</v>
      </c>
      <c r="C122" s="121" t="s">
        <v>35</v>
      </c>
      <c r="D122" s="123" t="s">
        <v>13815</v>
      </c>
    </row>
    <row r="123" spans="1:4" ht="40.5" x14ac:dyDescent="0.2">
      <c r="A123" s="120" t="s">
        <v>1557</v>
      </c>
      <c r="B123" s="122" t="s">
        <v>14876</v>
      </c>
      <c r="C123" s="121" t="s">
        <v>35</v>
      </c>
      <c r="D123" s="123" t="s">
        <v>2465</v>
      </c>
    </row>
    <row r="124" spans="1:4" ht="40.5" x14ac:dyDescent="0.2">
      <c r="A124" s="120" t="s">
        <v>1558</v>
      </c>
      <c r="B124" s="122" t="s">
        <v>14877</v>
      </c>
      <c r="C124" s="121" t="s">
        <v>35</v>
      </c>
      <c r="D124" s="123" t="s">
        <v>4882</v>
      </c>
    </row>
    <row r="125" spans="1:4" ht="40.5" x14ac:dyDescent="0.2">
      <c r="A125" s="120" t="s">
        <v>1560</v>
      </c>
      <c r="B125" s="122" t="s">
        <v>14878</v>
      </c>
      <c r="C125" s="121" t="s">
        <v>35</v>
      </c>
      <c r="D125" s="123" t="s">
        <v>16276</v>
      </c>
    </row>
    <row r="126" spans="1:4" ht="40.5" x14ac:dyDescent="0.2">
      <c r="A126" s="120" t="s">
        <v>1562</v>
      </c>
      <c r="B126" s="122" t="s">
        <v>14879</v>
      </c>
      <c r="C126" s="121" t="s">
        <v>35</v>
      </c>
      <c r="D126" s="123" t="s">
        <v>83</v>
      </c>
    </row>
    <row r="127" spans="1:4" ht="40.5" x14ac:dyDescent="0.2">
      <c r="A127" s="120" t="s">
        <v>1563</v>
      </c>
      <c r="B127" s="122" t="s">
        <v>14880</v>
      </c>
      <c r="C127" s="121" t="s">
        <v>35</v>
      </c>
      <c r="D127" s="123" t="s">
        <v>16277</v>
      </c>
    </row>
    <row r="128" spans="1:4" ht="40.5" x14ac:dyDescent="0.2">
      <c r="A128" s="120" t="s">
        <v>1564</v>
      </c>
      <c r="B128" s="122" t="s">
        <v>14881</v>
      </c>
      <c r="C128" s="121" t="s">
        <v>35</v>
      </c>
      <c r="D128" s="123" t="s">
        <v>13561</v>
      </c>
    </row>
    <row r="129" spans="1:4" ht="40.5" x14ac:dyDescent="0.2">
      <c r="A129" s="120" t="s">
        <v>1566</v>
      </c>
      <c r="B129" s="122" t="s">
        <v>14882</v>
      </c>
      <c r="C129" s="121" t="s">
        <v>35</v>
      </c>
      <c r="D129" s="123" t="s">
        <v>16278</v>
      </c>
    </row>
    <row r="130" spans="1:4" ht="40.5" x14ac:dyDescent="0.2">
      <c r="A130" s="120" t="s">
        <v>1567</v>
      </c>
      <c r="B130" s="122" t="s">
        <v>14883</v>
      </c>
      <c r="C130" s="121" t="s">
        <v>35</v>
      </c>
      <c r="D130" s="123" t="s">
        <v>16279</v>
      </c>
    </row>
    <row r="131" spans="1:4" ht="40.5" x14ac:dyDescent="0.2">
      <c r="A131" s="120" t="s">
        <v>1569</v>
      </c>
      <c r="B131" s="122" t="s">
        <v>14884</v>
      </c>
      <c r="C131" s="121" t="s">
        <v>35</v>
      </c>
      <c r="D131" s="123" t="s">
        <v>6025</v>
      </c>
    </row>
    <row r="132" spans="1:4" ht="40.5" x14ac:dyDescent="0.2">
      <c r="A132" s="120" t="s">
        <v>1571</v>
      </c>
      <c r="B132" s="122" t="s">
        <v>14885</v>
      </c>
      <c r="C132" s="121" t="s">
        <v>35</v>
      </c>
      <c r="D132" s="123" t="s">
        <v>16280</v>
      </c>
    </row>
    <row r="133" spans="1:4" ht="40.5" x14ac:dyDescent="0.2">
      <c r="A133" s="120" t="s">
        <v>1572</v>
      </c>
      <c r="B133" s="122" t="s">
        <v>14886</v>
      </c>
      <c r="C133" s="121" t="s">
        <v>35</v>
      </c>
      <c r="D133" s="123" t="s">
        <v>891</v>
      </c>
    </row>
    <row r="134" spans="1:4" ht="40.5" x14ac:dyDescent="0.2">
      <c r="A134" s="120" t="s">
        <v>1573</v>
      </c>
      <c r="B134" s="122" t="s">
        <v>14887</v>
      </c>
      <c r="C134" s="121" t="s">
        <v>35</v>
      </c>
      <c r="D134" s="123" t="s">
        <v>16281</v>
      </c>
    </row>
    <row r="135" spans="1:4" ht="40.5" x14ac:dyDescent="0.2">
      <c r="A135" s="120" t="s">
        <v>1574</v>
      </c>
      <c r="B135" s="122" t="s">
        <v>14888</v>
      </c>
      <c r="C135" s="121" t="s">
        <v>35</v>
      </c>
      <c r="D135" s="123" t="s">
        <v>16282</v>
      </c>
    </row>
    <row r="136" spans="1:4" ht="40.5" x14ac:dyDescent="0.2">
      <c r="A136" s="120" t="s">
        <v>1575</v>
      </c>
      <c r="B136" s="122" t="s">
        <v>14889</v>
      </c>
      <c r="C136" s="121" t="s">
        <v>35</v>
      </c>
      <c r="D136" s="123" t="s">
        <v>250</v>
      </c>
    </row>
    <row r="137" spans="1:4" ht="40.5" x14ac:dyDescent="0.2">
      <c r="A137" s="120" t="s">
        <v>1576</v>
      </c>
      <c r="B137" s="122" t="s">
        <v>14890</v>
      </c>
      <c r="C137" s="121" t="s">
        <v>35</v>
      </c>
      <c r="D137" s="123" t="s">
        <v>16283</v>
      </c>
    </row>
    <row r="138" spans="1:4" ht="40.5" x14ac:dyDescent="0.2">
      <c r="A138" s="120" t="s">
        <v>1577</v>
      </c>
      <c r="B138" s="122" t="s">
        <v>14891</v>
      </c>
      <c r="C138" s="121" t="s">
        <v>35</v>
      </c>
      <c r="D138" s="123" t="s">
        <v>783</v>
      </c>
    </row>
    <row r="139" spans="1:4" ht="40.5" x14ac:dyDescent="0.2">
      <c r="A139" s="120" t="s">
        <v>1578</v>
      </c>
      <c r="B139" s="122" t="s">
        <v>14892</v>
      </c>
      <c r="C139" s="121" t="s">
        <v>35</v>
      </c>
      <c r="D139" s="123" t="s">
        <v>16284</v>
      </c>
    </row>
    <row r="140" spans="1:4" ht="40.5" x14ac:dyDescent="0.2">
      <c r="A140" s="120" t="s">
        <v>1579</v>
      </c>
      <c r="B140" s="122" t="s">
        <v>14893</v>
      </c>
      <c r="C140" s="121" t="s">
        <v>35</v>
      </c>
      <c r="D140" s="123" t="s">
        <v>281</v>
      </c>
    </row>
    <row r="141" spans="1:4" ht="40.5" x14ac:dyDescent="0.2">
      <c r="A141" s="120" t="s">
        <v>1580</v>
      </c>
      <c r="B141" s="122" t="s">
        <v>14894</v>
      </c>
      <c r="C141" s="121" t="s">
        <v>35</v>
      </c>
      <c r="D141" s="123" t="s">
        <v>16285</v>
      </c>
    </row>
    <row r="142" spans="1:4" ht="40.5" x14ac:dyDescent="0.2">
      <c r="A142" s="120" t="s">
        <v>1581</v>
      </c>
      <c r="B142" s="122" t="s">
        <v>14895</v>
      </c>
      <c r="C142" s="121" t="s">
        <v>35</v>
      </c>
      <c r="D142" s="123" t="s">
        <v>2994</v>
      </c>
    </row>
    <row r="143" spans="1:4" ht="40.5" x14ac:dyDescent="0.2">
      <c r="A143" s="120" t="s">
        <v>1583</v>
      </c>
      <c r="B143" s="122" t="s">
        <v>14896</v>
      </c>
      <c r="C143" s="121" t="s">
        <v>35</v>
      </c>
      <c r="D143" s="123" t="s">
        <v>16286</v>
      </c>
    </row>
    <row r="144" spans="1:4" ht="40.5" x14ac:dyDescent="0.2">
      <c r="A144" s="120" t="s">
        <v>1584</v>
      </c>
      <c r="B144" s="122" t="s">
        <v>14897</v>
      </c>
      <c r="C144" s="121" t="s">
        <v>35</v>
      </c>
      <c r="D144" s="123" t="s">
        <v>16287</v>
      </c>
    </row>
    <row r="145" spans="1:4" ht="40.5" x14ac:dyDescent="0.2">
      <c r="A145" s="120" t="s">
        <v>1585</v>
      </c>
      <c r="B145" s="122" t="s">
        <v>14898</v>
      </c>
      <c r="C145" s="121" t="s">
        <v>35</v>
      </c>
      <c r="D145" s="123" t="s">
        <v>16288</v>
      </c>
    </row>
    <row r="146" spans="1:4" ht="40.5" x14ac:dyDescent="0.2">
      <c r="A146" s="120" t="s">
        <v>1586</v>
      </c>
      <c r="B146" s="122" t="s">
        <v>14899</v>
      </c>
      <c r="C146" s="121" t="s">
        <v>35</v>
      </c>
      <c r="D146" s="123" t="s">
        <v>16289</v>
      </c>
    </row>
    <row r="147" spans="1:4" ht="40.5" x14ac:dyDescent="0.2">
      <c r="A147" s="120" t="s">
        <v>1587</v>
      </c>
      <c r="B147" s="122" t="s">
        <v>14900</v>
      </c>
      <c r="C147" s="121" t="s">
        <v>35</v>
      </c>
      <c r="D147" s="123" t="s">
        <v>16290</v>
      </c>
    </row>
    <row r="148" spans="1:4" ht="40.5" x14ac:dyDescent="0.2">
      <c r="A148" s="120" t="s">
        <v>1588</v>
      </c>
      <c r="B148" s="122" t="s">
        <v>14901</v>
      </c>
      <c r="C148" s="121" t="s">
        <v>35</v>
      </c>
      <c r="D148" s="123" t="s">
        <v>16291</v>
      </c>
    </row>
    <row r="149" spans="1:4" ht="40.5" x14ac:dyDescent="0.2">
      <c r="A149" s="120" t="s">
        <v>1589</v>
      </c>
      <c r="B149" s="122" t="s">
        <v>14902</v>
      </c>
      <c r="C149" s="121" t="s">
        <v>35</v>
      </c>
      <c r="D149" s="123" t="s">
        <v>281</v>
      </c>
    </row>
    <row r="150" spans="1:4" ht="40.5" x14ac:dyDescent="0.2">
      <c r="A150" s="120" t="s">
        <v>1590</v>
      </c>
      <c r="B150" s="122" t="s">
        <v>14903</v>
      </c>
      <c r="C150" s="121" t="s">
        <v>35</v>
      </c>
      <c r="D150" s="123" t="s">
        <v>286</v>
      </c>
    </row>
    <row r="151" spans="1:4" ht="40.5" x14ac:dyDescent="0.2">
      <c r="A151" s="120" t="s">
        <v>1592</v>
      </c>
      <c r="B151" s="122" t="s">
        <v>14904</v>
      </c>
      <c r="C151" s="121" t="s">
        <v>35</v>
      </c>
      <c r="D151" s="123" t="s">
        <v>1003</v>
      </c>
    </row>
    <row r="152" spans="1:4" ht="40.5" x14ac:dyDescent="0.2">
      <c r="A152" s="120" t="s">
        <v>1593</v>
      </c>
      <c r="B152" s="122" t="s">
        <v>14905</v>
      </c>
      <c r="C152" s="121" t="s">
        <v>35</v>
      </c>
      <c r="D152" s="123" t="s">
        <v>82</v>
      </c>
    </row>
    <row r="153" spans="1:4" ht="40.5" x14ac:dyDescent="0.2">
      <c r="A153" s="120" t="s">
        <v>1594</v>
      </c>
      <c r="B153" s="122" t="s">
        <v>14906</v>
      </c>
      <c r="C153" s="121" t="s">
        <v>35</v>
      </c>
      <c r="D153" s="123" t="s">
        <v>1968</v>
      </c>
    </row>
    <row r="154" spans="1:4" ht="40.5" x14ac:dyDescent="0.2">
      <c r="A154" s="120" t="s">
        <v>1595</v>
      </c>
      <c r="B154" s="122" t="s">
        <v>14907</v>
      </c>
      <c r="C154" s="121" t="s">
        <v>35</v>
      </c>
      <c r="D154" s="123" t="s">
        <v>77</v>
      </c>
    </row>
    <row r="155" spans="1:4" ht="40.5" x14ac:dyDescent="0.2">
      <c r="A155" s="120" t="s">
        <v>1596</v>
      </c>
      <c r="B155" s="122" t="s">
        <v>14908</v>
      </c>
      <c r="C155" s="121" t="s">
        <v>35</v>
      </c>
      <c r="D155" s="123" t="s">
        <v>16292</v>
      </c>
    </row>
    <row r="156" spans="1:4" ht="40.5" x14ac:dyDescent="0.2">
      <c r="A156" s="120" t="s">
        <v>1597</v>
      </c>
      <c r="B156" s="122" t="s">
        <v>14909</v>
      </c>
      <c r="C156" s="121" t="s">
        <v>35</v>
      </c>
      <c r="D156" s="123" t="s">
        <v>166</v>
      </c>
    </row>
    <row r="157" spans="1:4" ht="40.5" x14ac:dyDescent="0.2">
      <c r="A157" s="120" t="s">
        <v>1598</v>
      </c>
      <c r="B157" s="122" t="s">
        <v>14910</v>
      </c>
      <c r="C157" s="121" t="s">
        <v>35</v>
      </c>
      <c r="D157" s="123" t="s">
        <v>16293</v>
      </c>
    </row>
    <row r="158" spans="1:4" ht="40.5" x14ac:dyDescent="0.2">
      <c r="A158" s="120" t="s">
        <v>1599</v>
      </c>
      <c r="B158" s="122" t="s">
        <v>14911</v>
      </c>
      <c r="C158" s="121" t="s">
        <v>35</v>
      </c>
      <c r="D158" s="123" t="s">
        <v>5370</v>
      </c>
    </row>
    <row r="159" spans="1:4" ht="40.5" x14ac:dyDescent="0.2">
      <c r="A159" s="120" t="s">
        <v>1600</v>
      </c>
      <c r="B159" s="122" t="s">
        <v>14912</v>
      </c>
      <c r="C159" s="121" t="s">
        <v>35</v>
      </c>
      <c r="D159" s="123" t="s">
        <v>16294</v>
      </c>
    </row>
    <row r="160" spans="1:4" ht="40.5" x14ac:dyDescent="0.2">
      <c r="A160" s="120" t="s">
        <v>1601</v>
      </c>
      <c r="B160" s="122" t="s">
        <v>14913</v>
      </c>
      <c r="C160" s="121" t="s">
        <v>35</v>
      </c>
      <c r="D160" s="123" t="s">
        <v>601</v>
      </c>
    </row>
    <row r="161" spans="1:4" ht="40.5" x14ac:dyDescent="0.2">
      <c r="A161" s="120" t="s">
        <v>1602</v>
      </c>
      <c r="B161" s="122" t="s">
        <v>14914</v>
      </c>
      <c r="C161" s="121" t="s">
        <v>35</v>
      </c>
      <c r="D161" s="123" t="s">
        <v>16295</v>
      </c>
    </row>
    <row r="162" spans="1:4" ht="40.5" x14ac:dyDescent="0.2">
      <c r="A162" s="120" t="s">
        <v>1603</v>
      </c>
      <c r="B162" s="122" t="s">
        <v>14915</v>
      </c>
      <c r="C162" s="121" t="s">
        <v>35</v>
      </c>
      <c r="D162" s="123" t="s">
        <v>1294</v>
      </c>
    </row>
    <row r="163" spans="1:4" ht="40.5" x14ac:dyDescent="0.2">
      <c r="A163" s="120" t="s">
        <v>1604</v>
      </c>
      <c r="B163" s="122" t="s">
        <v>14916</v>
      </c>
      <c r="C163" s="121" t="s">
        <v>35</v>
      </c>
      <c r="D163" s="123" t="s">
        <v>16296</v>
      </c>
    </row>
    <row r="164" spans="1:4" ht="40.5" x14ac:dyDescent="0.2">
      <c r="A164" s="120" t="s">
        <v>1605</v>
      </c>
      <c r="B164" s="122" t="s">
        <v>14917</v>
      </c>
      <c r="C164" s="121" t="s">
        <v>35</v>
      </c>
      <c r="D164" s="123" t="s">
        <v>5033</v>
      </c>
    </row>
    <row r="165" spans="1:4" ht="40.5" x14ac:dyDescent="0.2">
      <c r="A165" s="120" t="s">
        <v>1606</v>
      </c>
      <c r="B165" s="122" t="s">
        <v>14918</v>
      </c>
      <c r="C165" s="121" t="s">
        <v>35</v>
      </c>
      <c r="D165" s="123" t="s">
        <v>14610</v>
      </c>
    </row>
    <row r="166" spans="1:4" ht="40.5" x14ac:dyDescent="0.2">
      <c r="A166" s="120" t="s">
        <v>1607</v>
      </c>
      <c r="B166" s="122" t="s">
        <v>14919</v>
      </c>
      <c r="C166" s="121" t="s">
        <v>35</v>
      </c>
      <c r="D166" s="123" t="s">
        <v>14233</v>
      </c>
    </row>
    <row r="167" spans="1:4" ht="40.5" x14ac:dyDescent="0.2">
      <c r="A167" s="120" t="s">
        <v>1608</v>
      </c>
      <c r="B167" s="122" t="s">
        <v>14920</v>
      </c>
      <c r="C167" s="121" t="s">
        <v>35</v>
      </c>
      <c r="D167" s="123" t="s">
        <v>16297</v>
      </c>
    </row>
    <row r="168" spans="1:4" ht="40.5" x14ac:dyDescent="0.2">
      <c r="A168" s="120" t="s">
        <v>1609</v>
      </c>
      <c r="B168" s="122" t="s">
        <v>14921</v>
      </c>
      <c r="C168" s="121" t="s">
        <v>35</v>
      </c>
      <c r="D168" s="123" t="s">
        <v>16298</v>
      </c>
    </row>
    <row r="169" spans="1:4" ht="40.5" x14ac:dyDescent="0.2">
      <c r="A169" s="120" t="s">
        <v>1610</v>
      </c>
      <c r="B169" s="122" t="s">
        <v>14922</v>
      </c>
      <c r="C169" s="121" t="s">
        <v>35</v>
      </c>
      <c r="D169" s="123" t="s">
        <v>16299</v>
      </c>
    </row>
    <row r="170" spans="1:4" ht="40.5" x14ac:dyDescent="0.2">
      <c r="A170" s="120" t="s">
        <v>1611</v>
      </c>
      <c r="B170" s="122" t="s">
        <v>14923</v>
      </c>
      <c r="C170" s="121" t="s">
        <v>35</v>
      </c>
      <c r="D170" s="123" t="s">
        <v>638</v>
      </c>
    </row>
    <row r="171" spans="1:4" ht="40.5" x14ac:dyDescent="0.2">
      <c r="A171" s="120" t="s">
        <v>1612</v>
      </c>
      <c r="B171" s="122" t="s">
        <v>14924</v>
      </c>
      <c r="C171" s="121" t="s">
        <v>35</v>
      </c>
      <c r="D171" s="123" t="s">
        <v>16300</v>
      </c>
    </row>
    <row r="172" spans="1:4" ht="40.5" x14ac:dyDescent="0.2">
      <c r="A172" s="120" t="s">
        <v>1613</v>
      </c>
      <c r="B172" s="122" t="s">
        <v>14925</v>
      </c>
      <c r="C172" s="121" t="s">
        <v>35</v>
      </c>
      <c r="D172" s="123" t="s">
        <v>13335</v>
      </c>
    </row>
    <row r="173" spans="1:4" ht="40.5" x14ac:dyDescent="0.2">
      <c r="A173" s="120" t="s">
        <v>1615</v>
      </c>
      <c r="B173" s="122" t="s">
        <v>14926</v>
      </c>
      <c r="C173" s="121" t="s">
        <v>35</v>
      </c>
      <c r="D173" s="123" t="s">
        <v>16301</v>
      </c>
    </row>
    <row r="174" spans="1:4" ht="40.5" x14ac:dyDescent="0.2">
      <c r="A174" s="120" t="s">
        <v>1616</v>
      </c>
      <c r="B174" s="122" t="s">
        <v>14927</v>
      </c>
      <c r="C174" s="121" t="s">
        <v>35</v>
      </c>
      <c r="D174" s="123" t="s">
        <v>16222</v>
      </c>
    </row>
    <row r="175" spans="1:4" ht="40.5" x14ac:dyDescent="0.2">
      <c r="A175" s="120" t="s">
        <v>1617</v>
      </c>
      <c r="B175" s="122" t="s">
        <v>14928</v>
      </c>
      <c r="C175" s="121" t="s">
        <v>35</v>
      </c>
      <c r="D175" s="123" t="s">
        <v>16302</v>
      </c>
    </row>
    <row r="176" spans="1:4" ht="40.5" x14ac:dyDescent="0.2">
      <c r="A176" s="120" t="s">
        <v>1618</v>
      </c>
      <c r="B176" s="122" t="s">
        <v>14929</v>
      </c>
      <c r="C176" s="121" t="s">
        <v>35</v>
      </c>
      <c r="D176" s="123" t="s">
        <v>16303</v>
      </c>
    </row>
    <row r="177" spans="1:4" ht="40.5" x14ac:dyDescent="0.2">
      <c r="A177" s="120" t="s">
        <v>1619</v>
      </c>
      <c r="B177" s="122" t="s">
        <v>14930</v>
      </c>
      <c r="C177" s="121" t="s">
        <v>35</v>
      </c>
      <c r="D177" s="123" t="s">
        <v>16304</v>
      </c>
    </row>
    <row r="178" spans="1:4" ht="40.5" x14ac:dyDescent="0.2">
      <c r="A178" s="120" t="s">
        <v>1620</v>
      </c>
      <c r="B178" s="122" t="s">
        <v>14931</v>
      </c>
      <c r="C178" s="121" t="s">
        <v>35</v>
      </c>
      <c r="D178" s="123" t="s">
        <v>16305</v>
      </c>
    </row>
    <row r="179" spans="1:4" ht="40.5" x14ac:dyDescent="0.2">
      <c r="A179" s="120" t="s">
        <v>1621</v>
      </c>
      <c r="B179" s="122" t="s">
        <v>14932</v>
      </c>
      <c r="C179" s="121" t="s">
        <v>35</v>
      </c>
      <c r="D179" s="123" t="s">
        <v>16306</v>
      </c>
    </row>
    <row r="180" spans="1:4" ht="40.5" x14ac:dyDescent="0.2">
      <c r="A180" s="120" t="s">
        <v>1622</v>
      </c>
      <c r="B180" s="122" t="s">
        <v>14933</v>
      </c>
      <c r="C180" s="121" t="s">
        <v>35</v>
      </c>
      <c r="D180" s="123" t="s">
        <v>16307</v>
      </c>
    </row>
    <row r="181" spans="1:4" ht="40.5" x14ac:dyDescent="0.2">
      <c r="A181" s="120" t="s">
        <v>1624</v>
      </c>
      <c r="B181" s="122" t="s">
        <v>14934</v>
      </c>
      <c r="C181" s="121" t="s">
        <v>35</v>
      </c>
      <c r="D181" s="123" t="s">
        <v>16308</v>
      </c>
    </row>
    <row r="182" spans="1:4" ht="40.5" x14ac:dyDescent="0.2">
      <c r="A182" s="120" t="s">
        <v>1625</v>
      </c>
      <c r="B182" s="122" t="s">
        <v>14935</v>
      </c>
      <c r="C182" s="121" t="s">
        <v>35</v>
      </c>
      <c r="D182" s="123" t="s">
        <v>1385</v>
      </c>
    </row>
    <row r="183" spans="1:4" ht="40.5" x14ac:dyDescent="0.2">
      <c r="A183" s="120" t="s">
        <v>1626</v>
      </c>
      <c r="B183" s="122" t="s">
        <v>14936</v>
      </c>
      <c r="C183" s="121" t="s">
        <v>35</v>
      </c>
      <c r="D183" s="123" t="s">
        <v>16309</v>
      </c>
    </row>
    <row r="184" spans="1:4" ht="40.5" x14ac:dyDescent="0.2">
      <c r="A184" s="120" t="s">
        <v>1627</v>
      </c>
      <c r="B184" s="122" t="s">
        <v>14937</v>
      </c>
      <c r="C184" s="121" t="s">
        <v>35</v>
      </c>
      <c r="D184" s="123" t="s">
        <v>16310</v>
      </c>
    </row>
    <row r="185" spans="1:4" ht="40.5" x14ac:dyDescent="0.2">
      <c r="A185" s="120" t="s">
        <v>1628</v>
      </c>
      <c r="B185" s="122" t="s">
        <v>14938</v>
      </c>
      <c r="C185" s="121" t="s">
        <v>35</v>
      </c>
      <c r="D185" s="123" t="s">
        <v>16311</v>
      </c>
    </row>
    <row r="186" spans="1:4" ht="40.5" x14ac:dyDescent="0.2">
      <c r="A186" s="120" t="s">
        <v>1629</v>
      </c>
      <c r="B186" s="122" t="s">
        <v>14939</v>
      </c>
      <c r="C186" s="121" t="s">
        <v>35</v>
      </c>
      <c r="D186" s="123" t="s">
        <v>16312</v>
      </c>
    </row>
    <row r="187" spans="1:4" ht="40.5" x14ac:dyDescent="0.2">
      <c r="A187" s="120" t="s">
        <v>1630</v>
      </c>
      <c r="B187" s="122" t="s">
        <v>14940</v>
      </c>
      <c r="C187" s="121" t="s">
        <v>35</v>
      </c>
      <c r="D187" s="123" t="s">
        <v>16313</v>
      </c>
    </row>
    <row r="188" spans="1:4" ht="40.5" x14ac:dyDescent="0.2">
      <c r="A188" s="120" t="s">
        <v>1631</v>
      </c>
      <c r="B188" s="122" t="s">
        <v>14941</v>
      </c>
      <c r="C188" s="121" t="s">
        <v>35</v>
      </c>
      <c r="D188" s="123" t="s">
        <v>16314</v>
      </c>
    </row>
    <row r="189" spans="1:4" ht="40.5" x14ac:dyDescent="0.2">
      <c r="A189" s="120" t="s">
        <v>1632</v>
      </c>
      <c r="B189" s="122" t="s">
        <v>14942</v>
      </c>
      <c r="C189" s="121" t="s">
        <v>35</v>
      </c>
      <c r="D189" s="123" t="s">
        <v>16315</v>
      </c>
    </row>
    <row r="190" spans="1:4" ht="40.5" x14ac:dyDescent="0.2">
      <c r="A190" s="120" t="s">
        <v>1633</v>
      </c>
      <c r="B190" s="122" t="s">
        <v>14943</v>
      </c>
      <c r="C190" s="121" t="s">
        <v>35</v>
      </c>
      <c r="D190" s="123" t="s">
        <v>16316</v>
      </c>
    </row>
    <row r="191" spans="1:4" ht="40.5" x14ac:dyDescent="0.2">
      <c r="A191" s="120" t="s">
        <v>1634</v>
      </c>
      <c r="B191" s="122" t="s">
        <v>14944</v>
      </c>
      <c r="C191" s="121" t="s">
        <v>35</v>
      </c>
      <c r="D191" s="123" t="s">
        <v>16317</v>
      </c>
    </row>
    <row r="192" spans="1:4" ht="40.5" x14ac:dyDescent="0.2">
      <c r="A192" s="120" t="s">
        <v>1635</v>
      </c>
      <c r="B192" s="122" t="s">
        <v>14945</v>
      </c>
      <c r="C192" s="121" t="s">
        <v>35</v>
      </c>
      <c r="D192" s="123" t="s">
        <v>16318</v>
      </c>
    </row>
    <row r="193" spans="1:4" ht="40.5" x14ac:dyDescent="0.2">
      <c r="A193" s="120" t="s">
        <v>1636</v>
      </c>
      <c r="B193" s="122" t="s">
        <v>14946</v>
      </c>
      <c r="C193" s="121" t="s">
        <v>35</v>
      </c>
      <c r="D193" s="123" t="s">
        <v>16319</v>
      </c>
    </row>
    <row r="194" spans="1:4" ht="40.5" x14ac:dyDescent="0.2">
      <c r="A194" s="120" t="s">
        <v>1637</v>
      </c>
      <c r="B194" s="122" t="s">
        <v>14947</v>
      </c>
      <c r="C194" s="121" t="s">
        <v>35</v>
      </c>
      <c r="D194" s="123" t="s">
        <v>16320</v>
      </c>
    </row>
    <row r="195" spans="1:4" ht="40.5" x14ac:dyDescent="0.2">
      <c r="A195" s="120" t="s">
        <v>1638</v>
      </c>
      <c r="B195" s="122" t="s">
        <v>14948</v>
      </c>
      <c r="C195" s="121" t="s">
        <v>35</v>
      </c>
      <c r="D195" s="123" t="s">
        <v>16321</v>
      </c>
    </row>
    <row r="196" spans="1:4" ht="40.5" x14ac:dyDescent="0.2">
      <c r="A196" s="120" t="s">
        <v>1639</v>
      </c>
      <c r="B196" s="122" t="s">
        <v>14949</v>
      </c>
      <c r="C196" s="121" t="s">
        <v>35</v>
      </c>
      <c r="D196" s="123" t="s">
        <v>16322</v>
      </c>
    </row>
    <row r="197" spans="1:4" ht="40.5" x14ac:dyDescent="0.2">
      <c r="A197" s="120" t="s">
        <v>1640</v>
      </c>
      <c r="B197" s="122" t="s">
        <v>14950</v>
      </c>
      <c r="C197" s="121" t="s">
        <v>35</v>
      </c>
      <c r="D197" s="123" t="s">
        <v>16323</v>
      </c>
    </row>
    <row r="198" spans="1:4" ht="40.5" x14ac:dyDescent="0.2">
      <c r="A198" s="120" t="s">
        <v>1641</v>
      </c>
      <c r="B198" s="122" t="s">
        <v>14951</v>
      </c>
      <c r="C198" s="121" t="s">
        <v>35</v>
      </c>
      <c r="D198" s="123" t="s">
        <v>13562</v>
      </c>
    </row>
    <row r="199" spans="1:4" ht="40.5" x14ac:dyDescent="0.2">
      <c r="A199" s="120" t="s">
        <v>1642</v>
      </c>
      <c r="B199" s="122" t="s">
        <v>14952</v>
      </c>
      <c r="C199" s="121" t="s">
        <v>35</v>
      </c>
      <c r="D199" s="123" t="s">
        <v>16324</v>
      </c>
    </row>
    <row r="200" spans="1:4" ht="40.5" x14ac:dyDescent="0.2">
      <c r="A200" s="120" t="s">
        <v>1643</v>
      </c>
      <c r="B200" s="122" t="s">
        <v>14953</v>
      </c>
      <c r="C200" s="121" t="s">
        <v>35</v>
      </c>
      <c r="D200" s="123" t="s">
        <v>16325</v>
      </c>
    </row>
    <row r="201" spans="1:4" ht="40.5" x14ac:dyDescent="0.2">
      <c r="A201" s="120" t="s">
        <v>1644</v>
      </c>
      <c r="B201" s="122" t="s">
        <v>14954</v>
      </c>
      <c r="C201" s="121" t="s">
        <v>35</v>
      </c>
      <c r="D201" s="123" t="s">
        <v>6778</v>
      </c>
    </row>
    <row r="202" spans="1:4" ht="40.5" x14ac:dyDescent="0.2">
      <c r="A202" s="120" t="s">
        <v>1645</v>
      </c>
      <c r="B202" s="122" t="s">
        <v>14955</v>
      </c>
      <c r="C202" s="121" t="s">
        <v>35</v>
      </c>
      <c r="D202" s="123" t="s">
        <v>16326</v>
      </c>
    </row>
    <row r="203" spans="1:4" ht="40.5" x14ac:dyDescent="0.2">
      <c r="A203" s="120" t="s">
        <v>1646</v>
      </c>
      <c r="B203" s="122" t="s">
        <v>14956</v>
      </c>
      <c r="C203" s="121" t="s">
        <v>35</v>
      </c>
      <c r="D203" s="123" t="s">
        <v>16327</v>
      </c>
    </row>
    <row r="204" spans="1:4" ht="40.5" x14ac:dyDescent="0.2">
      <c r="A204" s="120" t="s">
        <v>1648</v>
      </c>
      <c r="B204" s="122" t="s">
        <v>14957</v>
      </c>
      <c r="C204" s="121" t="s">
        <v>35</v>
      </c>
      <c r="D204" s="123" t="s">
        <v>16328</v>
      </c>
    </row>
    <row r="205" spans="1:4" ht="40.5" x14ac:dyDescent="0.2">
      <c r="A205" s="120" t="s">
        <v>1649</v>
      </c>
      <c r="B205" s="122" t="s">
        <v>14958</v>
      </c>
      <c r="C205" s="121" t="s">
        <v>35</v>
      </c>
      <c r="D205" s="123" t="s">
        <v>16329</v>
      </c>
    </row>
    <row r="206" spans="1:4" ht="40.5" x14ac:dyDescent="0.2">
      <c r="A206" s="120" t="s">
        <v>1650</v>
      </c>
      <c r="B206" s="122" t="s">
        <v>14959</v>
      </c>
      <c r="C206" s="121" t="s">
        <v>35</v>
      </c>
      <c r="D206" s="123" t="s">
        <v>16330</v>
      </c>
    </row>
    <row r="207" spans="1:4" ht="40.5" x14ac:dyDescent="0.2">
      <c r="A207" s="120" t="s">
        <v>1651</v>
      </c>
      <c r="B207" s="122" t="s">
        <v>14960</v>
      </c>
      <c r="C207" s="121" t="s">
        <v>35</v>
      </c>
      <c r="D207" s="123" t="s">
        <v>16331</v>
      </c>
    </row>
    <row r="208" spans="1:4" ht="40.5" x14ac:dyDescent="0.2">
      <c r="A208" s="120" t="s">
        <v>1652</v>
      </c>
      <c r="B208" s="122" t="s">
        <v>14961</v>
      </c>
      <c r="C208" s="121" t="s">
        <v>35</v>
      </c>
      <c r="D208" s="123" t="s">
        <v>16332</v>
      </c>
    </row>
    <row r="209" spans="1:4" ht="40.5" x14ac:dyDescent="0.2">
      <c r="A209" s="120" t="s">
        <v>1653</v>
      </c>
      <c r="B209" s="122" t="s">
        <v>14962</v>
      </c>
      <c r="C209" s="121" t="s">
        <v>35</v>
      </c>
      <c r="D209" s="123" t="s">
        <v>16333</v>
      </c>
    </row>
    <row r="210" spans="1:4" ht="40.5" x14ac:dyDescent="0.2">
      <c r="A210" s="120" t="s">
        <v>1654</v>
      </c>
      <c r="B210" s="122" t="s">
        <v>14963</v>
      </c>
      <c r="C210" s="121" t="s">
        <v>35</v>
      </c>
      <c r="D210" s="123" t="s">
        <v>3477</v>
      </c>
    </row>
    <row r="211" spans="1:4" ht="40.5" x14ac:dyDescent="0.2">
      <c r="A211" s="120" t="s">
        <v>1656</v>
      </c>
      <c r="B211" s="122" t="s">
        <v>14964</v>
      </c>
      <c r="C211" s="121" t="s">
        <v>35</v>
      </c>
      <c r="D211" s="123" t="s">
        <v>16334</v>
      </c>
    </row>
    <row r="212" spans="1:4" ht="40.5" x14ac:dyDescent="0.2">
      <c r="A212" s="120" t="s">
        <v>1657</v>
      </c>
      <c r="B212" s="122" t="s">
        <v>14965</v>
      </c>
      <c r="C212" s="121" t="s">
        <v>35</v>
      </c>
      <c r="D212" s="123" t="s">
        <v>16335</v>
      </c>
    </row>
    <row r="213" spans="1:4" ht="40.5" x14ac:dyDescent="0.2">
      <c r="A213" s="120" t="s">
        <v>1658</v>
      </c>
      <c r="B213" s="122" t="s">
        <v>14966</v>
      </c>
      <c r="C213" s="121" t="s">
        <v>35</v>
      </c>
      <c r="D213" s="123" t="s">
        <v>2740</v>
      </c>
    </row>
    <row r="214" spans="1:4" ht="40.5" x14ac:dyDescent="0.2">
      <c r="A214" s="120" t="s">
        <v>1659</v>
      </c>
      <c r="B214" s="122" t="s">
        <v>14967</v>
      </c>
      <c r="C214" s="121" t="s">
        <v>35</v>
      </c>
      <c r="D214" s="123" t="s">
        <v>16336</v>
      </c>
    </row>
    <row r="215" spans="1:4" ht="40.5" x14ac:dyDescent="0.2">
      <c r="A215" s="120" t="s">
        <v>1660</v>
      </c>
      <c r="B215" s="122" t="s">
        <v>14968</v>
      </c>
      <c r="C215" s="121" t="s">
        <v>35</v>
      </c>
      <c r="D215" s="123" t="s">
        <v>16337</v>
      </c>
    </row>
    <row r="216" spans="1:4" ht="40.5" x14ac:dyDescent="0.2">
      <c r="A216" s="120" t="s">
        <v>1661</v>
      </c>
      <c r="B216" s="122" t="s">
        <v>14969</v>
      </c>
      <c r="C216" s="121" t="s">
        <v>35</v>
      </c>
      <c r="D216" s="123" t="s">
        <v>16338</v>
      </c>
    </row>
    <row r="217" spans="1:4" ht="40.5" x14ac:dyDescent="0.2">
      <c r="A217" s="120" t="s">
        <v>1662</v>
      </c>
      <c r="B217" s="122" t="s">
        <v>14970</v>
      </c>
      <c r="C217" s="121" t="s">
        <v>35</v>
      </c>
      <c r="D217" s="123" t="s">
        <v>16339</v>
      </c>
    </row>
    <row r="218" spans="1:4" ht="40.5" x14ac:dyDescent="0.2">
      <c r="A218" s="120" t="s">
        <v>1663</v>
      </c>
      <c r="B218" s="122" t="s">
        <v>14971</v>
      </c>
      <c r="C218" s="121" t="s">
        <v>35</v>
      </c>
      <c r="D218" s="123" t="s">
        <v>16340</v>
      </c>
    </row>
    <row r="219" spans="1:4" ht="40.5" x14ac:dyDescent="0.2">
      <c r="A219" s="120" t="s">
        <v>1664</v>
      </c>
      <c r="B219" s="122" t="s">
        <v>14972</v>
      </c>
      <c r="C219" s="121" t="s">
        <v>35</v>
      </c>
      <c r="D219" s="123" t="s">
        <v>16341</v>
      </c>
    </row>
    <row r="220" spans="1:4" ht="40.5" x14ac:dyDescent="0.2">
      <c r="A220" s="120" t="s">
        <v>1665</v>
      </c>
      <c r="B220" s="122" t="s">
        <v>14973</v>
      </c>
      <c r="C220" s="121" t="s">
        <v>35</v>
      </c>
      <c r="D220" s="123" t="s">
        <v>16342</v>
      </c>
    </row>
    <row r="221" spans="1:4" ht="40.5" x14ac:dyDescent="0.2">
      <c r="A221" s="120" t="s">
        <v>1666</v>
      </c>
      <c r="B221" s="122" t="s">
        <v>14974</v>
      </c>
      <c r="C221" s="121" t="s">
        <v>35</v>
      </c>
      <c r="D221" s="123" t="s">
        <v>16343</v>
      </c>
    </row>
    <row r="222" spans="1:4" ht="40.5" x14ac:dyDescent="0.2">
      <c r="A222" s="120" t="s">
        <v>1667</v>
      </c>
      <c r="B222" s="122" t="s">
        <v>14975</v>
      </c>
      <c r="C222" s="121" t="s">
        <v>35</v>
      </c>
      <c r="D222" s="123" t="s">
        <v>14646</v>
      </c>
    </row>
    <row r="223" spans="1:4" ht="40.5" x14ac:dyDescent="0.2">
      <c r="A223" s="120" t="s">
        <v>1668</v>
      </c>
      <c r="B223" s="122" t="s">
        <v>14976</v>
      </c>
      <c r="C223" s="121" t="s">
        <v>35</v>
      </c>
      <c r="D223" s="123" t="s">
        <v>14357</v>
      </c>
    </row>
    <row r="224" spans="1:4" ht="40.5" x14ac:dyDescent="0.2">
      <c r="A224" s="120" t="s">
        <v>1669</v>
      </c>
      <c r="B224" s="122" t="s">
        <v>14977</v>
      </c>
      <c r="C224" s="121" t="s">
        <v>35</v>
      </c>
      <c r="D224" s="123" t="s">
        <v>16344</v>
      </c>
    </row>
    <row r="225" spans="1:4" ht="40.5" x14ac:dyDescent="0.2">
      <c r="A225" s="120" t="s">
        <v>1670</v>
      </c>
      <c r="B225" s="122" t="s">
        <v>14978</v>
      </c>
      <c r="C225" s="121" t="s">
        <v>35</v>
      </c>
      <c r="D225" s="123" t="s">
        <v>14557</v>
      </c>
    </row>
    <row r="226" spans="1:4" ht="40.5" x14ac:dyDescent="0.2">
      <c r="A226" s="120" t="s">
        <v>1671</v>
      </c>
      <c r="B226" s="122" t="s">
        <v>14979</v>
      </c>
      <c r="C226" s="121" t="s">
        <v>35</v>
      </c>
      <c r="D226" s="123" t="s">
        <v>16345</v>
      </c>
    </row>
    <row r="227" spans="1:4" ht="40.5" x14ac:dyDescent="0.2">
      <c r="A227" s="120" t="s">
        <v>1672</v>
      </c>
      <c r="B227" s="122" t="s">
        <v>14980</v>
      </c>
      <c r="C227" s="121" t="s">
        <v>35</v>
      </c>
      <c r="D227" s="123" t="s">
        <v>16346</v>
      </c>
    </row>
    <row r="228" spans="1:4" ht="40.5" x14ac:dyDescent="0.2">
      <c r="A228" s="120" t="s">
        <v>1673</v>
      </c>
      <c r="B228" s="122" t="s">
        <v>14981</v>
      </c>
      <c r="C228" s="121" t="s">
        <v>35</v>
      </c>
      <c r="D228" s="123" t="s">
        <v>16347</v>
      </c>
    </row>
    <row r="229" spans="1:4" ht="13.5" x14ac:dyDescent="0.2">
      <c r="A229" s="120" t="s">
        <v>1674</v>
      </c>
      <c r="B229" s="122" t="s">
        <v>14982</v>
      </c>
      <c r="C229" s="121" t="s">
        <v>14757</v>
      </c>
      <c r="D229" s="123" t="s">
        <v>16348</v>
      </c>
    </row>
    <row r="230" spans="1:4" ht="13.5" x14ac:dyDescent="0.2">
      <c r="A230" s="120" t="s">
        <v>1675</v>
      </c>
      <c r="B230" s="122" t="s">
        <v>14983</v>
      </c>
      <c r="C230" s="121" t="s">
        <v>14757</v>
      </c>
      <c r="D230" s="123" t="s">
        <v>16349</v>
      </c>
    </row>
    <row r="231" spans="1:4" ht="27" x14ac:dyDescent="0.2">
      <c r="A231" s="120" t="s">
        <v>1676</v>
      </c>
      <c r="B231" s="122" t="s">
        <v>14984</v>
      </c>
      <c r="C231" s="121" t="s">
        <v>35</v>
      </c>
      <c r="D231" s="123" t="s">
        <v>14598</v>
      </c>
    </row>
    <row r="232" spans="1:4" ht="27" x14ac:dyDescent="0.2">
      <c r="A232" s="120" t="s">
        <v>1677</v>
      </c>
      <c r="B232" s="122" t="s">
        <v>14985</v>
      </c>
      <c r="C232" s="121" t="s">
        <v>35</v>
      </c>
      <c r="D232" s="123" t="s">
        <v>16350</v>
      </c>
    </row>
    <row r="233" spans="1:4" ht="27" x14ac:dyDescent="0.2">
      <c r="A233" s="120" t="s">
        <v>1678</v>
      </c>
      <c r="B233" s="122" t="s">
        <v>14986</v>
      </c>
      <c r="C233" s="121" t="s">
        <v>35</v>
      </c>
      <c r="D233" s="123" t="s">
        <v>16351</v>
      </c>
    </row>
    <row r="234" spans="1:4" ht="40.5" x14ac:dyDescent="0.2">
      <c r="A234" s="120" t="s">
        <v>1679</v>
      </c>
      <c r="B234" s="122" t="s">
        <v>8322</v>
      </c>
      <c r="C234" s="121" t="s">
        <v>14757</v>
      </c>
      <c r="D234" s="123" t="s">
        <v>16352</v>
      </c>
    </row>
    <row r="235" spans="1:4" ht="40.5" x14ac:dyDescent="0.2">
      <c r="A235" s="120" t="s">
        <v>1680</v>
      </c>
      <c r="B235" s="122" t="s">
        <v>14987</v>
      </c>
      <c r="C235" s="121" t="s">
        <v>13227</v>
      </c>
      <c r="D235" s="123" t="s">
        <v>190</v>
      </c>
    </row>
    <row r="236" spans="1:4" ht="40.5" x14ac:dyDescent="0.2">
      <c r="A236" s="120" t="s">
        <v>1681</v>
      </c>
      <c r="B236" s="122" t="s">
        <v>14988</v>
      </c>
      <c r="C236" s="121" t="s">
        <v>13227</v>
      </c>
      <c r="D236" s="123" t="s">
        <v>969</v>
      </c>
    </row>
    <row r="237" spans="1:4" ht="40.5" x14ac:dyDescent="0.2">
      <c r="A237" s="120" t="s">
        <v>1683</v>
      </c>
      <c r="B237" s="122" t="s">
        <v>14989</v>
      </c>
      <c r="C237" s="121" t="s">
        <v>13227</v>
      </c>
      <c r="D237" s="123" t="s">
        <v>1047</v>
      </c>
    </row>
    <row r="238" spans="1:4" ht="40.5" x14ac:dyDescent="0.2">
      <c r="A238" s="120" t="s">
        <v>1684</v>
      </c>
      <c r="B238" s="122" t="s">
        <v>14990</v>
      </c>
      <c r="C238" s="121" t="s">
        <v>35</v>
      </c>
      <c r="D238" s="123" t="s">
        <v>477</v>
      </c>
    </row>
    <row r="239" spans="1:4" ht="40.5" x14ac:dyDescent="0.2">
      <c r="A239" s="120" t="s">
        <v>1685</v>
      </c>
      <c r="B239" s="122" t="s">
        <v>14991</v>
      </c>
      <c r="C239" s="121" t="s">
        <v>35</v>
      </c>
      <c r="D239" s="123" t="s">
        <v>1816</v>
      </c>
    </row>
    <row r="240" spans="1:4" ht="40.5" x14ac:dyDescent="0.2">
      <c r="A240" s="120" t="s">
        <v>1686</v>
      </c>
      <c r="B240" s="122" t="s">
        <v>14992</v>
      </c>
      <c r="C240" s="121" t="s">
        <v>35</v>
      </c>
      <c r="D240" s="123" t="s">
        <v>16353</v>
      </c>
    </row>
    <row r="241" spans="1:4" ht="40.5" x14ac:dyDescent="0.2">
      <c r="A241" s="120" t="s">
        <v>1687</v>
      </c>
      <c r="B241" s="122" t="s">
        <v>14993</v>
      </c>
      <c r="C241" s="121" t="s">
        <v>35</v>
      </c>
      <c r="D241" s="123" t="s">
        <v>1279</v>
      </c>
    </row>
    <row r="242" spans="1:4" ht="40.5" x14ac:dyDescent="0.2">
      <c r="A242" s="120" t="s">
        <v>1689</v>
      </c>
      <c r="B242" s="122" t="s">
        <v>14994</v>
      </c>
      <c r="C242" s="121" t="s">
        <v>35</v>
      </c>
      <c r="D242" s="123" t="s">
        <v>16354</v>
      </c>
    </row>
    <row r="243" spans="1:4" ht="40.5" x14ac:dyDescent="0.2">
      <c r="A243" s="120" t="s">
        <v>1691</v>
      </c>
      <c r="B243" s="122" t="s">
        <v>14995</v>
      </c>
      <c r="C243" s="121" t="s">
        <v>35</v>
      </c>
      <c r="D243" s="123" t="s">
        <v>825</v>
      </c>
    </row>
    <row r="244" spans="1:4" ht="40.5" x14ac:dyDescent="0.2">
      <c r="A244" s="120" t="s">
        <v>1693</v>
      </c>
      <c r="B244" s="122" t="s">
        <v>14996</v>
      </c>
      <c r="C244" s="121" t="s">
        <v>35</v>
      </c>
      <c r="D244" s="123" t="s">
        <v>211</v>
      </c>
    </row>
    <row r="245" spans="1:4" ht="40.5" x14ac:dyDescent="0.2">
      <c r="A245" s="120" t="s">
        <v>1694</v>
      </c>
      <c r="B245" s="122" t="s">
        <v>14997</v>
      </c>
      <c r="C245" s="121" t="s">
        <v>35</v>
      </c>
      <c r="D245" s="123" t="s">
        <v>272</v>
      </c>
    </row>
    <row r="246" spans="1:4" ht="40.5" x14ac:dyDescent="0.2">
      <c r="A246" s="120" t="s">
        <v>1695</v>
      </c>
      <c r="B246" s="122" t="s">
        <v>14998</v>
      </c>
      <c r="C246" s="121" t="s">
        <v>35</v>
      </c>
      <c r="D246" s="123" t="s">
        <v>723</v>
      </c>
    </row>
    <row r="247" spans="1:4" ht="40.5" x14ac:dyDescent="0.2">
      <c r="A247" s="120" t="s">
        <v>1696</v>
      </c>
      <c r="B247" s="122" t="s">
        <v>14999</v>
      </c>
      <c r="C247" s="121" t="s">
        <v>35</v>
      </c>
      <c r="D247" s="123" t="s">
        <v>4620</v>
      </c>
    </row>
    <row r="248" spans="1:4" ht="40.5" x14ac:dyDescent="0.2">
      <c r="A248" s="120" t="s">
        <v>1697</v>
      </c>
      <c r="B248" s="122" t="s">
        <v>15000</v>
      </c>
      <c r="C248" s="121" t="s">
        <v>35</v>
      </c>
      <c r="D248" s="123" t="s">
        <v>13363</v>
      </c>
    </row>
    <row r="249" spans="1:4" ht="40.5" x14ac:dyDescent="0.2">
      <c r="A249" s="120" t="s">
        <v>1698</v>
      </c>
      <c r="B249" s="122" t="s">
        <v>15001</v>
      </c>
      <c r="C249" s="121" t="s">
        <v>35</v>
      </c>
      <c r="D249" s="123" t="s">
        <v>334</v>
      </c>
    </row>
    <row r="250" spans="1:4" ht="40.5" x14ac:dyDescent="0.2">
      <c r="A250" s="120" t="s">
        <v>1699</v>
      </c>
      <c r="B250" s="122" t="s">
        <v>15002</v>
      </c>
      <c r="C250" s="121" t="s">
        <v>35</v>
      </c>
      <c r="D250" s="123" t="s">
        <v>2697</v>
      </c>
    </row>
    <row r="251" spans="1:4" ht="40.5" x14ac:dyDescent="0.2">
      <c r="A251" s="120" t="s">
        <v>1700</v>
      </c>
      <c r="B251" s="122" t="s">
        <v>15003</v>
      </c>
      <c r="C251" s="121" t="s">
        <v>35</v>
      </c>
      <c r="D251" s="123" t="s">
        <v>586</v>
      </c>
    </row>
    <row r="252" spans="1:4" ht="13.5" x14ac:dyDescent="0.2">
      <c r="A252" s="120" t="s">
        <v>1701</v>
      </c>
      <c r="B252" s="122" t="s">
        <v>15004</v>
      </c>
      <c r="C252" s="121" t="s">
        <v>14757</v>
      </c>
      <c r="D252" s="123" t="s">
        <v>16355</v>
      </c>
    </row>
    <row r="253" spans="1:4" ht="27" x14ac:dyDescent="0.2">
      <c r="A253" s="120" t="s">
        <v>1702</v>
      </c>
      <c r="B253" s="122" t="s">
        <v>15005</v>
      </c>
      <c r="C253" s="121" t="s">
        <v>14757</v>
      </c>
      <c r="D253" s="123" t="s">
        <v>16356</v>
      </c>
    </row>
    <row r="254" spans="1:4" ht="27" x14ac:dyDescent="0.2">
      <c r="A254" s="120" t="s">
        <v>1703</v>
      </c>
      <c r="B254" s="122" t="s">
        <v>15006</v>
      </c>
      <c r="C254" s="121" t="s">
        <v>14757</v>
      </c>
      <c r="D254" s="123" t="s">
        <v>16357</v>
      </c>
    </row>
    <row r="255" spans="1:4" ht="27" x14ac:dyDescent="0.2">
      <c r="A255" s="120" t="s">
        <v>1705</v>
      </c>
      <c r="B255" s="122" t="s">
        <v>8323</v>
      </c>
      <c r="C255" s="121" t="s">
        <v>8</v>
      </c>
      <c r="D255" s="123" t="s">
        <v>16358</v>
      </c>
    </row>
    <row r="256" spans="1:4" ht="27" x14ac:dyDescent="0.2">
      <c r="A256" s="120" t="s">
        <v>1706</v>
      </c>
      <c r="B256" s="122" t="s">
        <v>8324</v>
      </c>
      <c r="C256" s="121" t="s">
        <v>8</v>
      </c>
      <c r="D256" s="123" t="s">
        <v>16359</v>
      </c>
    </row>
    <row r="257" spans="1:4" ht="27" x14ac:dyDescent="0.2">
      <c r="A257" s="120" t="s">
        <v>1707</v>
      </c>
      <c r="B257" s="122" t="s">
        <v>8325</v>
      </c>
      <c r="C257" s="121" t="s">
        <v>8</v>
      </c>
      <c r="D257" s="123" t="s">
        <v>16360</v>
      </c>
    </row>
    <row r="258" spans="1:4" ht="27" x14ac:dyDescent="0.2">
      <c r="A258" s="120" t="s">
        <v>1708</v>
      </c>
      <c r="B258" s="122" t="s">
        <v>8326</v>
      </c>
      <c r="C258" s="121" t="s">
        <v>8</v>
      </c>
      <c r="D258" s="123" t="s">
        <v>16361</v>
      </c>
    </row>
    <row r="259" spans="1:4" ht="27" x14ac:dyDescent="0.2">
      <c r="A259" s="120" t="s">
        <v>1709</v>
      </c>
      <c r="B259" s="122" t="s">
        <v>8327</v>
      </c>
      <c r="C259" s="121" t="s">
        <v>8</v>
      </c>
      <c r="D259" s="123" t="s">
        <v>16362</v>
      </c>
    </row>
    <row r="260" spans="1:4" ht="27" x14ac:dyDescent="0.2">
      <c r="A260" s="120" t="s">
        <v>1710</v>
      </c>
      <c r="B260" s="122" t="s">
        <v>8328</v>
      </c>
      <c r="C260" s="121" t="s">
        <v>8</v>
      </c>
      <c r="D260" s="123" t="s">
        <v>16363</v>
      </c>
    </row>
    <row r="261" spans="1:4" ht="27" x14ac:dyDescent="0.2">
      <c r="A261" s="120" t="s">
        <v>1711</v>
      </c>
      <c r="B261" s="122" t="s">
        <v>8329</v>
      </c>
      <c r="C261" s="121" t="s">
        <v>8</v>
      </c>
      <c r="D261" s="123" t="s">
        <v>16364</v>
      </c>
    </row>
    <row r="262" spans="1:4" ht="27" x14ac:dyDescent="0.2">
      <c r="A262" s="120" t="s">
        <v>1712</v>
      </c>
      <c r="B262" s="122" t="s">
        <v>8330</v>
      </c>
      <c r="C262" s="121" t="s">
        <v>8</v>
      </c>
      <c r="D262" s="123" t="s">
        <v>16365</v>
      </c>
    </row>
    <row r="263" spans="1:4" ht="27" x14ac:dyDescent="0.2">
      <c r="A263" s="120" t="s">
        <v>1713</v>
      </c>
      <c r="B263" s="122" t="s">
        <v>8331</v>
      </c>
      <c r="C263" s="121" t="s">
        <v>8</v>
      </c>
      <c r="D263" s="123" t="s">
        <v>16366</v>
      </c>
    </row>
    <row r="264" spans="1:4" ht="27" x14ac:dyDescent="0.2">
      <c r="A264" s="120" t="s">
        <v>1714</v>
      </c>
      <c r="B264" s="122" t="s">
        <v>8332</v>
      </c>
      <c r="C264" s="121" t="s">
        <v>14757</v>
      </c>
      <c r="D264" s="123" t="s">
        <v>16367</v>
      </c>
    </row>
    <row r="265" spans="1:4" ht="27" x14ac:dyDescent="0.2">
      <c r="A265" s="120" t="s">
        <v>1715</v>
      </c>
      <c r="B265" s="122" t="s">
        <v>8333</v>
      </c>
      <c r="C265" s="121" t="s">
        <v>14757</v>
      </c>
      <c r="D265" s="123" t="s">
        <v>16368</v>
      </c>
    </row>
    <row r="266" spans="1:4" ht="27" x14ac:dyDescent="0.2">
      <c r="A266" s="120" t="s">
        <v>1716</v>
      </c>
      <c r="B266" s="122" t="s">
        <v>8334</v>
      </c>
      <c r="C266" s="121" t="s">
        <v>8</v>
      </c>
      <c r="D266" s="123" t="s">
        <v>16369</v>
      </c>
    </row>
    <row r="267" spans="1:4" ht="27" x14ac:dyDescent="0.2">
      <c r="A267" s="120" t="s">
        <v>1717</v>
      </c>
      <c r="B267" s="122" t="s">
        <v>8335</v>
      </c>
      <c r="C267" s="121" t="s">
        <v>8</v>
      </c>
      <c r="D267" s="123" t="s">
        <v>16370</v>
      </c>
    </row>
    <row r="268" spans="1:4" ht="27" x14ac:dyDescent="0.2">
      <c r="A268" s="120" t="s">
        <v>1718</v>
      </c>
      <c r="B268" s="122" t="s">
        <v>8336</v>
      </c>
      <c r="C268" s="121" t="s">
        <v>8</v>
      </c>
      <c r="D268" s="123" t="s">
        <v>16371</v>
      </c>
    </row>
    <row r="269" spans="1:4" ht="27" x14ac:dyDescent="0.2">
      <c r="A269" s="120" t="s">
        <v>1719</v>
      </c>
      <c r="B269" s="122" t="s">
        <v>8337</v>
      </c>
      <c r="C269" s="121" t="s">
        <v>8</v>
      </c>
      <c r="D269" s="123" t="s">
        <v>16372</v>
      </c>
    </row>
    <row r="270" spans="1:4" ht="27" x14ac:dyDescent="0.2">
      <c r="A270" s="120" t="s">
        <v>1720</v>
      </c>
      <c r="B270" s="122" t="s">
        <v>8338</v>
      </c>
      <c r="C270" s="121" t="s">
        <v>8</v>
      </c>
      <c r="D270" s="123" t="s">
        <v>16373</v>
      </c>
    </row>
    <row r="271" spans="1:4" ht="27" x14ac:dyDescent="0.2">
      <c r="A271" s="120" t="s">
        <v>1721</v>
      </c>
      <c r="B271" s="122" t="s">
        <v>8339</v>
      </c>
      <c r="C271" s="121" t="s">
        <v>8</v>
      </c>
      <c r="D271" s="123" t="s">
        <v>16374</v>
      </c>
    </row>
    <row r="272" spans="1:4" ht="27" x14ac:dyDescent="0.2">
      <c r="A272" s="120" t="s">
        <v>1722</v>
      </c>
      <c r="B272" s="122" t="s">
        <v>8340</v>
      </c>
      <c r="C272" s="121" t="s">
        <v>8</v>
      </c>
      <c r="D272" s="123" t="s">
        <v>13672</v>
      </c>
    </row>
    <row r="273" spans="1:4" ht="27" x14ac:dyDescent="0.2">
      <c r="A273" s="120" t="s">
        <v>1723</v>
      </c>
      <c r="B273" s="122" t="s">
        <v>8341</v>
      </c>
      <c r="C273" s="121" t="s">
        <v>8</v>
      </c>
      <c r="D273" s="123" t="s">
        <v>14205</v>
      </c>
    </row>
    <row r="274" spans="1:4" ht="27" x14ac:dyDescent="0.2">
      <c r="A274" s="120" t="s">
        <v>1724</v>
      </c>
      <c r="B274" s="122" t="s">
        <v>8342</v>
      </c>
      <c r="C274" s="121" t="s">
        <v>8</v>
      </c>
      <c r="D274" s="123" t="s">
        <v>16375</v>
      </c>
    </row>
    <row r="275" spans="1:4" ht="27" x14ac:dyDescent="0.2">
      <c r="A275" s="120" t="s">
        <v>1725</v>
      </c>
      <c r="B275" s="122" t="s">
        <v>8343</v>
      </c>
      <c r="C275" s="121" t="s">
        <v>8</v>
      </c>
      <c r="D275" s="123" t="s">
        <v>16376</v>
      </c>
    </row>
    <row r="276" spans="1:4" ht="27" x14ac:dyDescent="0.2">
      <c r="A276" s="120" t="s">
        <v>1726</v>
      </c>
      <c r="B276" s="122" t="s">
        <v>8344</v>
      </c>
      <c r="C276" s="121" t="s">
        <v>8</v>
      </c>
      <c r="D276" s="123" t="s">
        <v>16377</v>
      </c>
    </row>
    <row r="277" spans="1:4" ht="27" x14ac:dyDescent="0.2">
      <c r="A277" s="120" t="s">
        <v>1728</v>
      </c>
      <c r="B277" s="122" t="s">
        <v>8345</v>
      </c>
      <c r="C277" s="121" t="s">
        <v>8</v>
      </c>
      <c r="D277" s="123" t="s">
        <v>16378</v>
      </c>
    </row>
    <row r="278" spans="1:4" ht="27" x14ac:dyDescent="0.2">
      <c r="A278" s="120" t="s">
        <v>1729</v>
      </c>
      <c r="B278" s="122" t="s">
        <v>8346</v>
      </c>
      <c r="C278" s="121" t="s">
        <v>8</v>
      </c>
      <c r="D278" s="123" t="s">
        <v>16379</v>
      </c>
    </row>
    <row r="279" spans="1:4" ht="27" x14ac:dyDescent="0.2">
      <c r="A279" s="120" t="s">
        <v>1730</v>
      </c>
      <c r="B279" s="122" t="s">
        <v>8347</v>
      </c>
      <c r="C279" s="121" t="s">
        <v>8</v>
      </c>
      <c r="D279" s="123" t="s">
        <v>689</v>
      </c>
    </row>
    <row r="280" spans="1:4" ht="27" x14ac:dyDescent="0.2">
      <c r="A280" s="120" t="s">
        <v>1731</v>
      </c>
      <c r="B280" s="122" t="s">
        <v>8348</v>
      </c>
      <c r="C280" s="121" t="s">
        <v>8</v>
      </c>
      <c r="D280" s="123" t="s">
        <v>16380</v>
      </c>
    </row>
    <row r="281" spans="1:4" ht="27" x14ac:dyDescent="0.2">
      <c r="A281" s="120" t="s">
        <v>1732</v>
      </c>
      <c r="B281" s="122" t="s">
        <v>8349</v>
      </c>
      <c r="C281" s="121" t="s">
        <v>8</v>
      </c>
      <c r="D281" s="123" t="s">
        <v>14207</v>
      </c>
    </row>
    <row r="282" spans="1:4" ht="27" x14ac:dyDescent="0.2">
      <c r="A282" s="120" t="s">
        <v>1733</v>
      </c>
      <c r="B282" s="122" t="s">
        <v>8350</v>
      </c>
      <c r="C282" s="121" t="s">
        <v>8</v>
      </c>
      <c r="D282" s="123" t="s">
        <v>16381</v>
      </c>
    </row>
    <row r="283" spans="1:4" ht="27" x14ac:dyDescent="0.2">
      <c r="A283" s="120" t="s">
        <v>1734</v>
      </c>
      <c r="B283" s="122" t="s">
        <v>8351</v>
      </c>
      <c r="C283" s="121" t="s">
        <v>8</v>
      </c>
      <c r="D283" s="123" t="s">
        <v>16382</v>
      </c>
    </row>
    <row r="284" spans="1:4" ht="27" x14ac:dyDescent="0.2">
      <c r="A284" s="120" t="s">
        <v>1735</v>
      </c>
      <c r="B284" s="122" t="s">
        <v>8352</v>
      </c>
      <c r="C284" s="121" t="s">
        <v>8</v>
      </c>
      <c r="D284" s="123" t="s">
        <v>14208</v>
      </c>
    </row>
    <row r="285" spans="1:4" ht="27" x14ac:dyDescent="0.2">
      <c r="A285" s="120" t="s">
        <v>1736</v>
      </c>
      <c r="B285" s="122" t="s">
        <v>8353</v>
      </c>
      <c r="C285" s="121" t="s">
        <v>8</v>
      </c>
      <c r="D285" s="123" t="s">
        <v>14705</v>
      </c>
    </row>
    <row r="286" spans="1:4" ht="13.5" x14ac:dyDescent="0.2">
      <c r="A286" s="120" t="s">
        <v>1737</v>
      </c>
      <c r="B286" s="122" t="s">
        <v>8354</v>
      </c>
      <c r="C286" s="121" t="s">
        <v>8</v>
      </c>
      <c r="D286" s="123" t="s">
        <v>14209</v>
      </c>
    </row>
    <row r="287" spans="1:4" ht="13.5" x14ac:dyDescent="0.2">
      <c r="A287" s="120" t="s">
        <v>1738</v>
      </c>
      <c r="B287" s="122" t="s">
        <v>8355</v>
      </c>
      <c r="C287" s="121" t="s">
        <v>8</v>
      </c>
      <c r="D287" s="123" t="s">
        <v>16383</v>
      </c>
    </row>
    <row r="288" spans="1:4" ht="27" x14ac:dyDescent="0.2">
      <c r="A288" s="120" t="s">
        <v>1739</v>
      </c>
      <c r="B288" s="122" t="s">
        <v>8356</v>
      </c>
      <c r="C288" s="121" t="s">
        <v>8</v>
      </c>
      <c r="D288" s="123" t="s">
        <v>16384</v>
      </c>
    </row>
    <row r="289" spans="1:4" ht="27" x14ac:dyDescent="0.2">
      <c r="A289" s="120" t="s">
        <v>1740</v>
      </c>
      <c r="B289" s="122" t="s">
        <v>8357</v>
      </c>
      <c r="C289" s="121" t="s">
        <v>14757</v>
      </c>
      <c r="D289" s="123" t="s">
        <v>16385</v>
      </c>
    </row>
    <row r="290" spans="1:4" ht="27" x14ac:dyDescent="0.2">
      <c r="A290" s="120" t="s">
        <v>1741</v>
      </c>
      <c r="B290" s="122" t="s">
        <v>8358</v>
      </c>
      <c r="C290" s="121" t="s">
        <v>14757</v>
      </c>
      <c r="D290" s="123" t="s">
        <v>16386</v>
      </c>
    </row>
    <row r="291" spans="1:4" ht="13.5" x14ac:dyDescent="0.2">
      <c r="A291" s="120" t="s">
        <v>1742</v>
      </c>
      <c r="B291" s="122" t="s">
        <v>8359</v>
      </c>
      <c r="C291" s="121" t="s">
        <v>8</v>
      </c>
      <c r="D291" s="123" t="s">
        <v>16387</v>
      </c>
    </row>
    <row r="292" spans="1:4" ht="27" x14ac:dyDescent="0.2">
      <c r="A292" s="120" t="s">
        <v>1743</v>
      </c>
      <c r="B292" s="122" t="s">
        <v>15007</v>
      </c>
      <c r="C292" s="121" t="s">
        <v>13229</v>
      </c>
      <c r="D292" s="123" t="s">
        <v>16388</v>
      </c>
    </row>
    <row r="293" spans="1:4" ht="54" x14ac:dyDescent="0.2">
      <c r="A293" s="120" t="s">
        <v>1744</v>
      </c>
      <c r="B293" s="122" t="s">
        <v>15008</v>
      </c>
      <c r="C293" s="121" t="s">
        <v>13229</v>
      </c>
      <c r="D293" s="123" t="s">
        <v>16389</v>
      </c>
    </row>
    <row r="294" spans="1:4" ht="54" x14ac:dyDescent="0.2">
      <c r="A294" s="120" t="s">
        <v>1746</v>
      </c>
      <c r="B294" s="122" t="s">
        <v>15009</v>
      </c>
      <c r="C294" s="121" t="s">
        <v>13229</v>
      </c>
      <c r="D294" s="123" t="s">
        <v>16390</v>
      </c>
    </row>
    <row r="295" spans="1:4" ht="40.5" x14ac:dyDescent="0.2">
      <c r="A295" s="120" t="s">
        <v>1747</v>
      </c>
      <c r="B295" s="122" t="s">
        <v>8360</v>
      </c>
      <c r="C295" s="121" t="s">
        <v>13229</v>
      </c>
      <c r="D295" s="123" t="s">
        <v>16391</v>
      </c>
    </row>
    <row r="296" spans="1:4" ht="27" x14ac:dyDescent="0.2">
      <c r="A296" s="120" t="s">
        <v>1748</v>
      </c>
      <c r="B296" s="122" t="s">
        <v>8361</v>
      </c>
      <c r="C296" s="121" t="s">
        <v>13229</v>
      </c>
      <c r="D296" s="123" t="s">
        <v>285</v>
      </c>
    </row>
    <row r="297" spans="1:4" ht="27" x14ac:dyDescent="0.2">
      <c r="A297" s="120" t="s">
        <v>1749</v>
      </c>
      <c r="B297" s="122" t="s">
        <v>8362</v>
      </c>
      <c r="C297" s="121" t="s">
        <v>13229</v>
      </c>
      <c r="D297" s="123" t="s">
        <v>5637</v>
      </c>
    </row>
    <row r="298" spans="1:4" ht="40.5" x14ac:dyDescent="0.2">
      <c r="A298" s="120" t="s">
        <v>1750</v>
      </c>
      <c r="B298" s="122" t="s">
        <v>15010</v>
      </c>
      <c r="C298" s="121" t="s">
        <v>13229</v>
      </c>
      <c r="D298" s="123" t="s">
        <v>16392</v>
      </c>
    </row>
    <row r="299" spans="1:4" ht="27" x14ac:dyDescent="0.2">
      <c r="A299" s="120" t="s">
        <v>1751</v>
      </c>
      <c r="B299" s="122" t="s">
        <v>15011</v>
      </c>
      <c r="C299" s="121" t="s">
        <v>13229</v>
      </c>
      <c r="D299" s="123" t="s">
        <v>16393</v>
      </c>
    </row>
    <row r="300" spans="1:4" ht="54" x14ac:dyDescent="0.2">
      <c r="A300" s="120" t="s">
        <v>51</v>
      </c>
      <c r="B300" s="122" t="s">
        <v>8363</v>
      </c>
      <c r="C300" s="121" t="s">
        <v>13229</v>
      </c>
      <c r="D300" s="123" t="s">
        <v>16394</v>
      </c>
    </row>
    <row r="301" spans="1:4" ht="27" x14ac:dyDescent="0.2">
      <c r="A301" s="120" t="s">
        <v>1752</v>
      </c>
      <c r="B301" s="122" t="s">
        <v>8364</v>
      </c>
      <c r="C301" s="121" t="s">
        <v>13229</v>
      </c>
      <c r="D301" s="123" t="s">
        <v>14372</v>
      </c>
    </row>
    <row r="302" spans="1:4" ht="27" x14ac:dyDescent="0.2">
      <c r="A302" s="120" t="s">
        <v>1753</v>
      </c>
      <c r="B302" s="122" t="s">
        <v>8365</v>
      </c>
      <c r="C302" s="121" t="s">
        <v>13229</v>
      </c>
      <c r="D302" s="123" t="s">
        <v>754</v>
      </c>
    </row>
    <row r="303" spans="1:4" ht="27" x14ac:dyDescent="0.2">
      <c r="A303" s="120" t="s">
        <v>1754</v>
      </c>
      <c r="B303" s="122" t="s">
        <v>8366</v>
      </c>
      <c r="C303" s="121" t="s">
        <v>13229</v>
      </c>
      <c r="D303" s="123" t="s">
        <v>16395</v>
      </c>
    </row>
    <row r="304" spans="1:4" ht="27" x14ac:dyDescent="0.2">
      <c r="A304" s="120" t="s">
        <v>1755</v>
      </c>
      <c r="B304" s="122" t="s">
        <v>15012</v>
      </c>
      <c r="C304" s="121" t="s">
        <v>13229</v>
      </c>
      <c r="D304" s="123" t="s">
        <v>16396</v>
      </c>
    </row>
    <row r="305" spans="1:4" ht="27" x14ac:dyDescent="0.2">
      <c r="A305" s="120" t="s">
        <v>1756</v>
      </c>
      <c r="B305" s="122" t="s">
        <v>15013</v>
      </c>
      <c r="C305" s="121" t="s">
        <v>13229</v>
      </c>
      <c r="D305" s="123" t="s">
        <v>16397</v>
      </c>
    </row>
    <row r="306" spans="1:4" ht="27" x14ac:dyDescent="0.2">
      <c r="A306" s="120" t="s">
        <v>1757</v>
      </c>
      <c r="B306" s="122" t="s">
        <v>15014</v>
      </c>
      <c r="C306" s="121" t="s">
        <v>13229</v>
      </c>
      <c r="D306" s="123" t="s">
        <v>16398</v>
      </c>
    </row>
    <row r="307" spans="1:4" ht="40.5" x14ac:dyDescent="0.2">
      <c r="A307" s="120" t="s">
        <v>1758</v>
      </c>
      <c r="B307" s="122" t="s">
        <v>8367</v>
      </c>
      <c r="C307" s="121" t="s">
        <v>13229</v>
      </c>
      <c r="D307" s="123" t="s">
        <v>14211</v>
      </c>
    </row>
    <row r="308" spans="1:4" ht="27" x14ac:dyDescent="0.2">
      <c r="A308" s="120" t="s">
        <v>1759</v>
      </c>
      <c r="B308" s="122" t="s">
        <v>8368</v>
      </c>
      <c r="C308" s="121" t="s">
        <v>13229</v>
      </c>
      <c r="D308" s="123" t="s">
        <v>16399</v>
      </c>
    </row>
    <row r="309" spans="1:4" ht="54" x14ac:dyDescent="0.2">
      <c r="A309" s="120" t="s">
        <v>1761</v>
      </c>
      <c r="B309" s="122" t="s">
        <v>15015</v>
      </c>
      <c r="C309" s="121" t="s">
        <v>13229</v>
      </c>
      <c r="D309" s="123" t="s">
        <v>14445</v>
      </c>
    </row>
    <row r="310" spans="1:4" ht="40.5" x14ac:dyDescent="0.2">
      <c r="A310" s="120" t="s">
        <v>1762</v>
      </c>
      <c r="B310" s="122" t="s">
        <v>8369</v>
      </c>
      <c r="C310" s="121" t="s">
        <v>13229</v>
      </c>
      <c r="D310" s="123" t="s">
        <v>16400</v>
      </c>
    </row>
    <row r="311" spans="1:4" ht="40.5" x14ac:dyDescent="0.2">
      <c r="A311" s="120" t="s">
        <v>1763</v>
      </c>
      <c r="B311" s="122" t="s">
        <v>15016</v>
      </c>
      <c r="C311" s="121" t="s">
        <v>13229</v>
      </c>
      <c r="D311" s="123" t="s">
        <v>16401</v>
      </c>
    </row>
    <row r="312" spans="1:4" ht="40.5" x14ac:dyDescent="0.2">
      <c r="A312" s="120" t="s">
        <v>1764</v>
      </c>
      <c r="B312" s="122" t="s">
        <v>8370</v>
      </c>
      <c r="C312" s="121" t="s">
        <v>13229</v>
      </c>
      <c r="D312" s="123" t="s">
        <v>16402</v>
      </c>
    </row>
    <row r="313" spans="1:4" ht="40.5" x14ac:dyDescent="0.2">
      <c r="A313" s="120" t="s">
        <v>1765</v>
      </c>
      <c r="B313" s="122" t="s">
        <v>8371</v>
      </c>
      <c r="C313" s="121" t="s">
        <v>13229</v>
      </c>
      <c r="D313" s="123" t="s">
        <v>16403</v>
      </c>
    </row>
    <row r="314" spans="1:4" ht="40.5" x14ac:dyDescent="0.2">
      <c r="A314" s="120" t="s">
        <v>1766</v>
      </c>
      <c r="B314" s="122" t="s">
        <v>8372</v>
      </c>
      <c r="C314" s="121" t="s">
        <v>13229</v>
      </c>
      <c r="D314" s="123" t="s">
        <v>16404</v>
      </c>
    </row>
    <row r="315" spans="1:4" ht="27" x14ac:dyDescent="0.2">
      <c r="A315" s="120" t="s">
        <v>1767</v>
      </c>
      <c r="B315" s="122" t="s">
        <v>8373</v>
      </c>
      <c r="C315" s="121" t="s">
        <v>13229</v>
      </c>
      <c r="D315" s="123" t="s">
        <v>16405</v>
      </c>
    </row>
    <row r="316" spans="1:4" ht="27" x14ac:dyDescent="0.2">
      <c r="A316" s="120" t="s">
        <v>1769</v>
      </c>
      <c r="B316" s="122" t="s">
        <v>8374</v>
      </c>
      <c r="C316" s="121" t="s">
        <v>13229</v>
      </c>
      <c r="D316" s="123" t="s">
        <v>239</v>
      </c>
    </row>
    <row r="317" spans="1:4" ht="40.5" x14ac:dyDescent="0.2">
      <c r="A317" s="120" t="s">
        <v>1770</v>
      </c>
      <c r="B317" s="122" t="s">
        <v>8375</v>
      </c>
      <c r="C317" s="121" t="s">
        <v>13229</v>
      </c>
      <c r="D317" s="123" t="s">
        <v>16406</v>
      </c>
    </row>
    <row r="318" spans="1:4" ht="27" x14ac:dyDescent="0.2">
      <c r="A318" s="120" t="s">
        <v>1772</v>
      </c>
      <c r="B318" s="122" t="s">
        <v>8376</v>
      </c>
      <c r="C318" s="121" t="s">
        <v>13229</v>
      </c>
      <c r="D318" s="123" t="s">
        <v>16407</v>
      </c>
    </row>
    <row r="319" spans="1:4" ht="27" x14ac:dyDescent="0.2">
      <c r="A319" s="120" t="s">
        <v>1773</v>
      </c>
      <c r="B319" s="122" t="s">
        <v>15017</v>
      </c>
      <c r="C319" s="121" t="s">
        <v>13229</v>
      </c>
      <c r="D319" s="123" t="s">
        <v>14358</v>
      </c>
    </row>
    <row r="320" spans="1:4" ht="27" x14ac:dyDescent="0.2">
      <c r="A320" s="120" t="s">
        <v>1774</v>
      </c>
      <c r="B320" s="122" t="s">
        <v>15018</v>
      </c>
      <c r="C320" s="121" t="s">
        <v>13229</v>
      </c>
      <c r="D320" s="123" t="s">
        <v>16408</v>
      </c>
    </row>
    <row r="321" spans="1:4" ht="27" x14ac:dyDescent="0.2">
      <c r="A321" s="120" t="s">
        <v>1775</v>
      </c>
      <c r="B321" s="122" t="s">
        <v>8377</v>
      </c>
      <c r="C321" s="121" t="s">
        <v>13229</v>
      </c>
      <c r="D321" s="123" t="s">
        <v>16409</v>
      </c>
    </row>
    <row r="322" spans="1:4" ht="40.5" x14ac:dyDescent="0.2">
      <c r="A322" s="120" t="s">
        <v>1776</v>
      </c>
      <c r="B322" s="122" t="s">
        <v>15019</v>
      </c>
      <c r="C322" s="121" t="s">
        <v>13229</v>
      </c>
      <c r="D322" s="123" t="s">
        <v>16410</v>
      </c>
    </row>
    <row r="323" spans="1:4" ht="40.5" x14ac:dyDescent="0.2">
      <c r="A323" s="120" t="s">
        <v>1777</v>
      </c>
      <c r="B323" s="122" t="s">
        <v>8378</v>
      </c>
      <c r="C323" s="121" t="s">
        <v>13229</v>
      </c>
      <c r="D323" s="123" t="s">
        <v>16411</v>
      </c>
    </row>
    <row r="324" spans="1:4" ht="27" x14ac:dyDescent="0.2">
      <c r="A324" s="120" t="s">
        <v>1778</v>
      </c>
      <c r="B324" s="122" t="s">
        <v>8379</v>
      </c>
      <c r="C324" s="121" t="s">
        <v>13229</v>
      </c>
      <c r="D324" s="123" t="s">
        <v>16412</v>
      </c>
    </row>
    <row r="325" spans="1:4" ht="40.5" x14ac:dyDescent="0.2">
      <c r="A325" s="120" t="s">
        <v>1779</v>
      </c>
      <c r="B325" s="122" t="s">
        <v>15020</v>
      </c>
      <c r="C325" s="121" t="s">
        <v>13229</v>
      </c>
      <c r="D325" s="123" t="s">
        <v>114</v>
      </c>
    </row>
    <row r="326" spans="1:4" ht="40.5" x14ac:dyDescent="0.2">
      <c r="A326" s="120" t="s">
        <v>1780</v>
      </c>
      <c r="B326" s="122" t="s">
        <v>8380</v>
      </c>
      <c r="C326" s="121" t="s">
        <v>13229</v>
      </c>
      <c r="D326" s="123" t="s">
        <v>16413</v>
      </c>
    </row>
    <row r="327" spans="1:4" ht="40.5" x14ac:dyDescent="0.2">
      <c r="A327" s="120" t="s">
        <v>1781</v>
      </c>
      <c r="B327" s="122" t="s">
        <v>15021</v>
      </c>
      <c r="C327" s="121" t="s">
        <v>13229</v>
      </c>
      <c r="D327" s="123" t="s">
        <v>16414</v>
      </c>
    </row>
    <row r="328" spans="1:4" ht="27" x14ac:dyDescent="0.2">
      <c r="A328" s="120" t="s">
        <v>1782</v>
      </c>
      <c r="B328" s="122" t="s">
        <v>8381</v>
      </c>
      <c r="C328" s="121" t="s">
        <v>13229</v>
      </c>
      <c r="D328" s="123" t="s">
        <v>16415</v>
      </c>
    </row>
    <row r="329" spans="1:4" ht="40.5" x14ac:dyDescent="0.2">
      <c r="A329" s="120" t="s">
        <v>1783</v>
      </c>
      <c r="B329" s="122" t="s">
        <v>8382</v>
      </c>
      <c r="C329" s="121" t="s">
        <v>13229</v>
      </c>
      <c r="D329" s="123" t="s">
        <v>16416</v>
      </c>
    </row>
    <row r="330" spans="1:4" ht="54" x14ac:dyDescent="0.2">
      <c r="A330" s="120" t="s">
        <v>1784</v>
      </c>
      <c r="B330" s="122" t="s">
        <v>8383</v>
      </c>
      <c r="C330" s="121" t="s">
        <v>13229</v>
      </c>
      <c r="D330" s="123" t="s">
        <v>16417</v>
      </c>
    </row>
    <row r="331" spans="1:4" ht="40.5" x14ac:dyDescent="0.2">
      <c r="A331" s="120" t="s">
        <v>1785</v>
      </c>
      <c r="B331" s="122" t="s">
        <v>15022</v>
      </c>
      <c r="C331" s="121" t="s">
        <v>13229</v>
      </c>
      <c r="D331" s="123" t="s">
        <v>1067</v>
      </c>
    </row>
    <row r="332" spans="1:4" ht="40.5" x14ac:dyDescent="0.2">
      <c r="A332" s="120" t="s">
        <v>1786</v>
      </c>
      <c r="B332" s="122" t="s">
        <v>15023</v>
      </c>
      <c r="C332" s="121" t="s">
        <v>13229</v>
      </c>
      <c r="D332" s="123" t="s">
        <v>16418</v>
      </c>
    </row>
    <row r="333" spans="1:4" ht="27" x14ac:dyDescent="0.2">
      <c r="A333" s="120" t="s">
        <v>1787</v>
      </c>
      <c r="B333" s="122" t="s">
        <v>8384</v>
      </c>
      <c r="C333" s="121" t="s">
        <v>13229</v>
      </c>
      <c r="D333" s="123" t="s">
        <v>16419</v>
      </c>
    </row>
    <row r="334" spans="1:4" ht="27" x14ac:dyDescent="0.2">
      <c r="A334" s="120" t="s">
        <v>1788</v>
      </c>
      <c r="B334" s="122" t="s">
        <v>8385</v>
      </c>
      <c r="C334" s="121" t="s">
        <v>13229</v>
      </c>
      <c r="D334" s="123" t="s">
        <v>16420</v>
      </c>
    </row>
    <row r="335" spans="1:4" ht="27" x14ac:dyDescent="0.2">
      <c r="A335" s="120" t="s">
        <v>1789</v>
      </c>
      <c r="B335" s="122" t="s">
        <v>8386</v>
      </c>
      <c r="C335" s="121" t="s">
        <v>13229</v>
      </c>
      <c r="D335" s="123" t="s">
        <v>1087</v>
      </c>
    </row>
    <row r="336" spans="1:4" ht="27" x14ac:dyDescent="0.2">
      <c r="A336" s="120" t="s">
        <v>1790</v>
      </c>
      <c r="B336" s="122" t="s">
        <v>8387</v>
      </c>
      <c r="C336" s="121" t="s">
        <v>13229</v>
      </c>
      <c r="D336" s="123" t="s">
        <v>128</v>
      </c>
    </row>
    <row r="337" spans="1:4" ht="27" x14ac:dyDescent="0.2">
      <c r="A337" s="120" t="s">
        <v>1791</v>
      </c>
      <c r="B337" s="122" t="s">
        <v>8388</v>
      </c>
      <c r="C337" s="121" t="s">
        <v>13229</v>
      </c>
      <c r="D337" s="123" t="s">
        <v>350</v>
      </c>
    </row>
    <row r="338" spans="1:4" ht="27" x14ac:dyDescent="0.2">
      <c r="A338" s="120" t="s">
        <v>1792</v>
      </c>
      <c r="B338" s="122" t="s">
        <v>15024</v>
      </c>
      <c r="C338" s="121" t="s">
        <v>13229</v>
      </c>
      <c r="D338" s="123" t="s">
        <v>985</v>
      </c>
    </row>
    <row r="339" spans="1:4" ht="27" x14ac:dyDescent="0.2">
      <c r="A339" s="120" t="s">
        <v>1793</v>
      </c>
      <c r="B339" s="122" t="s">
        <v>15025</v>
      </c>
      <c r="C339" s="121" t="s">
        <v>13229</v>
      </c>
      <c r="D339" s="123" t="s">
        <v>7080</v>
      </c>
    </row>
    <row r="340" spans="1:4" ht="40.5" x14ac:dyDescent="0.2">
      <c r="A340" s="120" t="s">
        <v>1794</v>
      </c>
      <c r="B340" s="122" t="s">
        <v>8389</v>
      </c>
      <c r="C340" s="121" t="s">
        <v>13229</v>
      </c>
      <c r="D340" s="123" t="s">
        <v>748</v>
      </c>
    </row>
    <row r="341" spans="1:4" ht="27" x14ac:dyDescent="0.2">
      <c r="A341" s="120" t="s">
        <v>1795</v>
      </c>
      <c r="B341" s="122" t="s">
        <v>15026</v>
      </c>
      <c r="C341" s="121" t="s">
        <v>13229</v>
      </c>
      <c r="D341" s="123" t="s">
        <v>16421</v>
      </c>
    </row>
    <row r="342" spans="1:4" ht="27" x14ac:dyDescent="0.2">
      <c r="A342" s="120" t="s">
        <v>1796</v>
      </c>
      <c r="B342" s="122" t="s">
        <v>15027</v>
      </c>
      <c r="C342" s="121" t="s">
        <v>13229</v>
      </c>
      <c r="D342" s="123" t="s">
        <v>14250</v>
      </c>
    </row>
    <row r="343" spans="1:4" ht="40.5" x14ac:dyDescent="0.2">
      <c r="A343" s="120" t="s">
        <v>1797</v>
      </c>
      <c r="B343" s="122" t="s">
        <v>15028</v>
      </c>
      <c r="C343" s="121" t="s">
        <v>13229</v>
      </c>
      <c r="D343" s="123" t="s">
        <v>272</v>
      </c>
    </row>
    <row r="344" spans="1:4" ht="27" x14ac:dyDescent="0.2">
      <c r="A344" s="120" t="s">
        <v>1798</v>
      </c>
      <c r="B344" s="122" t="s">
        <v>8390</v>
      </c>
      <c r="C344" s="121" t="s">
        <v>13229</v>
      </c>
      <c r="D344" s="123" t="s">
        <v>16422</v>
      </c>
    </row>
    <row r="345" spans="1:4" ht="27" x14ac:dyDescent="0.2">
      <c r="A345" s="120" t="s">
        <v>1799</v>
      </c>
      <c r="B345" s="122" t="s">
        <v>15029</v>
      </c>
      <c r="C345" s="121" t="s">
        <v>13229</v>
      </c>
      <c r="D345" s="123" t="s">
        <v>14376</v>
      </c>
    </row>
    <row r="346" spans="1:4" ht="27" x14ac:dyDescent="0.2">
      <c r="A346" s="120" t="s">
        <v>1800</v>
      </c>
      <c r="B346" s="122" t="s">
        <v>8391</v>
      </c>
      <c r="C346" s="121" t="s">
        <v>13229</v>
      </c>
      <c r="D346" s="123" t="s">
        <v>16423</v>
      </c>
    </row>
    <row r="347" spans="1:4" ht="40.5" x14ac:dyDescent="0.2">
      <c r="A347" s="120" t="s">
        <v>1802</v>
      </c>
      <c r="B347" s="122" t="s">
        <v>8392</v>
      </c>
      <c r="C347" s="121" t="s">
        <v>13229</v>
      </c>
      <c r="D347" s="123" t="s">
        <v>16424</v>
      </c>
    </row>
    <row r="348" spans="1:4" ht="27" x14ac:dyDescent="0.2">
      <c r="A348" s="120" t="s">
        <v>1803</v>
      </c>
      <c r="B348" s="122" t="s">
        <v>8393</v>
      </c>
      <c r="C348" s="121" t="s">
        <v>13229</v>
      </c>
      <c r="D348" s="123" t="s">
        <v>16425</v>
      </c>
    </row>
    <row r="349" spans="1:4" ht="27" x14ac:dyDescent="0.2">
      <c r="A349" s="120" t="s">
        <v>1804</v>
      </c>
      <c r="B349" s="122" t="s">
        <v>8394</v>
      </c>
      <c r="C349" s="121" t="s">
        <v>13229</v>
      </c>
      <c r="D349" s="123" t="s">
        <v>16426</v>
      </c>
    </row>
    <row r="350" spans="1:4" ht="27" x14ac:dyDescent="0.2">
      <c r="A350" s="120" t="s">
        <v>1805</v>
      </c>
      <c r="B350" s="122" t="s">
        <v>8395</v>
      </c>
      <c r="C350" s="121" t="s">
        <v>13229</v>
      </c>
      <c r="D350" s="123" t="s">
        <v>16427</v>
      </c>
    </row>
    <row r="351" spans="1:4" ht="27" x14ac:dyDescent="0.2">
      <c r="A351" s="120" t="s">
        <v>1806</v>
      </c>
      <c r="B351" s="122" t="s">
        <v>8396</v>
      </c>
      <c r="C351" s="121" t="s">
        <v>13229</v>
      </c>
      <c r="D351" s="123" t="s">
        <v>16428</v>
      </c>
    </row>
    <row r="352" spans="1:4" ht="40.5" x14ac:dyDescent="0.2">
      <c r="A352" s="120" t="s">
        <v>1807</v>
      </c>
      <c r="B352" s="122" t="s">
        <v>8397</v>
      </c>
      <c r="C352" s="121" t="s">
        <v>13229</v>
      </c>
      <c r="D352" s="123" t="s">
        <v>16429</v>
      </c>
    </row>
    <row r="353" spans="1:4" ht="27" x14ac:dyDescent="0.2">
      <c r="A353" s="120" t="s">
        <v>1808</v>
      </c>
      <c r="B353" s="122" t="s">
        <v>8398</v>
      </c>
      <c r="C353" s="121" t="s">
        <v>13229</v>
      </c>
      <c r="D353" s="123" t="s">
        <v>2412</v>
      </c>
    </row>
    <row r="354" spans="1:4" ht="27" x14ac:dyDescent="0.2">
      <c r="A354" s="120" t="s">
        <v>1809</v>
      </c>
      <c r="B354" s="122" t="s">
        <v>8399</v>
      </c>
      <c r="C354" s="121" t="s">
        <v>13229</v>
      </c>
      <c r="D354" s="123" t="s">
        <v>16430</v>
      </c>
    </row>
    <row r="355" spans="1:4" ht="40.5" x14ac:dyDescent="0.2">
      <c r="A355" s="120" t="s">
        <v>1810</v>
      </c>
      <c r="B355" s="122" t="s">
        <v>15030</v>
      </c>
      <c r="C355" s="121" t="s">
        <v>13229</v>
      </c>
      <c r="D355" s="123" t="s">
        <v>16431</v>
      </c>
    </row>
    <row r="356" spans="1:4" ht="40.5" x14ac:dyDescent="0.2">
      <c r="A356" s="120" t="s">
        <v>1811</v>
      </c>
      <c r="B356" s="122" t="s">
        <v>15031</v>
      </c>
      <c r="C356" s="121" t="s">
        <v>13229</v>
      </c>
      <c r="D356" s="123" t="s">
        <v>16432</v>
      </c>
    </row>
    <row r="357" spans="1:4" ht="27" x14ac:dyDescent="0.2">
      <c r="A357" s="120" t="s">
        <v>1812</v>
      </c>
      <c r="B357" s="122" t="s">
        <v>8400</v>
      </c>
      <c r="C357" s="121" t="s">
        <v>13229</v>
      </c>
      <c r="D357" s="123" t="s">
        <v>86</v>
      </c>
    </row>
    <row r="358" spans="1:4" ht="27" x14ac:dyDescent="0.2">
      <c r="A358" s="120" t="s">
        <v>1813</v>
      </c>
      <c r="B358" s="122" t="s">
        <v>8401</v>
      </c>
      <c r="C358" s="121" t="s">
        <v>13229</v>
      </c>
      <c r="D358" s="123" t="s">
        <v>201</v>
      </c>
    </row>
    <row r="359" spans="1:4" ht="27" x14ac:dyDescent="0.2">
      <c r="A359" s="120" t="s">
        <v>1814</v>
      </c>
      <c r="B359" s="122" t="s">
        <v>8402</v>
      </c>
      <c r="C359" s="121" t="s">
        <v>13229</v>
      </c>
      <c r="D359" s="123" t="s">
        <v>16433</v>
      </c>
    </row>
    <row r="360" spans="1:4" ht="40.5" x14ac:dyDescent="0.2">
      <c r="A360" s="120" t="s">
        <v>1815</v>
      </c>
      <c r="B360" s="122" t="s">
        <v>8403</v>
      </c>
      <c r="C360" s="121" t="s">
        <v>13229</v>
      </c>
      <c r="D360" s="123" t="s">
        <v>13410</v>
      </c>
    </row>
    <row r="361" spans="1:4" ht="27" x14ac:dyDescent="0.2">
      <c r="A361" s="120" t="s">
        <v>1817</v>
      </c>
      <c r="B361" s="122" t="s">
        <v>8404</v>
      </c>
      <c r="C361" s="121" t="s">
        <v>13229</v>
      </c>
      <c r="D361" s="123" t="s">
        <v>13734</v>
      </c>
    </row>
    <row r="362" spans="1:4" ht="40.5" x14ac:dyDescent="0.2">
      <c r="A362" s="120" t="s">
        <v>1819</v>
      </c>
      <c r="B362" s="122" t="s">
        <v>15032</v>
      </c>
      <c r="C362" s="121" t="s">
        <v>13229</v>
      </c>
      <c r="D362" s="123" t="s">
        <v>4989</v>
      </c>
    </row>
    <row r="363" spans="1:4" ht="27" x14ac:dyDescent="0.2">
      <c r="A363" s="120" t="s">
        <v>1820</v>
      </c>
      <c r="B363" s="122" t="s">
        <v>15033</v>
      </c>
      <c r="C363" s="121" t="s">
        <v>13229</v>
      </c>
      <c r="D363" s="123" t="s">
        <v>16434</v>
      </c>
    </row>
    <row r="364" spans="1:4" ht="27" x14ac:dyDescent="0.2">
      <c r="A364" s="120" t="s">
        <v>1821</v>
      </c>
      <c r="B364" s="122" t="s">
        <v>15034</v>
      </c>
      <c r="C364" s="121" t="s">
        <v>13229</v>
      </c>
      <c r="D364" s="123" t="s">
        <v>5681</v>
      </c>
    </row>
    <row r="365" spans="1:4" ht="40.5" x14ac:dyDescent="0.2">
      <c r="A365" s="120" t="s">
        <v>1823</v>
      </c>
      <c r="B365" s="122" t="s">
        <v>8405</v>
      </c>
      <c r="C365" s="121" t="s">
        <v>13229</v>
      </c>
      <c r="D365" s="123" t="s">
        <v>5225</v>
      </c>
    </row>
    <row r="366" spans="1:4" ht="54" x14ac:dyDescent="0.2">
      <c r="A366" s="120" t="s">
        <v>1824</v>
      </c>
      <c r="B366" s="122" t="s">
        <v>15035</v>
      </c>
      <c r="C366" s="121" t="s">
        <v>13229</v>
      </c>
      <c r="D366" s="123" t="s">
        <v>16435</v>
      </c>
    </row>
    <row r="367" spans="1:4" ht="54" x14ac:dyDescent="0.2">
      <c r="A367" s="120" t="s">
        <v>1825</v>
      </c>
      <c r="B367" s="122" t="s">
        <v>15036</v>
      </c>
      <c r="C367" s="121" t="s">
        <v>13229</v>
      </c>
      <c r="D367" s="123" t="s">
        <v>16436</v>
      </c>
    </row>
    <row r="368" spans="1:4" ht="27" x14ac:dyDescent="0.2">
      <c r="A368" s="120" t="s">
        <v>1826</v>
      </c>
      <c r="B368" s="122" t="s">
        <v>8406</v>
      </c>
      <c r="C368" s="121" t="s">
        <v>13229</v>
      </c>
      <c r="D368" s="123" t="s">
        <v>16437</v>
      </c>
    </row>
    <row r="369" spans="1:4" ht="27" x14ac:dyDescent="0.2">
      <c r="A369" s="120" t="s">
        <v>1827</v>
      </c>
      <c r="B369" s="122" t="s">
        <v>8407</v>
      </c>
      <c r="C369" s="121" t="s">
        <v>13229</v>
      </c>
      <c r="D369" s="123" t="s">
        <v>16438</v>
      </c>
    </row>
    <row r="370" spans="1:4" ht="27" x14ac:dyDescent="0.2">
      <c r="A370" s="120" t="s">
        <v>1828</v>
      </c>
      <c r="B370" s="122" t="s">
        <v>8408</v>
      </c>
      <c r="C370" s="121" t="s">
        <v>13229</v>
      </c>
      <c r="D370" s="123" t="s">
        <v>576</v>
      </c>
    </row>
    <row r="371" spans="1:4" ht="27" x14ac:dyDescent="0.2">
      <c r="A371" s="120" t="s">
        <v>1829</v>
      </c>
      <c r="B371" s="122" t="s">
        <v>8409</v>
      </c>
      <c r="C371" s="121" t="s">
        <v>13229</v>
      </c>
      <c r="D371" s="123" t="s">
        <v>16439</v>
      </c>
    </row>
    <row r="372" spans="1:4" ht="27" x14ac:dyDescent="0.2">
      <c r="A372" s="120" t="s">
        <v>1830</v>
      </c>
      <c r="B372" s="122" t="s">
        <v>8410</v>
      </c>
      <c r="C372" s="121" t="s">
        <v>13229</v>
      </c>
      <c r="D372" s="123" t="s">
        <v>16440</v>
      </c>
    </row>
    <row r="373" spans="1:4" ht="27" x14ac:dyDescent="0.2">
      <c r="A373" s="120" t="s">
        <v>1831</v>
      </c>
      <c r="B373" s="122" t="s">
        <v>15037</v>
      </c>
      <c r="C373" s="121" t="s">
        <v>13229</v>
      </c>
      <c r="D373" s="123" t="s">
        <v>16441</v>
      </c>
    </row>
    <row r="374" spans="1:4" ht="27" x14ac:dyDescent="0.2">
      <c r="A374" s="120" t="s">
        <v>1832</v>
      </c>
      <c r="B374" s="122" t="s">
        <v>8411</v>
      </c>
      <c r="C374" s="121" t="s">
        <v>13229</v>
      </c>
      <c r="D374" s="123" t="s">
        <v>16442</v>
      </c>
    </row>
    <row r="375" spans="1:4" ht="40.5" x14ac:dyDescent="0.2">
      <c r="A375" s="120" t="s">
        <v>1833</v>
      </c>
      <c r="B375" s="122" t="s">
        <v>8412</v>
      </c>
      <c r="C375" s="121" t="s">
        <v>13229</v>
      </c>
      <c r="D375" s="123" t="s">
        <v>16443</v>
      </c>
    </row>
    <row r="376" spans="1:4" ht="27" x14ac:dyDescent="0.2">
      <c r="A376" s="120" t="s">
        <v>1834</v>
      </c>
      <c r="B376" s="122" t="s">
        <v>8413</v>
      </c>
      <c r="C376" s="121" t="s">
        <v>13229</v>
      </c>
      <c r="D376" s="123" t="s">
        <v>14462</v>
      </c>
    </row>
    <row r="377" spans="1:4" ht="40.5" x14ac:dyDescent="0.2">
      <c r="A377" s="120" t="s">
        <v>1836</v>
      </c>
      <c r="B377" s="122" t="s">
        <v>8414</v>
      </c>
      <c r="C377" s="121" t="s">
        <v>13229</v>
      </c>
      <c r="D377" s="123" t="s">
        <v>165</v>
      </c>
    </row>
    <row r="378" spans="1:4" ht="40.5" x14ac:dyDescent="0.2">
      <c r="A378" s="120" t="s">
        <v>1837</v>
      </c>
      <c r="B378" s="122" t="s">
        <v>15038</v>
      </c>
      <c r="C378" s="121" t="s">
        <v>13229</v>
      </c>
      <c r="D378" s="123" t="s">
        <v>16444</v>
      </c>
    </row>
    <row r="379" spans="1:4" ht="27" x14ac:dyDescent="0.2">
      <c r="A379" s="120" t="s">
        <v>1838</v>
      </c>
      <c r="B379" s="122" t="s">
        <v>8415</v>
      </c>
      <c r="C379" s="121" t="s">
        <v>13229</v>
      </c>
      <c r="D379" s="123" t="s">
        <v>534</v>
      </c>
    </row>
    <row r="380" spans="1:4" ht="40.5" x14ac:dyDescent="0.2">
      <c r="A380" s="120" t="s">
        <v>1839</v>
      </c>
      <c r="B380" s="122" t="s">
        <v>8416</v>
      </c>
      <c r="C380" s="121" t="s">
        <v>13229</v>
      </c>
      <c r="D380" s="123" t="s">
        <v>16445</v>
      </c>
    </row>
    <row r="381" spans="1:4" ht="54" x14ac:dyDescent="0.2">
      <c r="A381" s="120" t="s">
        <v>1840</v>
      </c>
      <c r="B381" s="122" t="s">
        <v>8417</v>
      </c>
      <c r="C381" s="121" t="s">
        <v>13229</v>
      </c>
      <c r="D381" s="123" t="s">
        <v>16446</v>
      </c>
    </row>
    <row r="382" spans="1:4" ht="27" x14ac:dyDescent="0.2">
      <c r="A382" s="120" t="s">
        <v>1841</v>
      </c>
      <c r="B382" s="122" t="s">
        <v>8418</v>
      </c>
      <c r="C382" s="121" t="s">
        <v>13229</v>
      </c>
      <c r="D382" s="123" t="s">
        <v>16447</v>
      </c>
    </row>
    <row r="383" spans="1:4" ht="27" x14ac:dyDescent="0.2">
      <c r="A383" s="120" t="s">
        <v>1842</v>
      </c>
      <c r="B383" s="122" t="s">
        <v>8419</v>
      </c>
      <c r="C383" s="121" t="s">
        <v>13229</v>
      </c>
      <c r="D383" s="123" t="s">
        <v>336</v>
      </c>
    </row>
    <row r="384" spans="1:4" ht="54" x14ac:dyDescent="0.2">
      <c r="A384" s="120" t="s">
        <v>1843</v>
      </c>
      <c r="B384" s="122" t="s">
        <v>8420</v>
      </c>
      <c r="C384" s="121" t="s">
        <v>13229</v>
      </c>
      <c r="D384" s="123" t="s">
        <v>16448</v>
      </c>
    </row>
    <row r="385" spans="1:4" ht="27" x14ac:dyDescent="0.2">
      <c r="A385" s="120" t="s">
        <v>1844</v>
      </c>
      <c r="B385" s="122" t="s">
        <v>8421</v>
      </c>
      <c r="C385" s="121" t="s">
        <v>13229</v>
      </c>
      <c r="D385" s="123" t="s">
        <v>385</v>
      </c>
    </row>
    <row r="386" spans="1:4" ht="13.5" x14ac:dyDescent="0.2">
      <c r="A386" s="120" t="s">
        <v>1845</v>
      </c>
      <c r="B386" s="122" t="s">
        <v>8422</v>
      </c>
      <c r="C386" s="121" t="s">
        <v>13229</v>
      </c>
      <c r="D386" s="123" t="s">
        <v>74</v>
      </c>
    </row>
    <row r="387" spans="1:4" ht="27" x14ac:dyDescent="0.2">
      <c r="A387" s="120" t="s">
        <v>1846</v>
      </c>
      <c r="B387" s="122" t="s">
        <v>8423</v>
      </c>
      <c r="C387" s="121" t="s">
        <v>13229</v>
      </c>
      <c r="D387" s="123" t="s">
        <v>13686</v>
      </c>
    </row>
    <row r="388" spans="1:4" ht="27" x14ac:dyDescent="0.2">
      <c r="A388" s="120" t="s">
        <v>1848</v>
      </c>
      <c r="B388" s="122" t="s">
        <v>8424</v>
      </c>
      <c r="C388" s="121" t="s">
        <v>13229</v>
      </c>
      <c r="D388" s="123" t="s">
        <v>13716</v>
      </c>
    </row>
    <row r="389" spans="1:4" ht="40.5" x14ac:dyDescent="0.2">
      <c r="A389" s="120" t="s">
        <v>1849</v>
      </c>
      <c r="B389" s="122" t="s">
        <v>8425</v>
      </c>
      <c r="C389" s="121" t="s">
        <v>13229</v>
      </c>
      <c r="D389" s="123" t="s">
        <v>16449</v>
      </c>
    </row>
    <row r="390" spans="1:4" ht="27" x14ac:dyDescent="0.2">
      <c r="A390" s="120" t="s">
        <v>1850</v>
      </c>
      <c r="B390" s="122" t="s">
        <v>8426</v>
      </c>
      <c r="C390" s="121" t="s">
        <v>13229</v>
      </c>
      <c r="D390" s="123" t="s">
        <v>716</v>
      </c>
    </row>
    <row r="391" spans="1:4" ht="27" x14ac:dyDescent="0.2">
      <c r="A391" s="120" t="s">
        <v>1851</v>
      </c>
      <c r="B391" s="122" t="s">
        <v>8427</v>
      </c>
      <c r="C391" s="121" t="s">
        <v>13229</v>
      </c>
      <c r="D391" s="123" t="s">
        <v>13334</v>
      </c>
    </row>
    <row r="392" spans="1:4" ht="27" x14ac:dyDescent="0.2">
      <c r="A392" s="120" t="s">
        <v>1852</v>
      </c>
      <c r="B392" s="122" t="s">
        <v>8428</v>
      </c>
      <c r="C392" s="121" t="s">
        <v>13229</v>
      </c>
      <c r="D392" s="123" t="s">
        <v>13720</v>
      </c>
    </row>
    <row r="393" spans="1:4" ht="54" x14ac:dyDescent="0.2">
      <c r="A393" s="120" t="s">
        <v>1854</v>
      </c>
      <c r="B393" s="122" t="s">
        <v>15039</v>
      </c>
      <c r="C393" s="121" t="s">
        <v>13229</v>
      </c>
      <c r="D393" s="123" t="s">
        <v>16450</v>
      </c>
    </row>
    <row r="394" spans="1:4" ht="27" x14ac:dyDescent="0.2">
      <c r="A394" s="120" t="s">
        <v>1855</v>
      </c>
      <c r="B394" s="122" t="s">
        <v>8429</v>
      </c>
      <c r="C394" s="121" t="s">
        <v>13229</v>
      </c>
      <c r="D394" s="123" t="s">
        <v>113</v>
      </c>
    </row>
    <row r="395" spans="1:4" ht="27" x14ac:dyDescent="0.2">
      <c r="A395" s="120" t="s">
        <v>1856</v>
      </c>
      <c r="B395" s="122" t="s">
        <v>8430</v>
      </c>
      <c r="C395" s="121" t="s">
        <v>13229</v>
      </c>
      <c r="D395" s="123" t="s">
        <v>13993</v>
      </c>
    </row>
    <row r="396" spans="1:4" ht="27" x14ac:dyDescent="0.2">
      <c r="A396" s="120" t="s">
        <v>1857</v>
      </c>
      <c r="B396" s="122" t="s">
        <v>15040</v>
      </c>
      <c r="C396" s="121" t="s">
        <v>13229</v>
      </c>
      <c r="D396" s="123" t="s">
        <v>16451</v>
      </c>
    </row>
    <row r="397" spans="1:4" ht="27" x14ac:dyDescent="0.2">
      <c r="A397" s="120" t="s">
        <v>1858</v>
      </c>
      <c r="B397" s="122" t="s">
        <v>8431</v>
      </c>
      <c r="C397" s="121" t="s">
        <v>13229</v>
      </c>
      <c r="D397" s="123" t="s">
        <v>16452</v>
      </c>
    </row>
    <row r="398" spans="1:4" ht="40.5" x14ac:dyDescent="0.2">
      <c r="A398" s="120" t="s">
        <v>1859</v>
      </c>
      <c r="B398" s="122" t="s">
        <v>8432</v>
      </c>
      <c r="C398" s="121" t="s">
        <v>13229</v>
      </c>
      <c r="D398" s="123" t="s">
        <v>16453</v>
      </c>
    </row>
    <row r="399" spans="1:4" ht="54" x14ac:dyDescent="0.2">
      <c r="A399" s="120" t="s">
        <v>1860</v>
      </c>
      <c r="B399" s="122" t="s">
        <v>8433</v>
      </c>
      <c r="C399" s="121" t="s">
        <v>13229</v>
      </c>
      <c r="D399" s="123" t="s">
        <v>1037</v>
      </c>
    </row>
    <row r="400" spans="1:4" ht="27" x14ac:dyDescent="0.2">
      <c r="A400" s="120" t="s">
        <v>1861</v>
      </c>
      <c r="B400" s="122" t="s">
        <v>8434</v>
      </c>
      <c r="C400" s="121" t="s">
        <v>13229</v>
      </c>
      <c r="D400" s="123" t="s">
        <v>703</v>
      </c>
    </row>
    <row r="401" spans="1:4" ht="27" x14ac:dyDescent="0.2">
      <c r="A401" s="120" t="s">
        <v>1863</v>
      </c>
      <c r="B401" s="122" t="s">
        <v>8435</v>
      </c>
      <c r="C401" s="121" t="s">
        <v>13229</v>
      </c>
      <c r="D401" s="123" t="s">
        <v>14266</v>
      </c>
    </row>
    <row r="402" spans="1:4" ht="27" x14ac:dyDescent="0.2">
      <c r="A402" s="120" t="s">
        <v>1864</v>
      </c>
      <c r="B402" s="122" t="s">
        <v>8436</v>
      </c>
      <c r="C402" s="121" t="s">
        <v>13229</v>
      </c>
      <c r="D402" s="123" t="s">
        <v>16454</v>
      </c>
    </row>
    <row r="403" spans="1:4" ht="27" x14ac:dyDescent="0.2">
      <c r="A403" s="120" t="s">
        <v>1865</v>
      </c>
      <c r="B403" s="122" t="s">
        <v>8437</v>
      </c>
      <c r="C403" s="121" t="s">
        <v>13229</v>
      </c>
      <c r="D403" s="123" t="s">
        <v>16455</v>
      </c>
    </row>
    <row r="404" spans="1:4" ht="27" x14ac:dyDescent="0.2">
      <c r="A404" s="120" t="s">
        <v>1866</v>
      </c>
      <c r="B404" s="122" t="s">
        <v>8438</v>
      </c>
      <c r="C404" s="121" t="s">
        <v>13229</v>
      </c>
      <c r="D404" s="123" t="s">
        <v>14605</v>
      </c>
    </row>
    <row r="405" spans="1:4" ht="27" x14ac:dyDescent="0.2">
      <c r="A405" s="120" t="s">
        <v>1867</v>
      </c>
      <c r="B405" s="122" t="s">
        <v>8439</v>
      </c>
      <c r="C405" s="121" t="s">
        <v>13229</v>
      </c>
      <c r="D405" s="123" t="s">
        <v>16456</v>
      </c>
    </row>
    <row r="406" spans="1:4" ht="27" x14ac:dyDescent="0.2">
      <c r="A406" s="120" t="s">
        <v>1868</v>
      </c>
      <c r="B406" s="122" t="s">
        <v>15041</v>
      </c>
      <c r="C406" s="121" t="s">
        <v>13229</v>
      </c>
      <c r="D406" s="123" t="s">
        <v>16457</v>
      </c>
    </row>
    <row r="407" spans="1:4" ht="27" x14ac:dyDescent="0.2">
      <c r="A407" s="120" t="s">
        <v>1869</v>
      </c>
      <c r="B407" s="122" t="s">
        <v>8440</v>
      </c>
      <c r="C407" s="121" t="s">
        <v>13229</v>
      </c>
      <c r="D407" s="123" t="s">
        <v>16458</v>
      </c>
    </row>
    <row r="408" spans="1:4" ht="27" x14ac:dyDescent="0.2">
      <c r="A408" s="120" t="s">
        <v>1870</v>
      </c>
      <c r="B408" s="122" t="s">
        <v>8441</v>
      </c>
      <c r="C408" s="121" t="s">
        <v>13229</v>
      </c>
      <c r="D408" s="123" t="s">
        <v>72</v>
      </c>
    </row>
    <row r="409" spans="1:4" ht="27" x14ac:dyDescent="0.2">
      <c r="A409" s="120" t="s">
        <v>1871</v>
      </c>
      <c r="B409" s="122" t="s">
        <v>8442</v>
      </c>
      <c r="C409" s="121" t="s">
        <v>13229</v>
      </c>
      <c r="D409" s="123" t="s">
        <v>16459</v>
      </c>
    </row>
    <row r="410" spans="1:4" ht="27" x14ac:dyDescent="0.2">
      <c r="A410" s="120" t="s">
        <v>1872</v>
      </c>
      <c r="B410" s="122" t="s">
        <v>8443</v>
      </c>
      <c r="C410" s="121" t="s">
        <v>13229</v>
      </c>
      <c r="D410" s="123" t="s">
        <v>14000</v>
      </c>
    </row>
    <row r="411" spans="1:4" ht="13.5" x14ac:dyDescent="0.2">
      <c r="A411" s="120" t="s">
        <v>1874</v>
      </c>
      <c r="B411" s="122" t="s">
        <v>8444</v>
      </c>
      <c r="C411" s="121" t="s">
        <v>13229</v>
      </c>
      <c r="D411" s="123" t="s">
        <v>7100</v>
      </c>
    </row>
    <row r="412" spans="1:4" ht="27" x14ac:dyDescent="0.2">
      <c r="A412" s="120" t="s">
        <v>1876</v>
      </c>
      <c r="B412" s="122" t="s">
        <v>8445</v>
      </c>
      <c r="C412" s="121" t="s">
        <v>13229</v>
      </c>
      <c r="D412" s="123" t="s">
        <v>485</v>
      </c>
    </row>
    <row r="413" spans="1:4" ht="27" x14ac:dyDescent="0.2">
      <c r="A413" s="120" t="s">
        <v>1878</v>
      </c>
      <c r="B413" s="122" t="s">
        <v>8446</v>
      </c>
      <c r="C413" s="121" t="s">
        <v>13229</v>
      </c>
      <c r="D413" s="123" t="s">
        <v>804</v>
      </c>
    </row>
    <row r="414" spans="1:4" ht="27" x14ac:dyDescent="0.2">
      <c r="A414" s="120" t="s">
        <v>1880</v>
      </c>
      <c r="B414" s="122" t="s">
        <v>8447</v>
      </c>
      <c r="C414" s="121" t="s">
        <v>13229</v>
      </c>
      <c r="D414" s="123" t="s">
        <v>740</v>
      </c>
    </row>
    <row r="415" spans="1:4" ht="27" x14ac:dyDescent="0.2">
      <c r="A415" s="120" t="s">
        <v>1881</v>
      </c>
      <c r="B415" s="122" t="s">
        <v>8448</v>
      </c>
      <c r="C415" s="121" t="s">
        <v>13229</v>
      </c>
      <c r="D415" s="123" t="s">
        <v>117</v>
      </c>
    </row>
    <row r="416" spans="1:4" ht="40.5" x14ac:dyDescent="0.2">
      <c r="A416" s="120" t="s">
        <v>1882</v>
      </c>
      <c r="B416" s="122" t="s">
        <v>8449</v>
      </c>
      <c r="C416" s="121" t="s">
        <v>13229</v>
      </c>
      <c r="D416" s="123" t="s">
        <v>5670</v>
      </c>
    </row>
    <row r="417" spans="1:4" ht="40.5" x14ac:dyDescent="0.2">
      <c r="A417" s="120" t="s">
        <v>1883</v>
      </c>
      <c r="B417" s="122" t="s">
        <v>8450</v>
      </c>
      <c r="C417" s="121" t="s">
        <v>13229</v>
      </c>
      <c r="D417" s="123" t="s">
        <v>16460</v>
      </c>
    </row>
    <row r="418" spans="1:4" ht="27" x14ac:dyDescent="0.2">
      <c r="A418" s="120" t="s">
        <v>1884</v>
      </c>
      <c r="B418" s="122" t="s">
        <v>8451</v>
      </c>
      <c r="C418" s="121" t="s">
        <v>13229</v>
      </c>
      <c r="D418" s="123" t="s">
        <v>1991</v>
      </c>
    </row>
    <row r="419" spans="1:4" ht="27" x14ac:dyDescent="0.2">
      <c r="A419" s="120" t="s">
        <v>1885</v>
      </c>
      <c r="B419" s="122" t="s">
        <v>8452</v>
      </c>
      <c r="C419" s="121" t="s">
        <v>13229</v>
      </c>
      <c r="D419" s="123" t="s">
        <v>13979</v>
      </c>
    </row>
    <row r="420" spans="1:4" ht="40.5" x14ac:dyDescent="0.2">
      <c r="A420" s="120" t="s">
        <v>1886</v>
      </c>
      <c r="B420" s="122" t="s">
        <v>8453</v>
      </c>
      <c r="C420" s="121" t="s">
        <v>13229</v>
      </c>
      <c r="D420" s="123" t="s">
        <v>16461</v>
      </c>
    </row>
    <row r="421" spans="1:4" ht="40.5" x14ac:dyDescent="0.2">
      <c r="A421" s="120" t="s">
        <v>1887</v>
      </c>
      <c r="B421" s="122" t="s">
        <v>15042</v>
      </c>
      <c r="C421" s="121" t="s">
        <v>13229</v>
      </c>
      <c r="D421" s="123" t="s">
        <v>16462</v>
      </c>
    </row>
    <row r="422" spans="1:4" ht="27" x14ac:dyDescent="0.2">
      <c r="A422" s="120" t="s">
        <v>1888</v>
      </c>
      <c r="B422" s="122" t="s">
        <v>8454</v>
      </c>
      <c r="C422" s="121" t="s">
        <v>13229</v>
      </c>
      <c r="D422" s="123" t="s">
        <v>16463</v>
      </c>
    </row>
    <row r="423" spans="1:4" ht="27" x14ac:dyDescent="0.2">
      <c r="A423" s="120" t="s">
        <v>1889</v>
      </c>
      <c r="B423" s="122" t="s">
        <v>8455</v>
      </c>
      <c r="C423" s="121" t="s">
        <v>13229</v>
      </c>
      <c r="D423" s="123" t="s">
        <v>16464</v>
      </c>
    </row>
    <row r="424" spans="1:4" ht="27" x14ac:dyDescent="0.2">
      <c r="A424" s="120" t="s">
        <v>1890</v>
      </c>
      <c r="B424" s="122" t="s">
        <v>8456</v>
      </c>
      <c r="C424" s="121" t="s">
        <v>13229</v>
      </c>
      <c r="D424" s="123" t="s">
        <v>16465</v>
      </c>
    </row>
    <row r="425" spans="1:4" ht="27" x14ac:dyDescent="0.2">
      <c r="A425" s="120" t="s">
        <v>1891</v>
      </c>
      <c r="B425" s="122" t="s">
        <v>8457</v>
      </c>
      <c r="C425" s="121" t="s">
        <v>13229</v>
      </c>
      <c r="D425" s="123" t="s">
        <v>16466</v>
      </c>
    </row>
    <row r="426" spans="1:4" ht="27" x14ac:dyDescent="0.2">
      <c r="A426" s="120" t="s">
        <v>1892</v>
      </c>
      <c r="B426" s="122" t="s">
        <v>15043</v>
      </c>
      <c r="C426" s="121" t="s">
        <v>13229</v>
      </c>
      <c r="D426" s="123" t="s">
        <v>13705</v>
      </c>
    </row>
    <row r="427" spans="1:4" ht="27" x14ac:dyDescent="0.2">
      <c r="A427" s="120" t="s">
        <v>1893</v>
      </c>
      <c r="B427" s="122" t="s">
        <v>8458</v>
      </c>
      <c r="C427" s="121" t="s">
        <v>13229</v>
      </c>
      <c r="D427" s="123" t="s">
        <v>7291</v>
      </c>
    </row>
    <row r="428" spans="1:4" ht="27" x14ac:dyDescent="0.2">
      <c r="A428" s="120" t="s">
        <v>1894</v>
      </c>
      <c r="B428" s="122" t="s">
        <v>8459</v>
      </c>
      <c r="C428" s="121" t="s">
        <v>13229</v>
      </c>
      <c r="D428" s="123" t="s">
        <v>16467</v>
      </c>
    </row>
    <row r="429" spans="1:4" ht="27" x14ac:dyDescent="0.2">
      <c r="A429" s="120" t="s">
        <v>1895</v>
      </c>
      <c r="B429" s="122" t="s">
        <v>8460</v>
      </c>
      <c r="C429" s="121" t="s">
        <v>13229</v>
      </c>
      <c r="D429" s="123" t="s">
        <v>14611</v>
      </c>
    </row>
    <row r="430" spans="1:4" ht="27" x14ac:dyDescent="0.2">
      <c r="A430" s="120" t="s">
        <v>1896</v>
      </c>
      <c r="B430" s="122" t="s">
        <v>8461</v>
      </c>
      <c r="C430" s="121" t="s">
        <v>13229</v>
      </c>
      <c r="D430" s="123" t="s">
        <v>16468</v>
      </c>
    </row>
    <row r="431" spans="1:4" ht="40.5" x14ac:dyDescent="0.2">
      <c r="A431" s="120" t="s">
        <v>1897</v>
      </c>
      <c r="B431" s="122" t="s">
        <v>8462</v>
      </c>
      <c r="C431" s="121" t="s">
        <v>13229</v>
      </c>
      <c r="D431" s="123" t="s">
        <v>1046</v>
      </c>
    </row>
    <row r="432" spans="1:4" ht="40.5" x14ac:dyDescent="0.2">
      <c r="A432" s="120" t="s">
        <v>1898</v>
      </c>
      <c r="B432" s="122" t="s">
        <v>8463</v>
      </c>
      <c r="C432" s="121" t="s">
        <v>13229</v>
      </c>
      <c r="D432" s="123" t="s">
        <v>16469</v>
      </c>
    </row>
    <row r="433" spans="1:4" ht="40.5" x14ac:dyDescent="0.2">
      <c r="A433" s="120" t="s">
        <v>1899</v>
      </c>
      <c r="B433" s="122" t="s">
        <v>8464</v>
      </c>
      <c r="C433" s="121" t="s">
        <v>13229</v>
      </c>
      <c r="D433" s="123" t="s">
        <v>1008</v>
      </c>
    </row>
    <row r="434" spans="1:4" ht="27" x14ac:dyDescent="0.2">
      <c r="A434" s="120" t="s">
        <v>1900</v>
      </c>
      <c r="B434" s="122" t="s">
        <v>15044</v>
      </c>
      <c r="C434" s="121" t="s">
        <v>13230</v>
      </c>
      <c r="D434" s="123" t="s">
        <v>14634</v>
      </c>
    </row>
    <row r="435" spans="1:4" ht="54" x14ac:dyDescent="0.2">
      <c r="A435" s="120" t="s">
        <v>1901</v>
      </c>
      <c r="B435" s="122" t="s">
        <v>15045</v>
      </c>
      <c r="C435" s="121" t="s">
        <v>13230</v>
      </c>
      <c r="D435" s="123" t="s">
        <v>16470</v>
      </c>
    </row>
    <row r="436" spans="1:4" ht="54" x14ac:dyDescent="0.2">
      <c r="A436" s="120" t="s">
        <v>1903</v>
      </c>
      <c r="B436" s="122" t="s">
        <v>15046</v>
      </c>
      <c r="C436" s="121" t="s">
        <v>13230</v>
      </c>
      <c r="D436" s="123" t="s">
        <v>16471</v>
      </c>
    </row>
    <row r="437" spans="1:4" ht="40.5" x14ac:dyDescent="0.2">
      <c r="A437" s="120" t="s">
        <v>1904</v>
      </c>
      <c r="B437" s="122" t="s">
        <v>8465</v>
      </c>
      <c r="C437" s="121" t="s">
        <v>13230</v>
      </c>
      <c r="D437" s="123" t="s">
        <v>13678</v>
      </c>
    </row>
    <row r="438" spans="1:4" ht="27" x14ac:dyDescent="0.2">
      <c r="A438" s="120" t="s">
        <v>1906</v>
      </c>
      <c r="B438" s="122" t="s">
        <v>8466</v>
      </c>
      <c r="C438" s="121" t="s">
        <v>13230</v>
      </c>
      <c r="D438" s="123" t="s">
        <v>191</v>
      </c>
    </row>
    <row r="439" spans="1:4" ht="40.5" x14ac:dyDescent="0.2">
      <c r="A439" s="120" t="s">
        <v>1907</v>
      </c>
      <c r="B439" s="122" t="s">
        <v>15047</v>
      </c>
      <c r="C439" s="121" t="s">
        <v>13230</v>
      </c>
      <c r="D439" s="123" t="s">
        <v>747</v>
      </c>
    </row>
    <row r="440" spans="1:4" ht="54" x14ac:dyDescent="0.2">
      <c r="A440" s="120" t="s">
        <v>1908</v>
      </c>
      <c r="B440" s="122" t="s">
        <v>8467</v>
      </c>
      <c r="C440" s="121" t="s">
        <v>13230</v>
      </c>
      <c r="D440" s="123" t="s">
        <v>14470</v>
      </c>
    </row>
    <row r="441" spans="1:4" ht="27" x14ac:dyDescent="0.2">
      <c r="A441" s="120" t="s">
        <v>1909</v>
      </c>
      <c r="B441" s="122" t="s">
        <v>15048</v>
      </c>
      <c r="C441" s="121" t="s">
        <v>13230</v>
      </c>
      <c r="D441" s="123" t="s">
        <v>16472</v>
      </c>
    </row>
    <row r="442" spans="1:4" ht="27" x14ac:dyDescent="0.2">
      <c r="A442" s="120" t="s">
        <v>1910</v>
      </c>
      <c r="B442" s="122" t="s">
        <v>8468</v>
      </c>
      <c r="C442" s="121" t="s">
        <v>13230</v>
      </c>
      <c r="D442" s="123" t="s">
        <v>16473</v>
      </c>
    </row>
    <row r="443" spans="1:4" ht="27" x14ac:dyDescent="0.2">
      <c r="A443" s="120" t="s">
        <v>1911</v>
      </c>
      <c r="B443" s="122" t="s">
        <v>8469</v>
      </c>
      <c r="C443" s="121" t="s">
        <v>13230</v>
      </c>
      <c r="D443" s="123" t="s">
        <v>273</v>
      </c>
    </row>
    <row r="444" spans="1:4" ht="27" x14ac:dyDescent="0.2">
      <c r="A444" s="120" t="s">
        <v>1913</v>
      </c>
      <c r="B444" s="122" t="s">
        <v>8470</v>
      </c>
      <c r="C444" s="121" t="s">
        <v>13230</v>
      </c>
      <c r="D444" s="123" t="s">
        <v>14116</v>
      </c>
    </row>
    <row r="445" spans="1:4" ht="27" x14ac:dyDescent="0.2">
      <c r="A445" s="120" t="s">
        <v>1914</v>
      </c>
      <c r="B445" s="122" t="s">
        <v>15049</v>
      </c>
      <c r="C445" s="121" t="s">
        <v>13230</v>
      </c>
      <c r="D445" s="123" t="s">
        <v>14493</v>
      </c>
    </row>
    <row r="446" spans="1:4" ht="27" x14ac:dyDescent="0.2">
      <c r="A446" s="120" t="s">
        <v>1915</v>
      </c>
      <c r="B446" s="122" t="s">
        <v>15050</v>
      </c>
      <c r="C446" s="121" t="s">
        <v>13230</v>
      </c>
      <c r="D446" s="123" t="s">
        <v>16474</v>
      </c>
    </row>
    <row r="447" spans="1:4" ht="27" x14ac:dyDescent="0.2">
      <c r="A447" s="120" t="s">
        <v>1916</v>
      </c>
      <c r="B447" s="122" t="s">
        <v>15051</v>
      </c>
      <c r="C447" s="121" t="s">
        <v>13230</v>
      </c>
      <c r="D447" s="123" t="s">
        <v>16475</v>
      </c>
    </row>
    <row r="448" spans="1:4" ht="40.5" x14ac:dyDescent="0.2">
      <c r="A448" s="120" t="s">
        <v>1917</v>
      </c>
      <c r="B448" s="122" t="s">
        <v>8471</v>
      </c>
      <c r="C448" s="121" t="s">
        <v>13230</v>
      </c>
      <c r="D448" s="123" t="s">
        <v>128</v>
      </c>
    </row>
    <row r="449" spans="1:4" ht="27" x14ac:dyDescent="0.2">
      <c r="A449" s="120" t="s">
        <v>1918</v>
      </c>
      <c r="B449" s="122" t="s">
        <v>8472</v>
      </c>
      <c r="C449" s="121" t="s">
        <v>13230</v>
      </c>
      <c r="D449" s="123" t="s">
        <v>16476</v>
      </c>
    </row>
    <row r="450" spans="1:4" ht="54" x14ac:dyDescent="0.2">
      <c r="A450" s="120" t="s">
        <v>1919</v>
      </c>
      <c r="B450" s="122" t="s">
        <v>15052</v>
      </c>
      <c r="C450" s="121" t="s">
        <v>13230</v>
      </c>
      <c r="D450" s="123" t="s">
        <v>6851</v>
      </c>
    </row>
    <row r="451" spans="1:4" ht="40.5" x14ac:dyDescent="0.2">
      <c r="A451" s="120" t="s">
        <v>1920</v>
      </c>
      <c r="B451" s="122" t="s">
        <v>8473</v>
      </c>
      <c r="C451" s="121" t="s">
        <v>13230</v>
      </c>
      <c r="D451" s="123" t="s">
        <v>14351</v>
      </c>
    </row>
    <row r="452" spans="1:4" ht="40.5" x14ac:dyDescent="0.2">
      <c r="A452" s="120" t="s">
        <v>1921</v>
      </c>
      <c r="B452" s="122" t="s">
        <v>15053</v>
      </c>
      <c r="C452" s="121" t="s">
        <v>13230</v>
      </c>
      <c r="D452" s="123" t="s">
        <v>4253</v>
      </c>
    </row>
    <row r="453" spans="1:4" ht="40.5" x14ac:dyDescent="0.2">
      <c r="A453" s="120" t="s">
        <v>1922</v>
      </c>
      <c r="B453" s="122" t="s">
        <v>8474</v>
      </c>
      <c r="C453" s="121" t="s">
        <v>13230</v>
      </c>
      <c r="D453" s="123" t="s">
        <v>13992</v>
      </c>
    </row>
    <row r="454" spans="1:4" ht="40.5" x14ac:dyDescent="0.2">
      <c r="A454" s="120" t="s">
        <v>1923</v>
      </c>
      <c r="B454" s="122" t="s">
        <v>8475</v>
      </c>
      <c r="C454" s="121" t="s">
        <v>13230</v>
      </c>
      <c r="D454" s="123" t="s">
        <v>4467</v>
      </c>
    </row>
    <row r="455" spans="1:4" ht="40.5" x14ac:dyDescent="0.2">
      <c r="A455" s="120" t="s">
        <v>1924</v>
      </c>
      <c r="B455" s="122" t="s">
        <v>8476</v>
      </c>
      <c r="C455" s="121" t="s">
        <v>13230</v>
      </c>
      <c r="D455" s="123" t="s">
        <v>16477</v>
      </c>
    </row>
    <row r="456" spans="1:4" ht="27" x14ac:dyDescent="0.2">
      <c r="A456" s="120" t="s">
        <v>1925</v>
      </c>
      <c r="B456" s="122" t="s">
        <v>8477</v>
      </c>
      <c r="C456" s="121" t="s">
        <v>13230</v>
      </c>
      <c r="D456" s="123" t="s">
        <v>696</v>
      </c>
    </row>
    <row r="457" spans="1:4" ht="27" x14ac:dyDescent="0.2">
      <c r="A457" s="120" t="s">
        <v>1926</v>
      </c>
      <c r="B457" s="122" t="s">
        <v>8478</v>
      </c>
      <c r="C457" s="121" t="s">
        <v>13230</v>
      </c>
      <c r="D457" s="123" t="s">
        <v>649</v>
      </c>
    </row>
    <row r="458" spans="1:4" ht="40.5" x14ac:dyDescent="0.2">
      <c r="A458" s="120" t="s">
        <v>1927</v>
      </c>
      <c r="B458" s="122" t="s">
        <v>8479</v>
      </c>
      <c r="C458" s="121" t="s">
        <v>13230</v>
      </c>
      <c r="D458" s="123" t="s">
        <v>508</v>
      </c>
    </row>
    <row r="459" spans="1:4" ht="27" x14ac:dyDescent="0.2">
      <c r="A459" s="120" t="s">
        <v>1929</v>
      </c>
      <c r="B459" s="122" t="s">
        <v>8480</v>
      </c>
      <c r="C459" s="121" t="s">
        <v>13230</v>
      </c>
      <c r="D459" s="123" t="s">
        <v>16478</v>
      </c>
    </row>
    <row r="460" spans="1:4" ht="27" x14ac:dyDescent="0.2">
      <c r="A460" s="120" t="s">
        <v>1930</v>
      </c>
      <c r="B460" s="122" t="s">
        <v>15054</v>
      </c>
      <c r="C460" s="121" t="s">
        <v>13230</v>
      </c>
      <c r="D460" s="123" t="s">
        <v>14689</v>
      </c>
    </row>
    <row r="461" spans="1:4" ht="27" x14ac:dyDescent="0.2">
      <c r="A461" s="120" t="s">
        <v>1931</v>
      </c>
      <c r="B461" s="122" t="s">
        <v>15055</v>
      </c>
      <c r="C461" s="121" t="s">
        <v>13230</v>
      </c>
      <c r="D461" s="123" t="s">
        <v>14446</v>
      </c>
    </row>
    <row r="462" spans="1:4" ht="27" x14ac:dyDescent="0.2">
      <c r="A462" s="120" t="s">
        <v>1932</v>
      </c>
      <c r="B462" s="122" t="s">
        <v>8481</v>
      </c>
      <c r="C462" s="121" t="s">
        <v>13230</v>
      </c>
      <c r="D462" s="123" t="s">
        <v>1028</v>
      </c>
    </row>
    <row r="463" spans="1:4" ht="27" x14ac:dyDescent="0.2">
      <c r="A463" s="120" t="s">
        <v>1933</v>
      </c>
      <c r="B463" s="122" t="s">
        <v>8482</v>
      </c>
      <c r="C463" s="121" t="s">
        <v>13230</v>
      </c>
      <c r="D463" s="123" t="s">
        <v>239</v>
      </c>
    </row>
    <row r="464" spans="1:4" ht="40.5" x14ac:dyDescent="0.2">
      <c r="A464" s="120" t="s">
        <v>1934</v>
      </c>
      <c r="B464" s="122" t="s">
        <v>15056</v>
      </c>
      <c r="C464" s="121" t="s">
        <v>13230</v>
      </c>
      <c r="D464" s="123" t="s">
        <v>13914</v>
      </c>
    </row>
    <row r="465" spans="1:4" ht="40.5" x14ac:dyDescent="0.2">
      <c r="A465" s="120" t="s">
        <v>1935</v>
      </c>
      <c r="B465" s="122" t="s">
        <v>15057</v>
      </c>
      <c r="C465" s="121" t="s">
        <v>13230</v>
      </c>
      <c r="D465" s="123" t="s">
        <v>2090</v>
      </c>
    </row>
    <row r="466" spans="1:4" ht="40.5" x14ac:dyDescent="0.2">
      <c r="A466" s="120" t="s">
        <v>1936</v>
      </c>
      <c r="B466" s="122" t="s">
        <v>8483</v>
      </c>
      <c r="C466" s="121" t="s">
        <v>13230</v>
      </c>
      <c r="D466" s="123" t="s">
        <v>7580</v>
      </c>
    </row>
    <row r="467" spans="1:4" ht="27" x14ac:dyDescent="0.2">
      <c r="A467" s="120" t="s">
        <v>1937</v>
      </c>
      <c r="B467" s="122" t="s">
        <v>8484</v>
      </c>
      <c r="C467" s="121" t="s">
        <v>13230</v>
      </c>
      <c r="D467" s="123" t="s">
        <v>16479</v>
      </c>
    </row>
    <row r="468" spans="1:4" ht="40.5" x14ac:dyDescent="0.2">
      <c r="A468" s="120" t="s">
        <v>1938</v>
      </c>
      <c r="B468" s="122" t="s">
        <v>15058</v>
      </c>
      <c r="C468" s="121" t="s">
        <v>13230</v>
      </c>
      <c r="D468" s="123" t="s">
        <v>1939</v>
      </c>
    </row>
    <row r="469" spans="1:4" ht="40.5" x14ac:dyDescent="0.2">
      <c r="A469" s="120" t="s">
        <v>1940</v>
      </c>
      <c r="B469" s="122" t="s">
        <v>8485</v>
      </c>
      <c r="C469" s="121" t="s">
        <v>13230</v>
      </c>
      <c r="D469" s="123" t="s">
        <v>16480</v>
      </c>
    </row>
    <row r="470" spans="1:4" ht="40.5" x14ac:dyDescent="0.2">
      <c r="A470" s="120" t="s">
        <v>1941</v>
      </c>
      <c r="B470" s="122" t="s">
        <v>15059</v>
      </c>
      <c r="C470" s="121" t="s">
        <v>13230</v>
      </c>
      <c r="D470" s="123" t="s">
        <v>16481</v>
      </c>
    </row>
    <row r="471" spans="1:4" ht="27" x14ac:dyDescent="0.2">
      <c r="A471" s="120" t="s">
        <v>1942</v>
      </c>
      <c r="B471" s="122" t="s">
        <v>8486</v>
      </c>
      <c r="C471" s="121" t="s">
        <v>13230</v>
      </c>
      <c r="D471" s="123" t="s">
        <v>13367</v>
      </c>
    </row>
    <row r="472" spans="1:4" ht="27" x14ac:dyDescent="0.2">
      <c r="A472" s="120" t="s">
        <v>1943</v>
      </c>
      <c r="B472" s="122" t="s">
        <v>8487</v>
      </c>
      <c r="C472" s="121" t="s">
        <v>13230</v>
      </c>
      <c r="D472" s="123" t="s">
        <v>14481</v>
      </c>
    </row>
    <row r="473" spans="1:4" ht="27" x14ac:dyDescent="0.2">
      <c r="A473" s="120" t="s">
        <v>1945</v>
      </c>
      <c r="B473" s="122" t="s">
        <v>15060</v>
      </c>
      <c r="C473" s="121" t="s">
        <v>13230</v>
      </c>
      <c r="D473" s="123" t="s">
        <v>14202</v>
      </c>
    </row>
    <row r="474" spans="1:4" ht="27" x14ac:dyDescent="0.2">
      <c r="A474" s="120" t="s">
        <v>1946</v>
      </c>
      <c r="B474" s="122" t="s">
        <v>8488</v>
      </c>
      <c r="C474" s="121" t="s">
        <v>13230</v>
      </c>
      <c r="D474" s="123" t="s">
        <v>1094</v>
      </c>
    </row>
    <row r="475" spans="1:4" ht="27" x14ac:dyDescent="0.2">
      <c r="A475" s="120" t="s">
        <v>1947</v>
      </c>
      <c r="B475" s="122" t="s">
        <v>8489</v>
      </c>
      <c r="C475" s="121" t="s">
        <v>13230</v>
      </c>
      <c r="D475" s="123" t="s">
        <v>140</v>
      </c>
    </row>
    <row r="476" spans="1:4" ht="27" x14ac:dyDescent="0.2">
      <c r="A476" s="120" t="s">
        <v>1948</v>
      </c>
      <c r="B476" s="122" t="s">
        <v>8490</v>
      </c>
      <c r="C476" s="121" t="s">
        <v>13230</v>
      </c>
      <c r="D476" s="123" t="s">
        <v>71</v>
      </c>
    </row>
    <row r="477" spans="1:4" ht="27" x14ac:dyDescent="0.2">
      <c r="A477" s="120" t="s">
        <v>1949</v>
      </c>
      <c r="B477" s="122" t="s">
        <v>8491</v>
      </c>
      <c r="C477" s="121" t="s">
        <v>13230</v>
      </c>
      <c r="D477" s="123" t="s">
        <v>243</v>
      </c>
    </row>
    <row r="478" spans="1:4" ht="27" x14ac:dyDescent="0.2">
      <c r="A478" s="120" t="s">
        <v>1950</v>
      </c>
      <c r="B478" s="122" t="s">
        <v>15061</v>
      </c>
      <c r="C478" s="121" t="s">
        <v>13230</v>
      </c>
      <c r="D478" s="123" t="s">
        <v>4998</v>
      </c>
    </row>
    <row r="479" spans="1:4" ht="27" x14ac:dyDescent="0.2">
      <c r="A479" s="120" t="s">
        <v>1952</v>
      </c>
      <c r="B479" s="122" t="s">
        <v>15062</v>
      </c>
      <c r="C479" s="121" t="s">
        <v>13230</v>
      </c>
      <c r="D479" s="123" t="s">
        <v>116</v>
      </c>
    </row>
    <row r="480" spans="1:4" ht="40.5" x14ac:dyDescent="0.2">
      <c r="A480" s="120" t="s">
        <v>1953</v>
      </c>
      <c r="B480" s="122" t="s">
        <v>8492</v>
      </c>
      <c r="C480" s="121" t="s">
        <v>13230</v>
      </c>
      <c r="D480" s="123" t="s">
        <v>308</v>
      </c>
    </row>
    <row r="481" spans="1:4" ht="27" x14ac:dyDescent="0.2">
      <c r="A481" s="120" t="s">
        <v>1954</v>
      </c>
      <c r="B481" s="122" t="s">
        <v>15063</v>
      </c>
      <c r="C481" s="121" t="s">
        <v>13230</v>
      </c>
      <c r="D481" s="123" t="s">
        <v>16482</v>
      </c>
    </row>
    <row r="482" spans="1:4" ht="27" x14ac:dyDescent="0.2">
      <c r="A482" s="120" t="s">
        <v>1955</v>
      </c>
      <c r="B482" s="122" t="s">
        <v>15064</v>
      </c>
      <c r="C482" s="121" t="s">
        <v>13230</v>
      </c>
      <c r="D482" s="123" t="s">
        <v>16483</v>
      </c>
    </row>
    <row r="483" spans="1:4" ht="40.5" x14ac:dyDescent="0.2">
      <c r="A483" s="120" t="s">
        <v>1956</v>
      </c>
      <c r="B483" s="122" t="s">
        <v>15065</v>
      </c>
      <c r="C483" s="121" t="s">
        <v>13230</v>
      </c>
      <c r="D483" s="123" t="s">
        <v>1939</v>
      </c>
    </row>
    <row r="484" spans="1:4" ht="27" x14ac:dyDescent="0.2">
      <c r="A484" s="120" t="s">
        <v>1957</v>
      </c>
      <c r="B484" s="122" t="s">
        <v>8493</v>
      </c>
      <c r="C484" s="121" t="s">
        <v>13230</v>
      </c>
      <c r="D484" s="123" t="s">
        <v>285</v>
      </c>
    </row>
    <row r="485" spans="1:4" ht="27" x14ac:dyDescent="0.2">
      <c r="A485" s="120" t="s">
        <v>1958</v>
      </c>
      <c r="B485" s="122" t="s">
        <v>15066</v>
      </c>
      <c r="C485" s="121" t="s">
        <v>13230</v>
      </c>
      <c r="D485" s="123" t="s">
        <v>16484</v>
      </c>
    </row>
    <row r="486" spans="1:4" ht="27" x14ac:dyDescent="0.2">
      <c r="A486" s="120" t="s">
        <v>1959</v>
      </c>
      <c r="B486" s="122" t="s">
        <v>8494</v>
      </c>
      <c r="C486" s="121" t="s">
        <v>13230</v>
      </c>
      <c r="D486" s="123" t="s">
        <v>13525</v>
      </c>
    </row>
    <row r="487" spans="1:4" ht="27" x14ac:dyDescent="0.2">
      <c r="A487" s="120" t="s">
        <v>1960</v>
      </c>
      <c r="B487" s="122" t="s">
        <v>8495</v>
      </c>
      <c r="C487" s="121" t="s">
        <v>13230</v>
      </c>
      <c r="D487" s="123" t="s">
        <v>16485</v>
      </c>
    </row>
    <row r="488" spans="1:4" ht="40.5" x14ac:dyDescent="0.2">
      <c r="A488" s="120" t="s">
        <v>1961</v>
      </c>
      <c r="B488" s="122" t="s">
        <v>8496</v>
      </c>
      <c r="C488" s="121" t="s">
        <v>13230</v>
      </c>
      <c r="D488" s="123" t="s">
        <v>465</v>
      </c>
    </row>
    <row r="489" spans="1:4" ht="27" x14ac:dyDescent="0.2">
      <c r="A489" s="120" t="s">
        <v>1962</v>
      </c>
      <c r="B489" s="122" t="s">
        <v>8497</v>
      </c>
      <c r="C489" s="121" t="s">
        <v>13230</v>
      </c>
      <c r="D489" s="123" t="s">
        <v>16486</v>
      </c>
    </row>
    <row r="490" spans="1:4" ht="27" x14ac:dyDescent="0.2">
      <c r="A490" s="120" t="s">
        <v>1963</v>
      </c>
      <c r="B490" s="122" t="s">
        <v>8498</v>
      </c>
      <c r="C490" s="121" t="s">
        <v>13230</v>
      </c>
      <c r="D490" s="123" t="s">
        <v>16487</v>
      </c>
    </row>
    <row r="491" spans="1:4" ht="27" x14ac:dyDescent="0.2">
      <c r="A491" s="120" t="s">
        <v>1964</v>
      </c>
      <c r="B491" s="122" t="s">
        <v>8499</v>
      </c>
      <c r="C491" s="121" t="s">
        <v>13230</v>
      </c>
      <c r="D491" s="123" t="s">
        <v>16488</v>
      </c>
    </row>
    <row r="492" spans="1:4" ht="27" x14ac:dyDescent="0.2">
      <c r="A492" s="120" t="s">
        <v>1965</v>
      </c>
      <c r="B492" s="122" t="s">
        <v>8500</v>
      </c>
      <c r="C492" s="121" t="s">
        <v>13230</v>
      </c>
      <c r="D492" s="123" t="s">
        <v>16489</v>
      </c>
    </row>
    <row r="493" spans="1:4" ht="40.5" x14ac:dyDescent="0.2">
      <c r="A493" s="120" t="s">
        <v>1966</v>
      </c>
      <c r="B493" s="122" t="s">
        <v>8501</v>
      </c>
      <c r="C493" s="121" t="s">
        <v>13230</v>
      </c>
      <c r="D493" s="123" t="s">
        <v>16490</v>
      </c>
    </row>
    <row r="494" spans="1:4" ht="27" x14ac:dyDescent="0.2">
      <c r="A494" s="120" t="s">
        <v>1967</v>
      </c>
      <c r="B494" s="122" t="s">
        <v>8502</v>
      </c>
      <c r="C494" s="121" t="s">
        <v>13230</v>
      </c>
      <c r="D494" s="123" t="s">
        <v>405</v>
      </c>
    </row>
    <row r="495" spans="1:4" ht="40.5" x14ac:dyDescent="0.2">
      <c r="A495" s="120" t="s">
        <v>1969</v>
      </c>
      <c r="B495" s="122" t="s">
        <v>15067</v>
      </c>
      <c r="C495" s="121" t="s">
        <v>13230</v>
      </c>
      <c r="D495" s="123" t="s">
        <v>7580</v>
      </c>
    </row>
    <row r="496" spans="1:4" ht="40.5" x14ac:dyDescent="0.2">
      <c r="A496" s="120" t="s">
        <v>1970</v>
      </c>
      <c r="B496" s="122" t="s">
        <v>15068</v>
      </c>
      <c r="C496" s="121" t="s">
        <v>13230</v>
      </c>
      <c r="D496" s="123" t="s">
        <v>13266</v>
      </c>
    </row>
    <row r="497" spans="1:4" ht="27" x14ac:dyDescent="0.2">
      <c r="A497" s="120" t="s">
        <v>1971</v>
      </c>
      <c r="B497" s="122" t="s">
        <v>8503</v>
      </c>
      <c r="C497" s="121" t="s">
        <v>13230</v>
      </c>
      <c r="D497" s="123" t="s">
        <v>312</v>
      </c>
    </row>
    <row r="498" spans="1:4" ht="27" x14ac:dyDescent="0.2">
      <c r="A498" s="120" t="s">
        <v>1972</v>
      </c>
      <c r="B498" s="122" t="s">
        <v>8504</v>
      </c>
      <c r="C498" s="121" t="s">
        <v>13230</v>
      </c>
      <c r="D498" s="123" t="s">
        <v>291</v>
      </c>
    </row>
    <row r="499" spans="1:4" ht="27" x14ac:dyDescent="0.2">
      <c r="A499" s="120" t="s">
        <v>1973</v>
      </c>
      <c r="B499" s="122" t="s">
        <v>8505</v>
      </c>
      <c r="C499" s="121" t="s">
        <v>13230</v>
      </c>
      <c r="D499" s="123" t="s">
        <v>16491</v>
      </c>
    </row>
    <row r="500" spans="1:4" ht="40.5" x14ac:dyDescent="0.2">
      <c r="A500" s="120" t="s">
        <v>1974</v>
      </c>
      <c r="B500" s="122" t="s">
        <v>8506</v>
      </c>
      <c r="C500" s="121" t="s">
        <v>13230</v>
      </c>
      <c r="D500" s="123" t="s">
        <v>1253</v>
      </c>
    </row>
    <row r="501" spans="1:4" ht="27" x14ac:dyDescent="0.2">
      <c r="A501" s="120" t="s">
        <v>1975</v>
      </c>
      <c r="B501" s="122" t="s">
        <v>8507</v>
      </c>
      <c r="C501" s="121" t="s">
        <v>13230</v>
      </c>
      <c r="D501" s="123" t="s">
        <v>112</v>
      </c>
    </row>
    <row r="502" spans="1:4" ht="40.5" x14ac:dyDescent="0.2">
      <c r="A502" s="120" t="s">
        <v>1976</v>
      </c>
      <c r="B502" s="122" t="s">
        <v>15069</v>
      </c>
      <c r="C502" s="121" t="s">
        <v>13230</v>
      </c>
      <c r="D502" s="123" t="s">
        <v>359</v>
      </c>
    </row>
    <row r="503" spans="1:4" ht="27" x14ac:dyDescent="0.2">
      <c r="A503" s="120" t="s">
        <v>1977</v>
      </c>
      <c r="B503" s="122" t="s">
        <v>15070</v>
      </c>
      <c r="C503" s="121" t="s">
        <v>13230</v>
      </c>
      <c r="D503" s="123" t="s">
        <v>885</v>
      </c>
    </row>
    <row r="504" spans="1:4" ht="27" x14ac:dyDescent="0.2">
      <c r="A504" s="120" t="s">
        <v>1978</v>
      </c>
      <c r="B504" s="122" t="s">
        <v>15071</v>
      </c>
      <c r="C504" s="121" t="s">
        <v>13230</v>
      </c>
      <c r="D504" s="123" t="s">
        <v>1126</v>
      </c>
    </row>
    <row r="505" spans="1:4" ht="40.5" x14ac:dyDescent="0.2">
      <c r="A505" s="120" t="s">
        <v>1979</v>
      </c>
      <c r="B505" s="122" t="s">
        <v>8508</v>
      </c>
      <c r="C505" s="121" t="s">
        <v>13230</v>
      </c>
      <c r="D505" s="123" t="s">
        <v>2168</v>
      </c>
    </row>
    <row r="506" spans="1:4" ht="54" x14ac:dyDescent="0.2">
      <c r="A506" s="120" t="s">
        <v>1980</v>
      </c>
      <c r="B506" s="122" t="s">
        <v>15072</v>
      </c>
      <c r="C506" s="121" t="s">
        <v>13230</v>
      </c>
      <c r="D506" s="123" t="s">
        <v>16492</v>
      </c>
    </row>
    <row r="507" spans="1:4" ht="54" x14ac:dyDescent="0.2">
      <c r="A507" s="120" t="s">
        <v>1981</v>
      </c>
      <c r="B507" s="122" t="s">
        <v>15073</v>
      </c>
      <c r="C507" s="121" t="s">
        <v>13230</v>
      </c>
      <c r="D507" s="123" t="s">
        <v>16493</v>
      </c>
    </row>
    <row r="508" spans="1:4" ht="27" x14ac:dyDescent="0.2">
      <c r="A508" s="120" t="s">
        <v>1982</v>
      </c>
      <c r="B508" s="122" t="s">
        <v>8509</v>
      </c>
      <c r="C508" s="121" t="s">
        <v>13230</v>
      </c>
      <c r="D508" s="123" t="s">
        <v>16494</v>
      </c>
    </row>
    <row r="509" spans="1:4" ht="27" x14ac:dyDescent="0.2">
      <c r="A509" s="120" t="s">
        <v>1983</v>
      </c>
      <c r="B509" s="122" t="s">
        <v>8510</v>
      </c>
      <c r="C509" s="121" t="s">
        <v>13230</v>
      </c>
      <c r="D509" s="123" t="s">
        <v>13254</v>
      </c>
    </row>
    <row r="510" spans="1:4" ht="27" x14ac:dyDescent="0.2">
      <c r="A510" s="120" t="s">
        <v>1984</v>
      </c>
      <c r="B510" s="122" t="s">
        <v>8511</v>
      </c>
      <c r="C510" s="121" t="s">
        <v>13230</v>
      </c>
      <c r="D510" s="123" t="s">
        <v>16495</v>
      </c>
    </row>
    <row r="511" spans="1:4" ht="27" x14ac:dyDescent="0.2">
      <c r="A511" s="120" t="s">
        <v>1985</v>
      </c>
      <c r="B511" s="122" t="s">
        <v>8512</v>
      </c>
      <c r="C511" s="121" t="s">
        <v>13230</v>
      </c>
      <c r="D511" s="123" t="s">
        <v>16495</v>
      </c>
    </row>
    <row r="512" spans="1:4" ht="27" x14ac:dyDescent="0.2">
      <c r="A512" s="120" t="s">
        <v>1986</v>
      </c>
      <c r="B512" s="122" t="s">
        <v>8513</v>
      </c>
      <c r="C512" s="121" t="s">
        <v>13230</v>
      </c>
      <c r="D512" s="123" t="s">
        <v>2176</v>
      </c>
    </row>
    <row r="513" spans="1:4" ht="27" x14ac:dyDescent="0.2">
      <c r="A513" s="120" t="s">
        <v>1988</v>
      </c>
      <c r="B513" s="122" t="s">
        <v>8514</v>
      </c>
      <c r="C513" s="121" t="s">
        <v>13230</v>
      </c>
      <c r="D513" s="123" t="s">
        <v>1067</v>
      </c>
    </row>
    <row r="514" spans="1:4" ht="40.5" x14ac:dyDescent="0.2">
      <c r="A514" s="120" t="s">
        <v>1990</v>
      </c>
      <c r="B514" s="122" t="s">
        <v>8515</v>
      </c>
      <c r="C514" s="121" t="s">
        <v>13230</v>
      </c>
      <c r="D514" s="123" t="s">
        <v>1274</v>
      </c>
    </row>
    <row r="515" spans="1:4" ht="27" x14ac:dyDescent="0.2">
      <c r="A515" s="120" t="s">
        <v>1992</v>
      </c>
      <c r="B515" s="122" t="s">
        <v>8516</v>
      </c>
      <c r="C515" s="121" t="s">
        <v>13230</v>
      </c>
      <c r="D515" s="123" t="s">
        <v>859</v>
      </c>
    </row>
    <row r="516" spans="1:4" ht="40.5" x14ac:dyDescent="0.2">
      <c r="A516" s="120" t="s">
        <v>1993</v>
      </c>
      <c r="B516" s="122" t="s">
        <v>8517</v>
      </c>
      <c r="C516" s="121" t="s">
        <v>13230</v>
      </c>
      <c r="D516" s="123" t="s">
        <v>137</v>
      </c>
    </row>
    <row r="517" spans="1:4" ht="40.5" x14ac:dyDescent="0.2">
      <c r="A517" s="120" t="s">
        <v>1994</v>
      </c>
      <c r="B517" s="122" t="s">
        <v>15074</v>
      </c>
      <c r="C517" s="121" t="s">
        <v>13230</v>
      </c>
      <c r="D517" s="123" t="s">
        <v>6769</v>
      </c>
    </row>
    <row r="518" spans="1:4" ht="54" x14ac:dyDescent="0.2">
      <c r="A518" s="120" t="s">
        <v>1995</v>
      </c>
      <c r="B518" s="122" t="s">
        <v>8518</v>
      </c>
      <c r="C518" s="121" t="s">
        <v>13230</v>
      </c>
      <c r="D518" s="123" t="s">
        <v>14507</v>
      </c>
    </row>
    <row r="519" spans="1:4" ht="40.5" x14ac:dyDescent="0.2">
      <c r="A519" s="120" t="s">
        <v>1996</v>
      </c>
      <c r="B519" s="122" t="s">
        <v>15075</v>
      </c>
      <c r="C519" s="121" t="s">
        <v>13230</v>
      </c>
      <c r="D519" s="123" t="s">
        <v>16496</v>
      </c>
    </row>
    <row r="520" spans="1:4" ht="27" x14ac:dyDescent="0.2">
      <c r="A520" s="120" t="s">
        <v>1997</v>
      </c>
      <c r="B520" s="122" t="s">
        <v>8519</v>
      </c>
      <c r="C520" s="121" t="s">
        <v>13230</v>
      </c>
      <c r="D520" s="123" t="s">
        <v>13552</v>
      </c>
    </row>
    <row r="521" spans="1:4" ht="40.5" x14ac:dyDescent="0.2">
      <c r="A521" s="120" t="s">
        <v>1998</v>
      </c>
      <c r="B521" s="122" t="s">
        <v>8520</v>
      </c>
      <c r="C521" s="121" t="s">
        <v>13230</v>
      </c>
      <c r="D521" s="123" t="s">
        <v>16497</v>
      </c>
    </row>
    <row r="522" spans="1:4" ht="54" x14ac:dyDescent="0.2">
      <c r="A522" s="120" t="s">
        <v>1999</v>
      </c>
      <c r="B522" s="122" t="s">
        <v>8521</v>
      </c>
      <c r="C522" s="121" t="s">
        <v>13230</v>
      </c>
      <c r="D522" s="123" t="s">
        <v>16498</v>
      </c>
    </row>
    <row r="523" spans="1:4" ht="27" x14ac:dyDescent="0.2">
      <c r="A523" s="120" t="s">
        <v>2000</v>
      </c>
      <c r="B523" s="122" t="s">
        <v>8522</v>
      </c>
      <c r="C523" s="121" t="s">
        <v>13230</v>
      </c>
      <c r="D523" s="123" t="s">
        <v>16499</v>
      </c>
    </row>
    <row r="524" spans="1:4" ht="27" x14ac:dyDescent="0.2">
      <c r="A524" s="120" t="s">
        <v>2001</v>
      </c>
      <c r="B524" s="122" t="s">
        <v>8523</v>
      </c>
      <c r="C524" s="121" t="s">
        <v>13230</v>
      </c>
      <c r="D524" s="123" t="s">
        <v>3788</v>
      </c>
    </row>
    <row r="525" spans="1:4" ht="54" x14ac:dyDescent="0.2">
      <c r="A525" s="120" t="s">
        <v>2002</v>
      </c>
      <c r="B525" s="122" t="s">
        <v>8524</v>
      </c>
      <c r="C525" s="121" t="s">
        <v>13230</v>
      </c>
      <c r="D525" s="123" t="s">
        <v>14735</v>
      </c>
    </row>
    <row r="526" spans="1:4" ht="27" x14ac:dyDescent="0.2">
      <c r="A526" s="120" t="s">
        <v>2003</v>
      </c>
      <c r="B526" s="122" t="s">
        <v>8525</v>
      </c>
      <c r="C526" s="121" t="s">
        <v>13230</v>
      </c>
      <c r="D526" s="123" t="s">
        <v>359</v>
      </c>
    </row>
    <row r="527" spans="1:4" ht="13.5" x14ac:dyDescent="0.2">
      <c r="A527" s="120" t="s">
        <v>2004</v>
      </c>
      <c r="B527" s="122" t="s">
        <v>8526</v>
      </c>
      <c r="C527" s="121" t="s">
        <v>13230</v>
      </c>
      <c r="D527" s="123" t="s">
        <v>789</v>
      </c>
    </row>
    <row r="528" spans="1:4" ht="27" x14ac:dyDescent="0.2">
      <c r="A528" s="120" t="s">
        <v>2005</v>
      </c>
      <c r="B528" s="122" t="s">
        <v>8527</v>
      </c>
      <c r="C528" s="121" t="s">
        <v>13230</v>
      </c>
      <c r="D528" s="123" t="s">
        <v>13583</v>
      </c>
    </row>
    <row r="529" spans="1:4" ht="27" x14ac:dyDescent="0.2">
      <c r="A529" s="120" t="s">
        <v>2006</v>
      </c>
      <c r="B529" s="122" t="s">
        <v>8528</v>
      </c>
      <c r="C529" s="121" t="s">
        <v>13230</v>
      </c>
      <c r="D529" s="123" t="s">
        <v>1163</v>
      </c>
    </row>
    <row r="530" spans="1:4" ht="40.5" x14ac:dyDescent="0.2">
      <c r="A530" s="120" t="s">
        <v>2007</v>
      </c>
      <c r="B530" s="122" t="s">
        <v>8529</v>
      </c>
      <c r="C530" s="121" t="s">
        <v>13230</v>
      </c>
      <c r="D530" s="123" t="s">
        <v>16500</v>
      </c>
    </row>
    <row r="531" spans="1:4" ht="27" x14ac:dyDescent="0.2">
      <c r="A531" s="120" t="s">
        <v>2008</v>
      </c>
      <c r="B531" s="122" t="s">
        <v>8530</v>
      </c>
      <c r="C531" s="121" t="s">
        <v>13230</v>
      </c>
      <c r="D531" s="123" t="s">
        <v>787</v>
      </c>
    </row>
    <row r="532" spans="1:4" ht="27" x14ac:dyDescent="0.2">
      <c r="A532" s="120" t="s">
        <v>2009</v>
      </c>
      <c r="B532" s="122" t="s">
        <v>8531</v>
      </c>
      <c r="C532" s="121" t="s">
        <v>13230</v>
      </c>
      <c r="D532" s="123" t="s">
        <v>500</v>
      </c>
    </row>
    <row r="533" spans="1:4" ht="27" x14ac:dyDescent="0.2">
      <c r="A533" s="120" t="s">
        <v>2010</v>
      </c>
      <c r="B533" s="122" t="s">
        <v>8532</v>
      </c>
      <c r="C533" s="121" t="s">
        <v>13230</v>
      </c>
      <c r="D533" s="123" t="s">
        <v>756</v>
      </c>
    </row>
    <row r="534" spans="1:4" ht="54" x14ac:dyDescent="0.2">
      <c r="A534" s="120" t="s">
        <v>2011</v>
      </c>
      <c r="B534" s="122" t="s">
        <v>15076</v>
      </c>
      <c r="C534" s="121" t="s">
        <v>13230</v>
      </c>
      <c r="D534" s="123" t="s">
        <v>16501</v>
      </c>
    </row>
    <row r="535" spans="1:4" ht="27" x14ac:dyDescent="0.2">
      <c r="A535" s="120" t="s">
        <v>2012</v>
      </c>
      <c r="B535" s="122" t="s">
        <v>8533</v>
      </c>
      <c r="C535" s="121" t="s">
        <v>13230</v>
      </c>
      <c r="D535" s="123" t="s">
        <v>387</v>
      </c>
    </row>
    <row r="536" spans="1:4" ht="40.5" x14ac:dyDescent="0.2">
      <c r="A536" s="120" t="s">
        <v>2014</v>
      </c>
      <c r="B536" s="122" t="s">
        <v>8534</v>
      </c>
      <c r="C536" s="121" t="s">
        <v>13230</v>
      </c>
      <c r="D536" s="123" t="s">
        <v>1427</v>
      </c>
    </row>
    <row r="537" spans="1:4" ht="27" x14ac:dyDescent="0.2">
      <c r="A537" s="120" t="s">
        <v>2015</v>
      </c>
      <c r="B537" s="122" t="s">
        <v>8535</v>
      </c>
      <c r="C537" s="121" t="s">
        <v>13230</v>
      </c>
      <c r="D537" s="123" t="s">
        <v>16502</v>
      </c>
    </row>
    <row r="538" spans="1:4" ht="27" x14ac:dyDescent="0.2">
      <c r="A538" s="120" t="s">
        <v>2016</v>
      </c>
      <c r="B538" s="122" t="s">
        <v>15077</v>
      </c>
      <c r="C538" s="121" t="s">
        <v>13230</v>
      </c>
      <c r="D538" s="123" t="s">
        <v>146</v>
      </c>
    </row>
    <row r="539" spans="1:4" ht="27" x14ac:dyDescent="0.2">
      <c r="A539" s="120" t="s">
        <v>2017</v>
      </c>
      <c r="B539" s="122" t="s">
        <v>8536</v>
      </c>
      <c r="C539" s="121" t="s">
        <v>13230</v>
      </c>
      <c r="D539" s="123" t="s">
        <v>16503</v>
      </c>
    </row>
    <row r="540" spans="1:4" ht="40.5" x14ac:dyDescent="0.2">
      <c r="A540" s="120" t="s">
        <v>2018</v>
      </c>
      <c r="B540" s="122" t="s">
        <v>8537</v>
      </c>
      <c r="C540" s="121" t="s">
        <v>13230</v>
      </c>
      <c r="D540" s="123" t="s">
        <v>16497</v>
      </c>
    </row>
    <row r="541" spans="1:4" ht="54" x14ac:dyDescent="0.2">
      <c r="A541" s="120" t="s">
        <v>2019</v>
      </c>
      <c r="B541" s="122" t="s">
        <v>8538</v>
      </c>
      <c r="C541" s="121" t="s">
        <v>13230</v>
      </c>
      <c r="D541" s="123" t="s">
        <v>5349</v>
      </c>
    </row>
    <row r="542" spans="1:4" ht="27" x14ac:dyDescent="0.2">
      <c r="A542" s="120" t="s">
        <v>2020</v>
      </c>
      <c r="B542" s="122" t="s">
        <v>8539</v>
      </c>
      <c r="C542" s="121" t="s">
        <v>13230</v>
      </c>
      <c r="D542" s="123" t="s">
        <v>787</v>
      </c>
    </row>
    <row r="543" spans="1:4" ht="27" x14ac:dyDescent="0.2">
      <c r="A543" s="120" t="s">
        <v>2021</v>
      </c>
      <c r="B543" s="122" t="s">
        <v>8540</v>
      </c>
      <c r="C543" s="121" t="s">
        <v>13230</v>
      </c>
      <c r="D543" s="123" t="s">
        <v>13645</v>
      </c>
    </row>
    <row r="544" spans="1:4" ht="27" x14ac:dyDescent="0.2">
      <c r="A544" s="120" t="s">
        <v>2022</v>
      </c>
      <c r="B544" s="122" t="s">
        <v>8541</v>
      </c>
      <c r="C544" s="121" t="s">
        <v>13230</v>
      </c>
      <c r="D544" s="123" t="s">
        <v>315</v>
      </c>
    </row>
    <row r="545" spans="1:4" ht="27" x14ac:dyDescent="0.2">
      <c r="A545" s="120" t="s">
        <v>2023</v>
      </c>
      <c r="B545" s="122" t="s">
        <v>8542</v>
      </c>
      <c r="C545" s="121" t="s">
        <v>13230</v>
      </c>
      <c r="D545" s="123" t="s">
        <v>16504</v>
      </c>
    </row>
    <row r="546" spans="1:4" ht="27" x14ac:dyDescent="0.2">
      <c r="A546" s="120" t="s">
        <v>2024</v>
      </c>
      <c r="B546" s="122" t="s">
        <v>8543</v>
      </c>
      <c r="C546" s="121" t="s">
        <v>13230</v>
      </c>
      <c r="D546" s="123" t="s">
        <v>16505</v>
      </c>
    </row>
    <row r="547" spans="1:4" ht="27" x14ac:dyDescent="0.2">
      <c r="A547" s="120" t="s">
        <v>2025</v>
      </c>
      <c r="B547" s="122" t="s">
        <v>8544</v>
      </c>
      <c r="C547" s="121" t="s">
        <v>13230</v>
      </c>
      <c r="D547" s="123" t="s">
        <v>16506</v>
      </c>
    </row>
    <row r="548" spans="1:4" ht="27" x14ac:dyDescent="0.2">
      <c r="A548" s="120" t="s">
        <v>2026</v>
      </c>
      <c r="B548" s="122" t="s">
        <v>15078</v>
      </c>
      <c r="C548" s="121" t="s">
        <v>13230</v>
      </c>
      <c r="D548" s="123" t="s">
        <v>16507</v>
      </c>
    </row>
    <row r="549" spans="1:4" ht="27" x14ac:dyDescent="0.2">
      <c r="A549" s="120" t="s">
        <v>2028</v>
      </c>
      <c r="B549" s="122" t="s">
        <v>8545</v>
      </c>
      <c r="C549" s="121" t="s">
        <v>13230</v>
      </c>
      <c r="D549" s="123" t="s">
        <v>309</v>
      </c>
    </row>
    <row r="550" spans="1:4" ht="27" x14ac:dyDescent="0.2">
      <c r="A550" s="120" t="s">
        <v>2029</v>
      </c>
      <c r="B550" s="122" t="s">
        <v>8546</v>
      </c>
      <c r="C550" s="121" t="s">
        <v>13230</v>
      </c>
      <c r="D550" s="123" t="s">
        <v>4322</v>
      </c>
    </row>
    <row r="551" spans="1:4" ht="27" x14ac:dyDescent="0.2">
      <c r="A551" s="120" t="s">
        <v>2030</v>
      </c>
      <c r="B551" s="122" t="s">
        <v>8547</v>
      </c>
      <c r="C551" s="121" t="s">
        <v>13230</v>
      </c>
      <c r="D551" s="123" t="s">
        <v>14230</v>
      </c>
    </row>
    <row r="552" spans="1:4" ht="13.5" x14ac:dyDescent="0.2">
      <c r="A552" s="120" t="s">
        <v>2031</v>
      </c>
      <c r="B552" s="122" t="s">
        <v>8548</v>
      </c>
      <c r="C552" s="121" t="s">
        <v>13230</v>
      </c>
      <c r="D552" s="123" t="s">
        <v>7113</v>
      </c>
    </row>
    <row r="553" spans="1:4" ht="27" x14ac:dyDescent="0.2">
      <c r="A553" s="120" t="s">
        <v>2032</v>
      </c>
      <c r="B553" s="122" t="s">
        <v>8549</v>
      </c>
      <c r="C553" s="121" t="s">
        <v>13230</v>
      </c>
      <c r="D553" s="123" t="s">
        <v>71</v>
      </c>
    </row>
    <row r="554" spans="1:4" ht="27" x14ac:dyDescent="0.2">
      <c r="A554" s="120" t="s">
        <v>2033</v>
      </c>
      <c r="B554" s="122" t="s">
        <v>8550</v>
      </c>
      <c r="C554" s="121" t="s">
        <v>13230</v>
      </c>
      <c r="D554" s="123" t="s">
        <v>1092</v>
      </c>
    </row>
    <row r="555" spans="1:4" ht="27" x14ac:dyDescent="0.2">
      <c r="A555" s="120" t="s">
        <v>2034</v>
      </c>
      <c r="B555" s="122" t="s">
        <v>8551</v>
      </c>
      <c r="C555" s="121" t="s">
        <v>13230</v>
      </c>
      <c r="D555" s="123" t="s">
        <v>1092</v>
      </c>
    </row>
    <row r="556" spans="1:4" ht="27" x14ac:dyDescent="0.2">
      <c r="A556" s="120" t="s">
        <v>2035</v>
      </c>
      <c r="B556" s="122" t="s">
        <v>8552</v>
      </c>
      <c r="C556" s="121" t="s">
        <v>13230</v>
      </c>
      <c r="D556" s="123" t="s">
        <v>221</v>
      </c>
    </row>
    <row r="557" spans="1:4" ht="40.5" x14ac:dyDescent="0.2">
      <c r="A557" s="120" t="s">
        <v>2036</v>
      </c>
      <c r="B557" s="122" t="s">
        <v>8553</v>
      </c>
      <c r="C557" s="121" t="s">
        <v>13230</v>
      </c>
      <c r="D557" s="123" t="s">
        <v>824</v>
      </c>
    </row>
    <row r="558" spans="1:4" ht="40.5" x14ac:dyDescent="0.2">
      <c r="A558" s="120" t="s">
        <v>2037</v>
      </c>
      <c r="B558" s="122" t="s">
        <v>8554</v>
      </c>
      <c r="C558" s="121" t="s">
        <v>13230</v>
      </c>
      <c r="D558" s="123" t="s">
        <v>16291</v>
      </c>
    </row>
    <row r="559" spans="1:4" ht="27" x14ac:dyDescent="0.2">
      <c r="A559" s="120" t="s">
        <v>2038</v>
      </c>
      <c r="B559" s="122" t="s">
        <v>8555</v>
      </c>
      <c r="C559" s="121" t="s">
        <v>13230</v>
      </c>
      <c r="D559" s="123" t="s">
        <v>258</v>
      </c>
    </row>
    <row r="560" spans="1:4" ht="27" x14ac:dyDescent="0.2">
      <c r="A560" s="120" t="s">
        <v>2040</v>
      </c>
      <c r="B560" s="122" t="s">
        <v>8556</v>
      </c>
      <c r="C560" s="121" t="s">
        <v>13230</v>
      </c>
      <c r="D560" s="123" t="s">
        <v>16508</v>
      </c>
    </row>
    <row r="561" spans="1:4" ht="40.5" x14ac:dyDescent="0.2">
      <c r="A561" s="120" t="s">
        <v>2041</v>
      </c>
      <c r="B561" s="122" t="s">
        <v>8557</v>
      </c>
      <c r="C561" s="121" t="s">
        <v>13230</v>
      </c>
      <c r="D561" s="123" t="s">
        <v>14630</v>
      </c>
    </row>
    <row r="562" spans="1:4" ht="40.5" x14ac:dyDescent="0.2">
      <c r="A562" s="120" t="s">
        <v>2042</v>
      </c>
      <c r="B562" s="122" t="s">
        <v>15079</v>
      </c>
      <c r="C562" s="121" t="s">
        <v>13230</v>
      </c>
      <c r="D562" s="123" t="s">
        <v>14615</v>
      </c>
    </row>
    <row r="563" spans="1:4" ht="27" x14ac:dyDescent="0.2">
      <c r="A563" s="120" t="s">
        <v>2043</v>
      </c>
      <c r="B563" s="122" t="s">
        <v>8558</v>
      </c>
      <c r="C563" s="121" t="s">
        <v>13230</v>
      </c>
      <c r="D563" s="123" t="s">
        <v>365</v>
      </c>
    </row>
    <row r="564" spans="1:4" ht="27" x14ac:dyDescent="0.2">
      <c r="A564" s="120" t="s">
        <v>2044</v>
      </c>
      <c r="B564" s="122" t="s">
        <v>8559</v>
      </c>
      <c r="C564" s="121" t="s">
        <v>13230</v>
      </c>
      <c r="D564" s="123" t="s">
        <v>16509</v>
      </c>
    </row>
    <row r="565" spans="1:4" ht="27" x14ac:dyDescent="0.2">
      <c r="A565" s="120" t="s">
        <v>2045</v>
      </c>
      <c r="B565" s="122" t="s">
        <v>8560</v>
      </c>
      <c r="C565" s="121" t="s">
        <v>13230</v>
      </c>
      <c r="D565" s="123" t="s">
        <v>16510</v>
      </c>
    </row>
    <row r="566" spans="1:4" ht="27" x14ac:dyDescent="0.2">
      <c r="A566" s="120" t="s">
        <v>2046</v>
      </c>
      <c r="B566" s="122" t="s">
        <v>8561</v>
      </c>
      <c r="C566" s="121" t="s">
        <v>13230</v>
      </c>
      <c r="D566" s="123" t="s">
        <v>2027</v>
      </c>
    </row>
    <row r="567" spans="1:4" ht="27" x14ac:dyDescent="0.2">
      <c r="A567" s="120" t="s">
        <v>2047</v>
      </c>
      <c r="B567" s="122" t="s">
        <v>15080</v>
      </c>
      <c r="C567" s="121" t="s">
        <v>13230</v>
      </c>
      <c r="D567" s="123" t="s">
        <v>16511</v>
      </c>
    </row>
    <row r="568" spans="1:4" ht="27" x14ac:dyDescent="0.2">
      <c r="A568" s="120" t="s">
        <v>2048</v>
      </c>
      <c r="B568" s="122" t="s">
        <v>8562</v>
      </c>
      <c r="C568" s="121" t="s">
        <v>13230</v>
      </c>
      <c r="D568" s="123" t="s">
        <v>14578</v>
      </c>
    </row>
    <row r="569" spans="1:4" ht="27" x14ac:dyDescent="0.2">
      <c r="A569" s="120" t="s">
        <v>2049</v>
      </c>
      <c r="B569" s="122" t="s">
        <v>8563</v>
      </c>
      <c r="C569" s="121" t="s">
        <v>13230</v>
      </c>
      <c r="D569" s="123" t="s">
        <v>690</v>
      </c>
    </row>
    <row r="570" spans="1:4" ht="27" x14ac:dyDescent="0.2">
      <c r="A570" s="120" t="s">
        <v>2050</v>
      </c>
      <c r="B570" s="122" t="s">
        <v>8564</v>
      </c>
      <c r="C570" s="121" t="s">
        <v>13230</v>
      </c>
      <c r="D570" s="123" t="s">
        <v>746</v>
      </c>
    </row>
    <row r="571" spans="1:4" ht="27" x14ac:dyDescent="0.2">
      <c r="A571" s="120" t="s">
        <v>2051</v>
      </c>
      <c r="B571" s="122" t="s">
        <v>8565</v>
      </c>
      <c r="C571" s="121" t="s">
        <v>13230</v>
      </c>
      <c r="D571" s="123" t="s">
        <v>6851</v>
      </c>
    </row>
    <row r="572" spans="1:4" ht="27" x14ac:dyDescent="0.2">
      <c r="A572" s="120" t="s">
        <v>2052</v>
      </c>
      <c r="B572" s="122" t="s">
        <v>8566</v>
      </c>
      <c r="C572" s="121" t="s">
        <v>13230</v>
      </c>
      <c r="D572" s="123" t="s">
        <v>16512</v>
      </c>
    </row>
    <row r="573" spans="1:4" ht="40.5" x14ac:dyDescent="0.2">
      <c r="A573" s="120" t="s">
        <v>2053</v>
      </c>
      <c r="B573" s="122" t="s">
        <v>8567</v>
      </c>
      <c r="C573" s="121" t="s">
        <v>13230</v>
      </c>
      <c r="D573" s="123" t="s">
        <v>73</v>
      </c>
    </row>
    <row r="574" spans="1:4" ht="40.5" x14ac:dyDescent="0.2">
      <c r="A574" s="120" t="s">
        <v>2054</v>
      </c>
      <c r="B574" s="122" t="s">
        <v>8568</v>
      </c>
      <c r="C574" s="121" t="s">
        <v>13230</v>
      </c>
      <c r="D574" s="123" t="s">
        <v>16513</v>
      </c>
    </row>
    <row r="575" spans="1:4" ht="40.5" x14ac:dyDescent="0.2">
      <c r="A575" s="120" t="s">
        <v>2056</v>
      </c>
      <c r="B575" s="122" t="s">
        <v>8569</v>
      </c>
      <c r="C575" s="121" t="s">
        <v>13230</v>
      </c>
      <c r="D575" s="123" t="s">
        <v>789</v>
      </c>
    </row>
    <row r="576" spans="1:4" ht="40.5" x14ac:dyDescent="0.2">
      <c r="A576" s="120" t="s">
        <v>2057</v>
      </c>
      <c r="B576" s="122" t="s">
        <v>8570</v>
      </c>
      <c r="C576" s="121" t="s">
        <v>1</v>
      </c>
      <c r="D576" s="123" t="s">
        <v>862</v>
      </c>
    </row>
    <row r="577" spans="1:4" ht="27" x14ac:dyDescent="0.2">
      <c r="A577" s="120" t="s">
        <v>2059</v>
      </c>
      <c r="B577" s="122" t="s">
        <v>15081</v>
      </c>
      <c r="C577" s="121" t="s">
        <v>1</v>
      </c>
      <c r="D577" s="123" t="s">
        <v>13809</v>
      </c>
    </row>
    <row r="578" spans="1:4" ht="27" x14ac:dyDescent="0.2">
      <c r="A578" s="120" t="s">
        <v>2060</v>
      </c>
      <c r="B578" s="122" t="s">
        <v>15082</v>
      </c>
      <c r="C578" s="121" t="s">
        <v>1</v>
      </c>
      <c r="D578" s="123" t="s">
        <v>1193</v>
      </c>
    </row>
    <row r="579" spans="1:4" ht="27" x14ac:dyDescent="0.2">
      <c r="A579" s="120" t="s">
        <v>2061</v>
      </c>
      <c r="B579" s="122" t="s">
        <v>15083</v>
      </c>
      <c r="C579" s="121" t="s">
        <v>1</v>
      </c>
      <c r="D579" s="123" t="s">
        <v>534</v>
      </c>
    </row>
    <row r="580" spans="1:4" ht="27" x14ac:dyDescent="0.2">
      <c r="A580" s="120" t="s">
        <v>2062</v>
      </c>
      <c r="B580" s="122" t="s">
        <v>15084</v>
      </c>
      <c r="C580" s="121" t="s">
        <v>1</v>
      </c>
      <c r="D580" s="123" t="s">
        <v>1325</v>
      </c>
    </row>
    <row r="581" spans="1:4" ht="27" x14ac:dyDescent="0.2">
      <c r="A581" s="120" t="s">
        <v>2063</v>
      </c>
      <c r="B581" s="122" t="s">
        <v>8571</v>
      </c>
      <c r="C581" s="121" t="s">
        <v>1</v>
      </c>
      <c r="D581" s="123" t="s">
        <v>188</v>
      </c>
    </row>
    <row r="582" spans="1:4" ht="54" x14ac:dyDescent="0.2">
      <c r="A582" s="120" t="s">
        <v>2064</v>
      </c>
      <c r="B582" s="122" t="s">
        <v>15085</v>
      </c>
      <c r="C582" s="121" t="s">
        <v>1</v>
      </c>
      <c r="D582" s="123" t="s">
        <v>5225</v>
      </c>
    </row>
    <row r="583" spans="1:4" ht="54" x14ac:dyDescent="0.2">
      <c r="A583" s="120" t="s">
        <v>2065</v>
      </c>
      <c r="B583" s="122" t="s">
        <v>15086</v>
      </c>
      <c r="C583" s="121" t="s">
        <v>1</v>
      </c>
      <c r="D583" s="123" t="s">
        <v>14030</v>
      </c>
    </row>
    <row r="584" spans="1:4" ht="54" x14ac:dyDescent="0.2">
      <c r="A584" s="120" t="s">
        <v>2066</v>
      </c>
      <c r="B584" s="122" t="s">
        <v>15087</v>
      </c>
      <c r="C584" s="121" t="s">
        <v>1</v>
      </c>
      <c r="D584" s="123" t="s">
        <v>16514</v>
      </c>
    </row>
    <row r="585" spans="1:4" ht="40.5" x14ac:dyDescent="0.2">
      <c r="A585" s="120" t="s">
        <v>2067</v>
      </c>
      <c r="B585" s="122" t="s">
        <v>8572</v>
      </c>
      <c r="C585" s="121" t="s">
        <v>1</v>
      </c>
      <c r="D585" s="123" t="s">
        <v>14233</v>
      </c>
    </row>
    <row r="586" spans="1:4" ht="40.5" x14ac:dyDescent="0.2">
      <c r="A586" s="120" t="s">
        <v>2068</v>
      </c>
      <c r="B586" s="122" t="s">
        <v>15088</v>
      </c>
      <c r="C586" s="121" t="s">
        <v>1</v>
      </c>
      <c r="D586" s="123" t="s">
        <v>313</v>
      </c>
    </row>
    <row r="587" spans="1:4" ht="40.5" x14ac:dyDescent="0.2">
      <c r="A587" s="120" t="s">
        <v>2069</v>
      </c>
      <c r="B587" s="122" t="s">
        <v>15089</v>
      </c>
      <c r="C587" s="121" t="s">
        <v>1</v>
      </c>
      <c r="D587" s="123" t="s">
        <v>245</v>
      </c>
    </row>
    <row r="588" spans="1:4" ht="40.5" x14ac:dyDescent="0.2">
      <c r="A588" s="120" t="s">
        <v>2070</v>
      </c>
      <c r="B588" s="122" t="s">
        <v>15090</v>
      </c>
      <c r="C588" s="121" t="s">
        <v>1</v>
      </c>
      <c r="D588" s="123" t="s">
        <v>6451</v>
      </c>
    </row>
    <row r="589" spans="1:4" ht="27" x14ac:dyDescent="0.2">
      <c r="A589" s="120" t="s">
        <v>2071</v>
      </c>
      <c r="B589" s="122" t="s">
        <v>15091</v>
      </c>
      <c r="C589" s="121" t="s">
        <v>1</v>
      </c>
      <c r="D589" s="123" t="s">
        <v>663</v>
      </c>
    </row>
    <row r="590" spans="1:4" ht="54" x14ac:dyDescent="0.2">
      <c r="A590" s="120" t="s">
        <v>2072</v>
      </c>
      <c r="B590" s="122" t="s">
        <v>8573</v>
      </c>
      <c r="C590" s="121" t="s">
        <v>1</v>
      </c>
      <c r="D590" s="123" t="s">
        <v>5993</v>
      </c>
    </row>
    <row r="591" spans="1:4" ht="27" x14ac:dyDescent="0.2">
      <c r="A591" s="120" t="s">
        <v>2074</v>
      </c>
      <c r="B591" s="122" t="s">
        <v>8574</v>
      </c>
      <c r="C591" s="121" t="s">
        <v>1</v>
      </c>
      <c r="D591" s="123" t="s">
        <v>14234</v>
      </c>
    </row>
    <row r="592" spans="1:4" ht="27" x14ac:dyDescent="0.2">
      <c r="A592" s="120" t="s">
        <v>2075</v>
      </c>
      <c r="B592" s="122" t="s">
        <v>8575</v>
      </c>
      <c r="C592" s="121" t="s">
        <v>1</v>
      </c>
      <c r="D592" s="123" t="s">
        <v>16515</v>
      </c>
    </row>
    <row r="593" spans="1:4" ht="40.5" x14ac:dyDescent="0.2">
      <c r="A593" s="120" t="s">
        <v>2076</v>
      </c>
      <c r="B593" s="122" t="s">
        <v>8576</v>
      </c>
      <c r="C593" s="121" t="s">
        <v>1</v>
      </c>
      <c r="D593" s="123" t="s">
        <v>14472</v>
      </c>
    </row>
    <row r="594" spans="1:4" ht="27" x14ac:dyDescent="0.2">
      <c r="A594" s="120" t="s">
        <v>2077</v>
      </c>
      <c r="B594" s="122" t="s">
        <v>8577</v>
      </c>
      <c r="C594" s="121" t="s">
        <v>1</v>
      </c>
      <c r="D594" s="123" t="s">
        <v>662</v>
      </c>
    </row>
    <row r="595" spans="1:4" ht="27" x14ac:dyDescent="0.2">
      <c r="A595" s="120" t="s">
        <v>2079</v>
      </c>
      <c r="B595" s="122" t="s">
        <v>8578</v>
      </c>
      <c r="C595" s="121" t="s">
        <v>1</v>
      </c>
      <c r="D595" s="123" t="s">
        <v>323</v>
      </c>
    </row>
    <row r="596" spans="1:4" ht="27" x14ac:dyDescent="0.2">
      <c r="A596" s="120" t="s">
        <v>2081</v>
      </c>
      <c r="B596" s="122" t="s">
        <v>15092</v>
      </c>
      <c r="C596" s="121" t="s">
        <v>1</v>
      </c>
      <c r="D596" s="123" t="s">
        <v>16516</v>
      </c>
    </row>
    <row r="597" spans="1:4" ht="27" x14ac:dyDescent="0.2">
      <c r="A597" s="120" t="s">
        <v>2082</v>
      </c>
      <c r="B597" s="122" t="s">
        <v>15093</v>
      </c>
      <c r="C597" s="121" t="s">
        <v>1</v>
      </c>
      <c r="D597" s="123" t="s">
        <v>14043</v>
      </c>
    </row>
    <row r="598" spans="1:4" ht="27" x14ac:dyDescent="0.2">
      <c r="A598" s="120" t="s">
        <v>2083</v>
      </c>
      <c r="B598" s="122" t="s">
        <v>15094</v>
      </c>
      <c r="C598" s="121" t="s">
        <v>1</v>
      </c>
      <c r="D598" s="123" t="s">
        <v>16517</v>
      </c>
    </row>
    <row r="599" spans="1:4" ht="27" x14ac:dyDescent="0.2">
      <c r="A599" s="120" t="s">
        <v>2084</v>
      </c>
      <c r="B599" s="122" t="s">
        <v>15095</v>
      </c>
      <c r="C599" s="121" t="s">
        <v>1</v>
      </c>
      <c r="D599" s="123" t="s">
        <v>1201</v>
      </c>
    </row>
    <row r="600" spans="1:4" ht="40.5" x14ac:dyDescent="0.2">
      <c r="A600" s="120" t="s">
        <v>2085</v>
      </c>
      <c r="B600" s="122" t="s">
        <v>8579</v>
      </c>
      <c r="C600" s="121" t="s">
        <v>1</v>
      </c>
      <c r="D600" s="123" t="s">
        <v>127</v>
      </c>
    </row>
    <row r="601" spans="1:4" ht="27" x14ac:dyDescent="0.2">
      <c r="A601" s="120" t="s">
        <v>2086</v>
      </c>
      <c r="B601" s="122" t="s">
        <v>8580</v>
      </c>
      <c r="C601" s="121" t="s">
        <v>1</v>
      </c>
      <c r="D601" s="123" t="s">
        <v>679</v>
      </c>
    </row>
    <row r="602" spans="1:4" ht="40.5" x14ac:dyDescent="0.2">
      <c r="A602" s="120" t="s">
        <v>2087</v>
      </c>
      <c r="B602" s="122" t="s">
        <v>8581</v>
      </c>
      <c r="C602" s="121" t="s">
        <v>1</v>
      </c>
      <c r="D602" s="123" t="s">
        <v>16518</v>
      </c>
    </row>
    <row r="603" spans="1:4" ht="54" x14ac:dyDescent="0.2">
      <c r="A603" s="120" t="s">
        <v>2088</v>
      </c>
      <c r="B603" s="122" t="s">
        <v>15096</v>
      </c>
      <c r="C603" s="121" t="s">
        <v>1</v>
      </c>
      <c r="D603" s="123" t="s">
        <v>702</v>
      </c>
    </row>
    <row r="604" spans="1:4" ht="54" x14ac:dyDescent="0.2">
      <c r="A604" s="120" t="s">
        <v>2089</v>
      </c>
      <c r="B604" s="122" t="s">
        <v>15097</v>
      </c>
      <c r="C604" s="121" t="s">
        <v>1</v>
      </c>
      <c r="D604" s="123" t="s">
        <v>16519</v>
      </c>
    </row>
    <row r="605" spans="1:4" ht="40.5" x14ac:dyDescent="0.2">
      <c r="A605" s="120" t="s">
        <v>2091</v>
      </c>
      <c r="B605" s="122" t="s">
        <v>8582</v>
      </c>
      <c r="C605" s="121" t="s">
        <v>1</v>
      </c>
      <c r="D605" s="123" t="s">
        <v>14235</v>
      </c>
    </row>
    <row r="606" spans="1:4" ht="40.5" x14ac:dyDescent="0.2">
      <c r="A606" s="120" t="s">
        <v>2092</v>
      </c>
      <c r="B606" s="122" t="s">
        <v>8583</v>
      </c>
      <c r="C606" s="121" t="s">
        <v>1</v>
      </c>
      <c r="D606" s="123" t="s">
        <v>725</v>
      </c>
    </row>
    <row r="607" spans="1:4" ht="40.5" x14ac:dyDescent="0.2">
      <c r="A607" s="120" t="s">
        <v>2094</v>
      </c>
      <c r="B607" s="122" t="s">
        <v>15098</v>
      </c>
      <c r="C607" s="121" t="s">
        <v>1</v>
      </c>
      <c r="D607" s="123" t="s">
        <v>14418</v>
      </c>
    </row>
    <row r="608" spans="1:4" ht="40.5" x14ac:dyDescent="0.2">
      <c r="A608" s="120" t="s">
        <v>2095</v>
      </c>
      <c r="B608" s="122" t="s">
        <v>15099</v>
      </c>
      <c r="C608" s="121" t="s">
        <v>1</v>
      </c>
      <c r="D608" s="123" t="s">
        <v>13951</v>
      </c>
    </row>
    <row r="609" spans="1:4" ht="40.5" x14ac:dyDescent="0.2">
      <c r="A609" s="120" t="s">
        <v>2096</v>
      </c>
      <c r="B609" s="122" t="s">
        <v>15100</v>
      </c>
      <c r="C609" s="121" t="s">
        <v>1</v>
      </c>
      <c r="D609" s="123" t="s">
        <v>16520</v>
      </c>
    </row>
    <row r="610" spans="1:4" ht="40.5" x14ac:dyDescent="0.2">
      <c r="A610" s="120" t="s">
        <v>2097</v>
      </c>
      <c r="B610" s="122" t="s">
        <v>8584</v>
      </c>
      <c r="C610" s="121" t="s">
        <v>1</v>
      </c>
      <c r="D610" s="123" t="s">
        <v>512</v>
      </c>
    </row>
    <row r="611" spans="1:4" ht="40.5" x14ac:dyDescent="0.2">
      <c r="A611" s="120" t="s">
        <v>2098</v>
      </c>
      <c r="B611" s="122" t="s">
        <v>8585</v>
      </c>
      <c r="C611" s="121" t="s">
        <v>1</v>
      </c>
      <c r="D611" s="123" t="s">
        <v>13882</v>
      </c>
    </row>
    <row r="612" spans="1:4" ht="40.5" x14ac:dyDescent="0.2">
      <c r="A612" s="120" t="s">
        <v>2099</v>
      </c>
      <c r="B612" s="122" t="s">
        <v>8586</v>
      </c>
      <c r="C612" s="121" t="s">
        <v>1</v>
      </c>
      <c r="D612" s="123" t="s">
        <v>14749</v>
      </c>
    </row>
    <row r="613" spans="1:4" ht="27" x14ac:dyDescent="0.2">
      <c r="A613" s="120" t="s">
        <v>2100</v>
      </c>
      <c r="B613" s="122" t="s">
        <v>8587</v>
      </c>
      <c r="C613" s="121" t="s">
        <v>1</v>
      </c>
      <c r="D613" s="123" t="s">
        <v>2400</v>
      </c>
    </row>
    <row r="614" spans="1:4" ht="27" x14ac:dyDescent="0.2">
      <c r="A614" s="120" t="s">
        <v>2101</v>
      </c>
      <c r="B614" s="122" t="s">
        <v>8588</v>
      </c>
      <c r="C614" s="121" t="s">
        <v>1</v>
      </c>
      <c r="D614" s="123" t="s">
        <v>91</v>
      </c>
    </row>
    <row r="615" spans="1:4" ht="27" x14ac:dyDescent="0.2">
      <c r="A615" s="120" t="s">
        <v>2102</v>
      </c>
      <c r="B615" s="122" t="s">
        <v>8589</v>
      </c>
      <c r="C615" s="121" t="s">
        <v>1</v>
      </c>
      <c r="D615" s="123" t="s">
        <v>16521</v>
      </c>
    </row>
    <row r="616" spans="1:4" ht="27" x14ac:dyDescent="0.2">
      <c r="A616" s="120" t="s">
        <v>2103</v>
      </c>
      <c r="B616" s="122" t="s">
        <v>15101</v>
      </c>
      <c r="C616" s="121" t="s">
        <v>1</v>
      </c>
      <c r="D616" s="123" t="s">
        <v>16522</v>
      </c>
    </row>
    <row r="617" spans="1:4" ht="27" x14ac:dyDescent="0.2">
      <c r="A617" s="120" t="s">
        <v>2104</v>
      </c>
      <c r="B617" s="122" t="s">
        <v>8590</v>
      </c>
      <c r="C617" s="121" t="s">
        <v>1</v>
      </c>
      <c r="D617" s="123" t="s">
        <v>142</v>
      </c>
    </row>
    <row r="618" spans="1:4" ht="40.5" x14ac:dyDescent="0.2">
      <c r="A618" s="120" t="s">
        <v>2105</v>
      </c>
      <c r="B618" s="122" t="s">
        <v>15102</v>
      </c>
      <c r="C618" s="121" t="s">
        <v>1</v>
      </c>
      <c r="D618" s="123" t="s">
        <v>102</v>
      </c>
    </row>
    <row r="619" spans="1:4" ht="27" x14ac:dyDescent="0.2">
      <c r="A619" s="120" t="s">
        <v>2107</v>
      </c>
      <c r="B619" s="122" t="s">
        <v>8591</v>
      </c>
      <c r="C619" s="121" t="s">
        <v>1</v>
      </c>
      <c r="D619" s="123" t="s">
        <v>195</v>
      </c>
    </row>
    <row r="620" spans="1:4" ht="27" x14ac:dyDescent="0.2">
      <c r="A620" s="120" t="s">
        <v>2108</v>
      </c>
      <c r="B620" s="122" t="s">
        <v>8592</v>
      </c>
      <c r="C620" s="121" t="s">
        <v>1</v>
      </c>
      <c r="D620" s="123" t="s">
        <v>1044</v>
      </c>
    </row>
    <row r="621" spans="1:4" ht="27" x14ac:dyDescent="0.2">
      <c r="A621" s="120" t="s">
        <v>2109</v>
      </c>
      <c r="B621" s="122" t="s">
        <v>8593</v>
      </c>
      <c r="C621" s="121" t="s">
        <v>1</v>
      </c>
      <c r="D621" s="123" t="s">
        <v>678</v>
      </c>
    </row>
    <row r="622" spans="1:4" ht="27" x14ac:dyDescent="0.2">
      <c r="A622" s="120" t="s">
        <v>2110</v>
      </c>
      <c r="B622" s="122" t="s">
        <v>8594</v>
      </c>
      <c r="C622" s="121" t="s">
        <v>1</v>
      </c>
      <c r="D622" s="123" t="s">
        <v>16523</v>
      </c>
    </row>
    <row r="623" spans="1:4" ht="40.5" x14ac:dyDescent="0.2">
      <c r="A623" s="120" t="s">
        <v>2111</v>
      </c>
      <c r="B623" s="122" t="s">
        <v>8595</v>
      </c>
      <c r="C623" s="121" t="s">
        <v>1</v>
      </c>
      <c r="D623" s="123" t="s">
        <v>448</v>
      </c>
    </row>
    <row r="624" spans="1:4" ht="40.5" x14ac:dyDescent="0.2">
      <c r="A624" s="120" t="s">
        <v>2112</v>
      </c>
      <c r="B624" s="122" t="s">
        <v>8596</v>
      </c>
      <c r="C624" s="121" t="s">
        <v>1</v>
      </c>
      <c r="D624" s="123" t="s">
        <v>993</v>
      </c>
    </row>
    <row r="625" spans="1:4" ht="40.5" x14ac:dyDescent="0.2">
      <c r="A625" s="120" t="s">
        <v>2113</v>
      </c>
      <c r="B625" s="122" t="s">
        <v>8597</v>
      </c>
      <c r="C625" s="121" t="s">
        <v>1</v>
      </c>
      <c r="D625" s="123" t="s">
        <v>1275</v>
      </c>
    </row>
    <row r="626" spans="1:4" ht="40.5" x14ac:dyDescent="0.2">
      <c r="A626" s="120" t="s">
        <v>2114</v>
      </c>
      <c r="B626" s="122" t="s">
        <v>15103</v>
      </c>
      <c r="C626" s="121" t="s">
        <v>1</v>
      </c>
      <c r="D626" s="123" t="s">
        <v>2106</v>
      </c>
    </row>
    <row r="627" spans="1:4" ht="40.5" x14ac:dyDescent="0.2">
      <c r="A627" s="120" t="s">
        <v>2115</v>
      </c>
      <c r="B627" s="122" t="s">
        <v>15104</v>
      </c>
      <c r="C627" s="121" t="s">
        <v>1</v>
      </c>
      <c r="D627" s="123" t="s">
        <v>72</v>
      </c>
    </row>
    <row r="628" spans="1:4" ht="40.5" x14ac:dyDescent="0.2">
      <c r="A628" s="120" t="s">
        <v>2116</v>
      </c>
      <c r="B628" s="122" t="s">
        <v>15105</v>
      </c>
      <c r="C628" s="121" t="s">
        <v>1</v>
      </c>
      <c r="D628" s="123" t="s">
        <v>787</v>
      </c>
    </row>
    <row r="629" spans="1:4" ht="40.5" x14ac:dyDescent="0.2">
      <c r="A629" s="120" t="s">
        <v>2117</v>
      </c>
      <c r="B629" s="122" t="s">
        <v>15106</v>
      </c>
      <c r="C629" s="121" t="s">
        <v>1</v>
      </c>
      <c r="D629" s="123" t="s">
        <v>457</v>
      </c>
    </row>
    <row r="630" spans="1:4" ht="40.5" x14ac:dyDescent="0.2">
      <c r="A630" s="120" t="s">
        <v>2119</v>
      </c>
      <c r="B630" s="122" t="s">
        <v>8598</v>
      </c>
      <c r="C630" s="121" t="s">
        <v>1</v>
      </c>
      <c r="D630" s="123" t="s">
        <v>458</v>
      </c>
    </row>
    <row r="631" spans="1:4" ht="40.5" x14ac:dyDescent="0.2">
      <c r="A631" s="120" t="s">
        <v>2120</v>
      </c>
      <c r="B631" s="122" t="s">
        <v>8599</v>
      </c>
      <c r="C631" s="121" t="s">
        <v>1</v>
      </c>
      <c r="D631" s="123" t="s">
        <v>678</v>
      </c>
    </row>
    <row r="632" spans="1:4" ht="40.5" x14ac:dyDescent="0.2">
      <c r="A632" s="120" t="s">
        <v>2121</v>
      </c>
      <c r="B632" s="122" t="s">
        <v>8600</v>
      </c>
      <c r="C632" s="121" t="s">
        <v>1</v>
      </c>
      <c r="D632" s="123" t="s">
        <v>423</v>
      </c>
    </row>
    <row r="633" spans="1:4" ht="40.5" x14ac:dyDescent="0.2">
      <c r="A633" s="120" t="s">
        <v>2122</v>
      </c>
      <c r="B633" s="122" t="s">
        <v>8601</v>
      </c>
      <c r="C633" s="121" t="s">
        <v>1</v>
      </c>
      <c r="D633" s="123" t="s">
        <v>16524</v>
      </c>
    </row>
    <row r="634" spans="1:4" ht="40.5" x14ac:dyDescent="0.2">
      <c r="A634" s="120" t="s">
        <v>2123</v>
      </c>
      <c r="B634" s="122" t="s">
        <v>15107</v>
      </c>
      <c r="C634" s="121" t="s">
        <v>1</v>
      </c>
      <c r="D634" s="123" t="s">
        <v>912</v>
      </c>
    </row>
    <row r="635" spans="1:4" ht="40.5" x14ac:dyDescent="0.2">
      <c r="A635" s="120" t="s">
        <v>2124</v>
      </c>
      <c r="B635" s="122" t="s">
        <v>15108</v>
      </c>
      <c r="C635" s="121" t="s">
        <v>1</v>
      </c>
      <c r="D635" s="123" t="s">
        <v>1348</v>
      </c>
    </row>
    <row r="636" spans="1:4" ht="40.5" x14ac:dyDescent="0.2">
      <c r="A636" s="120" t="s">
        <v>2125</v>
      </c>
      <c r="B636" s="122" t="s">
        <v>15109</v>
      </c>
      <c r="C636" s="121" t="s">
        <v>1</v>
      </c>
      <c r="D636" s="123" t="s">
        <v>656</v>
      </c>
    </row>
    <row r="637" spans="1:4" ht="40.5" x14ac:dyDescent="0.2">
      <c r="A637" s="120" t="s">
        <v>2126</v>
      </c>
      <c r="B637" s="122" t="s">
        <v>15110</v>
      </c>
      <c r="C637" s="121" t="s">
        <v>1</v>
      </c>
      <c r="D637" s="123" t="s">
        <v>16525</v>
      </c>
    </row>
    <row r="638" spans="1:4" ht="27" x14ac:dyDescent="0.2">
      <c r="A638" s="120" t="s">
        <v>2127</v>
      </c>
      <c r="B638" s="122" t="s">
        <v>8602</v>
      </c>
      <c r="C638" s="121" t="s">
        <v>1</v>
      </c>
      <c r="D638" s="123" t="s">
        <v>4964</v>
      </c>
    </row>
    <row r="639" spans="1:4" ht="27" x14ac:dyDescent="0.2">
      <c r="A639" s="120" t="s">
        <v>2128</v>
      </c>
      <c r="B639" s="122" t="s">
        <v>8603</v>
      </c>
      <c r="C639" s="121" t="s">
        <v>1</v>
      </c>
      <c r="D639" s="123" t="s">
        <v>450</v>
      </c>
    </row>
    <row r="640" spans="1:4" ht="27" x14ac:dyDescent="0.2">
      <c r="A640" s="120" t="s">
        <v>2129</v>
      </c>
      <c r="B640" s="122" t="s">
        <v>8604</v>
      </c>
      <c r="C640" s="121" t="s">
        <v>1</v>
      </c>
      <c r="D640" s="123" t="s">
        <v>14463</v>
      </c>
    </row>
    <row r="641" spans="1:4" ht="27" x14ac:dyDescent="0.2">
      <c r="A641" s="120" t="s">
        <v>2130</v>
      </c>
      <c r="B641" s="122" t="s">
        <v>8605</v>
      </c>
      <c r="C641" s="121" t="s">
        <v>1</v>
      </c>
      <c r="D641" s="123" t="s">
        <v>16526</v>
      </c>
    </row>
    <row r="642" spans="1:4" ht="54" x14ac:dyDescent="0.2">
      <c r="A642" s="120" t="s">
        <v>2131</v>
      </c>
      <c r="B642" s="122" t="s">
        <v>15111</v>
      </c>
      <c r="C642" s="121" t="s">
        <v>1</v>
      </c>
      <c r="D642" s="123" t="s">
        <v>4887</v>
      </c>
    </row>
    <row r="643" spans="1:4" ht="40.5" x14ac:dyDescent="0.2">
      <c r="A643" s="120" t="s">
        <v>2132</v>
      </c>
      <c r="B643" s="122" t="s">
        <v>8606</v>
      </c>
      <c r="C643" s="121" t="s">
        <v>1</v>
      </c>
      <c r="D643" s="123" t="s">
        <v>16527</v>
      </c>
    </row>
    <row r="644" spans="1:4" ht="40.5" x14ac:dyDescent="0.2">
      <c r="A644" s="120" t="s">
        <v>2133</v>
      </c>
      <c r="B644" s="122" t="s">
        <v>15112</v>
      </c>
      <c r="C644" s="121" t="s">
        <v>1</v>
      </c>
      <c r="D644" s="123" t="s">
        <v>16528</v>
      </c>
    </row>
    <row r="645" spans="1:4" ht="27" x14ac:dyDescent="0.2">
      <c r="A645" s="120" t="s">
        <v>2135</v>
      </c>
      <c r="B645" s="122" t="s">
        <v>15113</v>
      </c>
      <c r="C645" s="121" t="s">
        <v>1</v>
      </c>
      <c r="D645" s="123" t="s">
        <v>1024</v>
      </c>
    </row>
    <row r="646" spans="1:4" ht="54" x14ac:dyDescent="0.2">
      <c r="A646" s="120" t="s">
        <v>2136</v>
      </c>
      <c r="B646" s="122" t="s">
        <v>8607</v>
      </c>
      <c r="C646" s="121" t="s">
        <v>1</v>
      </c>
      <c r="D646" s="123" t="s">
        <v>16520</v>
      </c>
    </row>
    <row r="647" spans="1:4" ht="27" x14ac:dyDescent="0.2">
      <c r="A647" s="120" t="s">
        <v>2137</v>
      </c>
      <c r="B647" s="122" t="s">
        <v>8608</v>
      </c>
      <c r="C647" s="121" t="s">
        <v>1</v>
      </c>
      <c r="D647" s="123" t="s">
        <v>273</v>
      </c>
    </row>
    <row r="648" spans="1:4" ht="27" x14ac:dyDescent="0.2">
      <c r="A648" s="120" t="s">
        <v>2138</v>
      </c>
      <c r="B648" s="122" t="s">
        <v>15114</v>
      </c>
      <c r="C648" s="121" t="s">
        <v>1</v>
      </c>
      <c r="D648" s="123" t="s">
        <v>2139</v>
      </c>
    </row>
    <row r="649" spans="1:4" ht="27" x14ac:dyDescent="0.2">
      <c r="A649" s="120" t="s">
        <v>2140</v>
      </c>
      <c r="B649" s="122" t="s">
        <v>15115</v>
      </c>
      <c r="C649" s="121" t="s">
        <v>1</v>
      </c>
      <c r="D649" s="123" t="s">
        <v>2141</v>
      </c>
    </row>
    <row r="650" spans="1:4" ht="27" x14ac:dyDescent="0.2">
      <c r="A650" s="120" t="s">
        <v>2142</v>
      </c>
      <c r="B650" s="122" t="s">
        <v>15116</v>
      </c>
      <c r="C650" s="121" t="s">
        <v>1</v>
      </c>
      <c r="D650" s="123" t="s">
        <v>2143</v>
      </c>
    </row>
    <row r="651" spans="1:4" ht="27" x14ac:dyDescent="0.2">
      <c r="A651" s="120" t="s">
        <v>2144</v>
      </c>
      <c r="B651" s="122" t="s">
        <v>15117</v>
      </c>
      <c r="C651" s="121" t="s">
        <v>1</v>
      </c>
      <c r="D651" s="123" t="s">
        <v>6129</v>
      </c>
    </row>
    <row r="652" spans="1:4" ht="40.5" x14ac:dyDescent="0.2">
      <c r="A652" s="120" t="s">
        <v>2145</v>
      </c>
      <c r="B652" s="122" t="s">
        <v>8609</v>
      </c>
      <c r="C652" s="121" t="s">
        <v>1</v>
      </c>
      <c r="D652" s="123" t="s">
        <v>753</v>
      </c>
    </row>
    <row r="653" spans="1:4" ht="40.5" x14ac:dyDescent="0.2">
      <c r="A653" s="120" t="s">
        <v>2147</v>
      </c>
      <c r="B653" s="122" t="s">
        <v>8610</v>
      </c>
      <c r="C653" s="121" t="s">
        <v>1</v>
      </c>
      <c r="D653" s="123" t="s">
        <v>16525</v>
      </c>
    </row>
    <row r="654" spans="1:4" ht="40.5" x14ac:dyDescent="0.2">
      <c r="A654" s="120" t="s">
        <v>2148</v>
      </c>
      <c r="B654" s="122" t="s">
        <v>8611</v>
      </c>
      <c r="C654" s="121" t="s">
        <v>1</v>
      </c>
      <c r="D654" s="123" t="s">
        <v>16520</v>
      </c>
    </row>
    <row r="655" spans="1:4" ht="40.5" x14ac:dyDescent="0.2">
      <c r="A655" s="120" t="s">
        <v>2149</v>
      </c>
      <c r="B655" s="122" t="s">
        <v>8612</v>
      </c>
      <c r="C655" s="121" t="s">
        <v>1</v>
      </c>
      <c r="D655" s="123" t="s">
        <v>16528</v>
      </c>
    </row>
    <row r="656" spans="1:4" ht="27" x14ac:dyDescent="0.2">
      <c r="A656" s="120" t="s">
        <v>2150</v>
      </c>
      <c r="B656" s="122" t="s">
        <v>8613</v>
      </c>
      <c r="C656" s="121" t="s">
        <v>1</v>
      </c>
      <c r="D656" s="123" t="s">
        <v>298</v>
      </c>
    </row>
    <row r="657" spans="1:4" ht="27" x14ac:dyDescent="0.2">
      <c r="A657" s="120" t="s">
        <v>2151</v>
      </c>
      <c r="B657" s="122" t="s">
        <v>8614</v>
      </c>
      <c r="C657" s="121" t="s">
        <v>1</v>
      </c>
      <c r="D657" s="123" t="s">
        <v>1043</v>
      </c>
    </row>
    <row r="658" spans="1:4" ht="40.5" x14ac:dyDescent="0.2">
      <c r="A658" s="120" t="s">
        <v>2152</v>
      </c>
      <c r="B658" s="122" t="s">
        <v>8615</v>
      </c>
      <c r="C658" s="121" t="s">
        <v>1</v>
      </c>
      <c r="D658" s="123" t="s">
        <v>16524</v>
      </c>
    </row>
    <row r="659" spans="1:4" ht="27" x14ac:dyDescent="0.2">
      <c r="A659" s="120" t="s">
        <v>2153</v>
      </c>
      <c r="B659" s="122" t="s">
        <v>15118</v>
      </c>
      <c r="C659" s="121" t="s">
        <v>1</v>
      </c>
      <c r="D659" s="123" t="s">
        <v>16529</v>
      </c>
    </row>
    <row r="660" spans="1:4" ht="40.5" x14ac:dyDescent="0.2">
      <c r="A660" s="120" t="s">
        <v>2154</v>
      </c>
      <c r="B660" s="122" t="s">
        <v>15119</v>
      </c>
      <c r="C660" s="121" t="s">
        <v>1</v>
      </c>
      <c r="D660" s="123" t="s">
        <v>16530</v>
      </c>
    </row>
    <row r="661" spans="1:4" ht="27" x14ac:dyDescent="0.2">
      <c r="A661" s="120" t="s">
        <v>2155</v>
      </c>
      <c r="B661" s="122" t="s">
        <v>15120</v>
      </c>
      <c r="C661" s="121" t="s">
        <v>1</v>
      </c>
      <c r="D661" s="123" t="s">
        <v>2240</v>
      </c>
    </row>
    <row r="662" spans="1:4" ht="27" x14ac:dyDescent="0.2">
      <c r="A662" s="120" t="s">
        <v>2156</v>
      </c>
      <c r="B662" s="122" t="s">
        <v>8616</v>
      </c>
      <c r="C662" s="121" t="s">
        <v>1</v>
      </c>
      <c r="D662" s="123" t="s">
        <v>1044</v>
      </c>
    </row>
    <row r="663" spans="1:4" ht="27" x14ac:dyDescent="0.2">
      <c r="A663" s="120" t="s">
        <v>2157</v>
      </c>
      <c r="B663" s="122" t="s">
        <v>8617</v>
      </c>
      <c r="C663" s="121" t="s">
        <v>1</v>
      </c>
      <c r="D663" s="123" t="s">
        <v>16531</v>
      </c>
    </row>
    <row r="664" spans="1:4" ht="40.5" x14ac:dyDescent="0.2">
      <c r="A664" s="120" t="s">
        <v>2158</v>
      </c>
      <c r="B664" s="122" t="s">
        <v>15121</v>
      </c>
      <c r="C664" s="121" t="s">
        <v>1</v>
      </c>
      <c r="D664" s="123" t="s">
        <v>190</v>
      </c>
    </row>
    <row r="665" spans="1:4" ht="40.5" x14ac:dyDescent="0.2">
      <c r="A665" s="120" t="s">
        <v>2160</v>
      </c>
      <c r="B665" s="122" t="s">
        <v>15122</v>
      </c>
      <c r="C665" s="121" t="s">
        <v>1</v>
      </c>
      <c r="D665" s="123" t="s">
        <v>825</v>
      </c>
    </row>
    <row r="666" spans="1:4" ht="40.5" x14ac:dyDescent="0.2">
      <c r="A666" s="120" t="s">
        <v>2161</v>
      </c>
      <c r="B666" s="122" t="s">
        <v>8618</v>
      </c>
      <c r="C666" s="121" t="s">
        <v>1</v>
      </c>
      <c r="D666" s="123" t="s">
        <v>1325</v>
      </c>
    </row>
    <row r="667" spans="1:4" ht="27" x14ac:dyDescent="0.2">
      <c r="A667" s="120" t="s">
        <v>2162</v>
      </c>
      <c r="B667" s="122" t="s">
        <v>8619</v>
      </c>
      <c r="C667" s="121" t="s">
        <v>1</v>
      </c>
      <c r="D667" s="123" t="s">
        <v>366</v>
      </c>
    </row>
    <row r="668" spans="1:4" ht="27" x14ac:dyDescent="0.2">
      <c r="A668" s="120" t="s">
        <v>2163</v>
      </c>
      <c r="B668" s="122" t="s">
        <v>8620</v>
      </c>
      <c r="C668" s="121" t="s">
        <v>1</v>
      </c>
      <c r="D668" s="123" t="s">
        <v>1106</v>
      </c>
    </row>
    <row r="669" spans="1:4" ht="40.5" x14ac:dyDescent="0.2">
      <c r="A669" s="120" t="s">
        <v>2164</v>
      </c>
      <c r="B669" s="122" t="s">
        <v>8621</v>
      </c>
      <c r="C669" s="121" t="s">
        <v>1</v>
      </c>
      <c r="D669" s="123" t="s">
        <v>13911</v>
      </c>
    </row>
    <row r="670" spans="1:4" ht="27" x14ac:dyDescent="0.2">
      <c r="A670" s="120" t="s">
        <v>2166</v>
      </c>
      <c r="B670" s="122" t="s">
        <v>8622</v>
      </c>
      <c r="C670" s="121" t="s">
        <v>1</v>
      </c>
      <c r="D670" s="123" t="s">
        <v>16532</v>
      </c>
    </row>
    <row r="671" spans="1:4" ht="40.5" x14ac:dyDescent="0.2">
      <c r="A671" s="120" t="s">
        <v>2167</v>
      </c>
      <c r="B671" s="122" t="s">
        <v>8623</v>
      </c>
      <c r="C671" s="121" t="s">
        <v>1</v>
      </c>
      <c r="D671" s="123" t="s">
        <v>13286</v>
      </c>
    </row>
    <row r="672" spans="1:4" ht="40.5" x14ac:dyDescent="0.2">
      <c r="A672" s="120" t="s">
        <v>2169</v>
      </c>
      <c r="B672" s="122" t="s">
        <v>8624</v>
      </c>
      <c r="C672" s="121" t="s">
        <v>1</v>
      </c>
      <c r="D672" s="123" t="s">
        <v>16527</v>
      </c>
    </row>
    <row r="673" spans="1:4" ht="54" x14ac:dyDescent="0.2">
      <c r="A673" s="120" t="s">
        <v>2170</v>
      </c>
      <c r="B673" s="122" t="s">
        <v>8625</v>
      </c>
      <c r="C673" s="121" t="s">
        <v>1</v>
      </c>
      <c r="D673" s="123" t="s">
        <v>5292</v>
      </c>
    </row>
    <row r="674" spans="1:4" ht="54" x14ac:dyDescent="0.2">
      <c r="A674" s="120" t="s">
        <v>2171</v>
      </c>
      <c r="B674" s="122" t="s">
        <v>8626</v>
      </c>
      <c r="C674" s="121" t="s">
        <v>1</v>
      </c>
      <c r="D674" s="123" t="s">
        <v>16525</v>
      </c>
    </row>
    <row r="675" spans="1:4" ht="40.5" x14ac:dyDescent="0.2">
      <c r="A675" s="120" t="s">
        <v>2172</v>
      </c>
      <c r="B675" s="122" t="s">
        <v>15123</v>
      </c>
      <c r="C675" s="121" t="s">
        <v>1</v>
      </c>
      <c r="D675" s="123" t="s">
        <v>574</v>
      </c>
    </row>
    <row r="676" spans="1:4" ht="27" x14ac:dyDescent="0.2">
      <c r="A676" s="120" t="s">
        <v>2174</v>
      </c>
      <c r="B676" s="122" t="s">
        <v>8627</v>
      </c>
      <c r="C676" s="121" t="s">
        <v>1</v>
      </c>
      <c r="D676" s="123" t="s">
        <v>382</v>
      </c>
    </row>
    <row r="677" spans="1:4" ht="27" x14ac:dyDescent="0.2">
      <c r="A677" s="120" t="s">
        <v>2175</v>
      </c>
      <c r="B677" s="122" t="s">
        <v>8628</v>
      </c>
      <c r="C677" s="121" t="s">
        <v>1</v>
      </c>
      <c r="D677" s="123" t="s">
        <v>1258</v>
      </c>
    </row>
    <row r="678" spans="1:4" ht="27" x14ac:dyDescent="0.2">
      <c r="A678" s="120" t="s">
        <v>2177</v>
      </c>
      <c r="B678" s="122" t="s">
        <v>8629</v>
      </c>
      <c r="C678" s="121" t="s">
        <v>1</v>
      </c>
      <c r="D678" s="123" t="s">
        <v>16533</v>
      </c>
    </row>
    <row r="679" spans="1:4" ht="27" x14ac:dyDescent="0.2">
      <c r="A679" s="120" t="s">
        <v>2178</v>
      </c>
      <c r="B679" s="122" t="s">
        <v>8630</v>
      </c>
      <c r="C679" s="121" t="s">
        <v>1</v>
      </c>
      <c r="D679" s="123" t="s">
        <v>277</v>
      </c>
    </row>
    <row r="680" spans="1:4" ht="27" x14ac:dyDescent="0.2">
      <c r="A680" s="120" t="s">
        <v>2179</v>
      </c>
      <c r="B680" s="122" t="s">
        <v>8631</v>
      </c>
      <c r="C680" s="121" t="s">
        <v>1</v>
      </c>
      <c r="D680" s="123" t="s">
        <v>325</v>
      </c>
    </row>
    <row r="681" spans="1:4" ht="27" x14ac:dyDescent="0.2">
      <c r="A681" s="120" t="s">
        <v>2180</v>
      </c>
      <c r="B681" s="122" t="s">
        <v>8632</v>
      </c>
      <c r="C681" s="121" t="s">
        <v>1</v>
      </c>
      <c r="D681" s="123" t="s">
        <v>312</v>
      </c>
    </row>
    <row r="682" spans="1:4" ht="27" x14ac:dyDescent="0.2">
      <c r="A682" s="120" t="s">
        <v>2181</v>
      </c>
      <c r="B682" s="122" t="s">
        <v>8633</v>
      </c>
      <c r="C682" s="121" t="s">
        <v>1</v>
      </c>
      <c r="D682" s="123" t="s">
        <v>1083</v>
      </c>
    </row>
    <row r="683" spans="1:4" ht="27" x14ac:dyDescent="0.2">
      <c r="A683" s="120" t="s">
        <v>2182</v>
      </c>
      <c r="B683" s="122" t="s">
        <v>8634</v>
      </c>
      <c r="C683" s="121" t="s">
        <v>1</v>
      </c>
      <c r="D683" s="123" t="s">
        <v>1190</v>
      </c>
    </row>
    <row r="684" spans="1:4" ht="40.5" x14ac:dyDescent="0.2">
      <c r="A684" s="120" t="s">
        <v>2183</v>
      </c>
      <c r="B684" s="122" t="s">
        <v>8635</v>
      </c>
      <c r="C684" s="121" t="s">
        <v>1</v>
      </c>
      <c r="D684" s="123" t="s">
        <v>134</v>
      </c>
    </row>
    <row r="685" spans="1:4" ht="27" x14ac:dyDescent="0.2">
      <c r="A685" s="120" t="s">
        <v>2184</v>
      </c>
      <c r="B685" s="122" t="s">
        <v>8636</v>
      </c>
      <c r="C685" s="121" t="s">
        <v>1</v>
      </c>
      <c r="D685" s="123" t="s">
        <v>1092</v>
      </c>
    </row>
    <row r="686" spans="1:4" ht="27" x14ac:dyDescent="0.2">
      <c r="A686" s="120" t="s">
        <v>2185</v>
      </c>
      <c r="B686" s="122" t="s">
        <v>8637</v>
      </c>
      <c r="C686" s="121" t="s">
        <v>1</v>
      </c>
      <c r="D686" s="123" t="s">
        <v>73</v>
      </c>
    </row>
    <row r="687" spans="1:4" ht="27" x14ac:dyDescent="0.2">
      <c r="A687" s="120" t="s">
        <v>2187</v>
      </c>
      <c r="B687" s="122" t="s">
        <v>8638</v>
      </c>
      <c r="C687" s="121" t="s">
        <v>1</v>
      </c>
      <c r="D687" s="123" t="s">
        <v>207</v>
      </c>
    </row>
    <row r="688" spans="1:4" ht="27" x14ac:dyDescent="0.2">
      <c r="A688" s="120" t="s">
        <v>2188</v>
      </c>
      <c r="B688" s="122" t="s">
        <v>8639</v>
      </c>
      <c r="C688" s="121" t="s">
        <v>1</v>
      </c>
      <c r="D688" s="123" t="s">
        <v>763</v>
      </c>
    </row>
    <row r="689" spans="1:4" ht="27" x14ac:dyDescent="0.2">
      <c r="A689" s="120" t="s">
        <v>2189</v>
      </c>
      <c r="B689" s="122" t="s">
        <v>8640</v>
      </c>
      <c r="C689" s="121" t="s">
        <v>1</v>
      </c>
      <c r="D689" s="123" t="s">
        <v>859</v>
      </c>
    </row>
    <row r="690" spans="1:4" ht="27" x14ac:dyDescent="0.2">
      <c r="A690" s="120" t="s">
        <v>2190</v>
      </c>
      <c r="B690" s="122" t="s">
        <v>8641</v>
      </c>
      <c r="C690" s="121" t="s">
        <v>1</v>
      </c>
      <c r="D690" s="123" t="s">
        <v>608</v>
      </c>
    </row>
    <row r="691" spans="1:4" ht="27" x14ac:dyDescent="0.2">
      <c r="A691" s="120" t="s">
        <v>2191</v>
      </c>
      <c r="B691" s="122" t="s">
        <v>8642</v>
      </c>
      <c r="C691" s="121" t="s">
        <v>1</v>
      </c>
      <c r="D691" s="123" t="s">
        <v>1047</v>
      </c>
    </row>
    <row r="692" spans="1:4" ht="27" x14ac:dyDescent="0.2">
      <c r="A692" s="120" t="s">
        <v>2192</v>
      </c>
      <c r="B692" s="122" t="s">
        <v>8643</v>
      </c>
      <c r="C692" s="121" t="s">
        <v>1</v>
      </c>
      <c r="D692" s="123" t="s">
        <v>5047</v>
      </c>
    </row>
    <row r="693" spans="1:4" ht="27" x14ac:dyDescent="0.2">
      <c r="A693" s="120" t="s">
        <v>2193</v>
      </c>
      <c r="B693" s="122" t="s">
        <v>8644</v>
      </c>
      <c r="C693" s="121" t="s">
        <v>1</v>
      </c>
      <c r="D693" s="123" t="s">
        <v>389</v>
      </c>
    </row>
    <row r="694" spans="1:4" ht="27" x14ac:dyDescent="0.2">
      <c r="A694" s="120" t="s">
        <v>2194</v>
      </c>
      <c r="B694" s="122" t="s">
        <v>8645</v>
      </c>
      <c r="C694" s="121" t="s">
        <v>1</v>
      </c>
      <c r="D694" s="123" t="s">
        <v>2186</v>
      </c>
    </row>
    <row r="695" spans="1:4" ht="27" x14ac:dyDescent="0.2">
      <c r="A695" s="120" t="s">
        <v>2195</v>
      </c>
      <c r="B695" s="122" t="s">
        <v>8646</v>
      </c>
      <c r="C695" s="121" t="s">
        <v>1</v>
      </c>
      <c r="D695" s="123" t="s">
        <v>1284</v>
      </c>
    </row>
    <row r="696" spans="1:4" ht="27" x14ac:dyDescent="0.2">
      <c r="A696" s="120" t="s">
        <v>2196</v>
      </c>
      <c r="B696" s="122" t="s">
        <v>8647</v>
      </c>
      <c r="C696" s="121" t="s">
        <v>1</v>
      </c>
      <c r="D696" s="123" t="s">
        <v>400</v>
      </c>
    </row>
    <row r="697" spans="1:4" ht="27" x14ac:dyDescent="0.2">
      <c r="A697" s="120" t="s">
        <v>2197</v>
      </c>
      <c r="B697" s="122" t="s">
        <v>15124</v>
      </c>
      <c r="C697" s="121" t="s">
        <v>1</v>
      </c>
      <c r="D697" s="123" t="s">
        <v>1288</v>
      </c>
    </row>
    <row r="698" spans="1:4" ht="27" x14ac:dyDescent="0.2">
      <c r="A698" s="120" t="s">
        <v>2198</v>
      </c>
      <c r="B698" s="122" t="s">
        <v>15125</v>
      </c>
      <c r="C698" s="121" t="s">
        <v>1</v>
      </c>
      <c r="D698" s="123" t="s">
        <v>81</v>
      </c>
    </row>
    <row r="699" spans="1:4" ht="27" x14ac:dyDescent="0.2">
      <c r="A699" s="120" t="s">
        <v>2199</v>
      </c>
      <c r="B699" s="122" t="s">
        <v>15126</v>
      </c>
      <c r="C699" s="121" t="s">
        <v>1</v>
      </c>
      <c r="D699" s="123" t="s">
        <v>366</v>
      </c>
    </row>
    <row r="700" spans="1:4" ht="27" x14ac:dyDescent="0.2">
      <c r="A700" s="120" t="s">
        <v>2200</v>
      </c>
      <c r="B700" s="122" t="s">
        <v>15127</v>
      </c>
      <c r="C700" s="121" t="s">
        <v>1</v>
      </c>
      <c r="D700" s="123" t="s">
        <v>16534</v>
      </c>
    </row>
    <row r="701" spans="1:4" ht="27" x14ac:dyDescent="0.2">
      <c r="A701" s="120" t="s">
        <v>2201</v>
      </c>
      <c r="B701" s="122" t="s">
        <v>15128</v>
      </c>
      <c r="C701" s="121" t="s">
        <v>1</v>
      </c>
      <c r="D701" s="123" t="s">
        <v>361</v>
      </c>
    </row>
    <row r="702" spans="1:4" ht="27" x14ac:dyDescent="0.2">
      <c r="A702" s="120" t="s">
        <v>2202</v>
      </c>
      <c r="B702" s="122" t="s">
        <v>15129</v>
      </c>
      <c r="C702" s="121" t="s">
        <v>1</v>
      </c>
      <c r="D702" s="123" t="s">
        <v>13368</v>
      </c>
    </row>
    <row r="703" spans="1:4" ht="27" x14ac:dyDescent="0.2">
      <c r="A703" s="120" t="s">
        <v>2203</v>
      </c>
      <c r="B703" s="122" t="s">
        <v>15130</v>
      </c>
      <c r="C703" s="121" t="s">
        <v>1</v>
      </c>
      <c r="D703" s="123" t="s">
        <v>117</v>
      </c>
    </row>
    <row r="704" spans="1:4" ht="27" x14ac:dyDescent="0.2">
      <c r="A704" s="120" t="s">
        <v>2204</v>
      </c>
      <c r="B704" s="122" t="s">
        <v>15131</v>
      </c>
      <c r="C704" s="121" t="s">
        <v>1</v>
      </c>
      <c r="D704" s="123" t="s">
        <v>16534</v>
      </c>
    </row>
    <row r="705" spans="1:4" ht="27" x14ac:dyDescent="0.2">
      <c r="A705" s="120" t="s">
        <v>2205</v>
      </c>
      <c r="B705" s="122" t="s">
        <v>8648</v>
      </c>
      <c r="C705" s="121" t="s">
        <v>1</v>
      </c>
      <c r="D705" s="123" t="s">
        <v>106</v>
      </c>
    </row>
    <row r="706" spans="1:4" ht="27" x14ac:dyDescent="0.2">
      <c r="A706" s="120" t="s">
        <v>2206</v>
      </c>
      <c r="B706" s="122" t="s">
        <v>8649</v>
      </c>
      <c r="C706" s="121" t="s">
        <v>1</v>
      </c>
      <c r="D706" s="123" t="s">
        <v>955</v>
      </c>
    </row>
    <row r="707" spans="1:4" ht="40.5" x14ac:dyDescent="0.2">
      <c r="A707" s="120" t="s">
        <v>2207</v>
      </c>
      <c r="B707" s="122" t="s">
        <v>8650</v>
      </c>
      <c r="C707" s="121" t="s">
        <v>1</v>
      </c>
      <c r="D707" s="123" t="s">
        <v>747</v>
      </c>
    </row>
    <row r="708" spans="1:4" ht="27" x14ac:dyDescent="0.2">
      <c r="A708" s="120" t="s">
        <v>2208</v>
      </c>
      <c r="B708" s="122" t="s">
        <v>8651</v>
      </c>
      <c r="C708" s="121" t="s">
        <v>1</v>
      </c>
      <c r="D708" s="123" t="s">
        <v>72</v>
      </c>
    </row>
    <row r="709" spans="1:4" ht="40.5" x14ac:dyDescent="0.2">
      <c r="A709" s="120" t="s">
        <v>2209</v>
      </c>
      <c r="B709" s="122" t="s">
        <v>8652</v>
      </c>
      <c r="C709" s="121" t="s">
        <v>1</v>
      </c>
      <c r="D709" s="123" t="s">
        <v>313</v>
      </c>
    </row>
    <row r="710" spans="1:4" ht="40.5" x14ac:dyDescent="0.2">
      <c r="A710" s="120" t="s">
        <v>2210</v>
      </c>
      <c r="B710" s="122" t="s">
        <v>8653</v>
      </c>
      <c r="C710" s="121" t="s">
        <v>1</v>
      </c>
      <c r="D710" s="123" t="s">
        <v>783</v>
      </c>
    </row>
    <row r="711" spans="1:4" ht="27" x14ac:dyDescent="0.2">
      <c r="A711" s="120" t="s">
        <v>2211</v>
      </c>
      <c r="B711" s="122" t="s">
        <v>15132</v>
      </c>
      <c r="C711" s="121" t="s">
        <v>1</v>
      </c>
      <c r="D711" s="123" t="s">
        <v>16535</v>
      </c>
    </row>
    <row r="712" spans="1:4" ht="27" x14ac:dyDescent="0.2">
      <c r="A712" s="120" t="s">
        <v>2212</v>
      </c>
      <c r="B712" s="122" t="s">
        <v>15133</v>
      </c>
      <c r="C712" s="121" t="s">
        <v>1</v>
      </c>
      <c r="D712" s="123" t="s">
        <v>993</v>
      </c>
    </row>
    <row r="713" spans="1:4" ht="27" x14ac:dyDescent="0.2">
      <c r="A713" s="120" t="s">
        <v>2213</v>
      </c>
      <c r="B713" s="122" t="s">
        <v>15134</v>
      </c>
      <c r="C713" s="121" t="s">
        <v>1</v>
      </c>
      <c r="D713" s="123" t="s">
        <v>16536</v>
      </c>
    </row>
    <row r="714" spans="1:4" ht="27" x14ac:dyDescent="0.2">
      <c r="A714" s="120" t="s">
        <v>2214</v>
      </c>
      <c r="B714" s="122" t="s">
        <v>15135</v>
      </c>
      <c r="C714" s="121" t="s">
        <v>1</v>
      </c>
      <c r="D714" s="123" t="s">
        <v>16537</v>
      </c>
    </row>
    <row r="715" spans="1:4" ht="27" x14ac:dyDescent="0.2">
      <c r="A715" s="120" t="s">
        <v>2215</v>
      </c>
      <c r="B715" s="122" t="s">
        <v>15136</v>
      </c>
      <c r="C715" s="121" t="s">
        <v>1</v>
      </c>
      <c r="D715" s="123" t="s">
        <v>2216</v>
      </c>
    </row>
    <row r="716" spans="1:4" ht="27" x14ac:dyDescent="0.2">
      <c r="A716" s="120" t="s">
        <v>2217</v>
      </c>
      <c r="B716" s="122" t="s">
        <v>15137</v>
      </c>
      <c r="C716" s="121" t="s">
        <v>1</v>
      </c>
      <c r="D716" s="123" t="s">
        <v>2218</v>
      </c>
    </row>
    <row r="717" spans="1:4" ht="27" x14ac:dyDescent="0.2">
      <c r="A717" s="120" t="s">
        <v>2219</v>
      </c>
      <c r="B717" s="122" t="s">
        <v>15138</v>
      </c>
      <c r="C717" s="121" t="s">
        <v>1</v>
      </c>
      <c r="D717" s="123" t="s">
        <v>2220</v>
      </c>
    </row>
    <row r="718" spans="1:4" ht="27" x14ac:dyDescent="0.2">
      <c r="A718" s="120" t="s">
        <v>2221</v>
      </c>
      <c r="B718" s="122" t="s">
        <v>15139</v>
      </c>
      <c r="C718" s="121" t="s">
        <v>1</v>
      </c>
      <c r="D718" s="123" t="s">
        <v>16524</v>
      </c>
    </row>
    <row r="719" spans="1:4" ht="40.5" x14ac:dyDescent="0.2">
      <c r="A719" s="120" t="s">
        <v>2222</v>
      </c>
      <c r="B719" s="122" t="s">
        <v>15140</v>
      </c>
      <c r="C719" s="121" t="s">
        <v>1</v>
      </c>
      <c r="D719" s="123" t="s">
        <v>415</v>
      </c>
    </row>
    <row r="720" spans="1:4" ht="40.5" x14ac:dyDescent="0.2">
      <c r="A720" s="120" t="s">
        <v>2223</v>
      </c>
      <c r="B720" s="122" t="s">
        <v>15141</v>
      </c>
      <c r="C720" s="121" t="s">
        <v>1</v>
      </c>
      <c r="D720" s="123" t="s">
        <v>3752</v>
      </c>
    </row>
    <row r="721" spans="1:4" ht="40.5" x14ac:dyDescent="0.2">
      <c r="A721" s="120" t="s">
        <v>2224</v>
      </c>
      <c r="B721" s="122" t="s">
        <v>15142</v>
      </c>
      <c r="C721" s="121" t="s">
        <v>1</v>
      </c>
      <c r="D721" s="123" t="s">
        <v>1127</v>
      </c>
    </row>
    <row r="722" spans="1:4" ht="40.5" x14ac:dyDescent="0.2">
      <c r="A722" s="120" t="s">
        <v>2225</v>
      </c>
      <c r="B722" s="122" t="s">
        <v>15143</v>
      </c>
      <c r="C722" s="121" t="s">
        <v>1</v>
      </c>
      <c r="D722" s="123" t="s">
        <v>309</v>
      </c>
    </row>
    <row r="723" spans="1:4" ht="27" x14ac:dyDescent="0.2">
      <c r="A723" s="120" t="s">
        <v>2226</v>
      </c>
      <c r="B723" s="122" t="s">
        <v>8654</v>
      </c>
      <c r="C723" s="121" t="s">
        <v>1</v>
      </c>
      <c r="D723" s="123" t="s">
        <v>223</v>
      </c>
    </row>
    <row r="724" spans="1:4" ht="27" x14ac:dyDescent="0.2">
      <c r="A724" s="120" t="s">
        <v>2228</v>
      </c>
      <c r="B724" s="122" t="s">
        <v>8655</v>
      </c>
      <c r="C724" s="121" t="s">
        <v>1</v>
      </c>
      <c r="D724" s="123" t="s">
        <v>98</v>
      </c>
    </row>
    <row r="725" spans="1:4" ht="54" x14ac:dyDescent="0.2">
      <c r="A725" s="120" t="s">
        <v>2229</v>
      </c>
      <c r="B725" s="122" t="s">
        <v>15144</v>
      </c>
      <c r="C725" s="121" t="s">
        <v>1</v>
      </c>
      <c r="D725" s="123" t="s">
        <v>16538</v>
      </c>
    </row>
    <row r="726" spans="1:4" ht="54" x14ac:dyDescent="0.2">
      <c r="A726" s="120" t="s">
        <v>2230</v>
      </c>
      <c r="B726" s="122" t="s">
        <v>15145</v>
      </c>
      <c r="C726" s="121" t="s">
        <v>1</v>
      </c>
      <c r="D726" s="123" t="s">
        <v>13640</v>
      </c>
    </row>
    <row r="727" spans="1:4" ht="54" x14ac:dyDescent="0.2">
      <c r="A727" s="120" t="s">
        <v>2231</v>
      </c>
      <c r="B727" s="122" t="s">
        <v>15146</v>
      </c>
      <c r="C727" s="121" t="s">
        <v>1</v>
      </c>
      <c r="D727" s="123" t="s">
        <v>1162</v>
      </c>
    </row>
    <row r="728" spans="1:4" ht="54" x14ac:dyDescent="0.2">
      <c r="A728" s="120" t="s">
        <v>2233</v>
      </c>
      <c r="B728" s="122" t="s">
        <v>15147</v>
      </c>
      <c r="C728" s="121" t="s">
        <v>1</v>
      </c>
      <c r="D728" s="123" t="s">
        <v>521</v>
      </c>
    </row>
    <row r="729" spans="1:4" ht="27" x14ac:dyDescent="0.2">
      <c r="A729" s="120" t="s">
        <v>2235</v>
      </c>
      <c r="B729" s="122" t="s">
        <v>15148</v>
      </c>
      <c r="C729" s="121" t="s">
        <v>1</v>
      </c>
      <c r="D729" s="123" t="s">
        <v>16539</v>
      </c>
    </row>
    <row r="730" spans="1:4" ht="27" x14ac:dyDescent="0.2">
      <c r="A730" s="120" t="s">
        <v>2237</v>
      </c>
      <c r="B730" s="122" t="s">
        <v>15149</v>
      </c>
      <c r="C730" s="121" t="s">
        <v>1</v>
      </c>
      <c r="D730" s="123" t="s">
        <v>166</v>
      </c>
    </row>
    <row r="731" spans="1:4" ht="27" x14ac:dyDescent="0.2">
      <c r="A731" s="120" t="s">
        <v>2239</v>
      </c>
      <c r="B731" s="122" t="s">
        <v>15150</v>
      </c>
      <c r="C731" s="121" t="s">
        <v>1</v>
      </c>
      <c r="D731" s="123" t="s">
        <v>16540</v>
      </c>
    </row>
    <row r="732" spans="1:4" ht="27" x14ac:dyDescent="0.2">
      <c r="A732" s="120" t="s">
        <v>2241</v>
      </c>
      <c r="B732" s="122" t="s">
        <v>15151</v>
      </c>
      <c r="C732" s="121" t="s">
        <v>1</v>
      </c>
      <c r="D732" s="123" t="s">
        <v>16541</v>
      </c>
    </row>
    <row r="733" spans="1:4" ht="27" x14ac:dyDescent="0.2">
      <c r="A733" s="120" t="s">
        <v>2242</v>
      </c>
      <c r="B733" s="122" t="s">
        <v>15152</v>
      </c>
      <c r="C733" s="121" t="s">
        <v>1</v>
      </c>
      <c r="D733" s="123" t="s">
        <v>2243</v>
      </c>
    </row>
    <row r="734" spans="1:4" ht="27" x14ac:dyDescent="0.2">
      <c r="A734" s="120" t="s">
        <v>2244</v>
      </c>
      <c r="B734" s="122" t="s">
        <v>15153</v>
      </c>
      <c r="C734" s="121" t="s">
        <v>1</v>
      </c>
      <c r="D734" s="123" t="s">
        <v>2245</v>
      </c>
    </row>
    <row r="735" spans="1:4" ht="54" x14ac:dyDescent="0.2">
      <c r="A735" s="120" t="s">
        <v>2246</v>
      </c>
      <c r="B735" s="122" t="s">
        <v>15154</v>
      </c>
      <c r="C735" s="121" t="s">
        <v>1</v>
      </c>
      <c r="D735" s="123" t="s">
        <v>826</v>
      </c>
    </row>
    <row r="736" spans="1:4" ht="54" x14ac:dyDescent="0.2">
      <c r="A736" s="120" t="s">
        <v>2247</v>
      </c>
      <c r="B736" s="122" t="s">
        <v>15155</v>
      </c>
      <c r="C736" s="121" t="s">
        <v>1</v>
      </c>
      <c r="D736" s="123" t="s">
        <v>722</v>
      </c>
    </row>
    <row r="737" spans="1:4" ht="27" x14ac:dyDescent="0.2">
      <c r="A737" s="120" t="s">
        <v>2249</v>
      </c>
      <c r="B737" s="122" t="s">
        <v>15156</v>
      </c>
      <c r="C737" s="121" t="s">
        <v>1</v>
      </c>
      <c r="D737" s="123" t="s">
        <v>2250</v>
      </c>
    </row>
    <row r="738" spans="1:4" ht="27" x14ac:dyDescent="0.2">
      <c r="A738" s="120" t="s">
        <v>2251</v>
      </c>
      <c r="B738" s="122" t="s">
        <v>15157</v>
      </c>
      <c r="C738" s="121" t="s">
        <v>1</v>
      </c>
      <c r="D738" s="123" t="s">
        <v>534</v>
      </c>
    </row>
    <row r="739" spans="1:4" ht="27" x14ac:dyDescent="0.2">
      <c r="A739" s="120" t="s">
        <v>2252</v>
      </c>
      <c r="B739" s="122" t="s">
        <v>8656</v>
      </c>
      <c r="C739" s="121" t="s">
        <v>1</v>
      </c>
      <c r="D739" s="123" t="s">
        <v>187</v>
      </c>
    </row>
    <row r="740" spans="1:4" ht="27" x14ac:dyDescent="0.2">
      <c r="A740" s="120" t="s">
        <v>2253</v>
      </c>
      <c r="B740" s="122" t="s">
        <v>8657</v>
      </c>
      <c r="C740" s="121" t="s">
        <v>1</v>
      </c>
      <c r="D740" s="123" t="s">
        <v>225</v>
      </c>
    </row>
    <row r="741" spans="1:4" ht="27" x14ac:dyDescent="0.2">
      <c r="A741" s="120" t="s">
        <v>2255</v>
      </c>
      <c r="B741" s="122" t="s">
        <v>15158</v>
      </c>
      <c r="C741" s="121" t="s">
        <v>1</v>
      </c>
      <c r="D741" s="123" t="s">
        <v>1450</v>
      </c>
    </row>
    <row r="742" spans="1:4" ht="27" x14ac:dyDescent="0.2">
      <c r="A742" s="120" t="s">
        <v>2256</v>
      </c>
      <c r="B742" s="122" t="s">
        <v>15159</v>
      </c>
      <c r="C742" s="121" t="s">
        <v>1</v>
      </c>
      <c r="D742" s="123" t="s">
        <v>353</v>
      </c>
    </row>
    <row r="743" spans="1:4" ht="40.5" x14ac:dyDescent="0.2">
      <c r="A743" s="120" t="s">
        <v>2257</v>
      </c>
      <c r="B743" s="122" t="s">
        <v>15160</v>
      </c>
      <c r="C743" s="121" t="s">
        <v>1</v>
      </c>
      <c r="D743" s="123" t="s">
        <v>2106</v>
      </c>
    </row>
    <row r="744" spans="1:4" ht="40.5" x14ac:dyDescent="0.2">
      <c r="A744" s="120" t="s">
        <v>2258</v>
      </c>
      <c r="B744" s="122" t="s">
        <v>15161</v>
      </c>
      <c r="C744" s="121" t="s">
        <v>1</v>
      </c>
      <c r="D744" s="123" t="s">
        <v>72</v>
      </c>
    </row>
    <row r="745" spans="1:4" ht="27" x14ac:dyDescent="0.2">
      <c r="A745" s="120" t="s">
        <v>2259</v>
      </c>
      <c r="B745" s="122" t="s">
        <v>8658</v>
      </c>
      <c r="C745" s="121" t="s">
        <v>1</v>
      </c>
      <c r="D745" s="123" t="s">
        <v>103</v>
      </c>
    </row>
    <row r="746" spans="1:4" ht="27" x14ac:dyDescent="0.2">
      <c r="A746" s="120" t="s">
        <v>2260</v>
      </c>
      <c r="B746" s="122" t="s">
        <v>8659</v>
      </c>
      <c r="C746" s="121" t="s">
        <v>1</v>
      </c>
      <c r="D746" s="123" t="s">
        <v>360</v>
      </c>
    </row>
    <row r="747" spans="1:4" ht="27" x14ac:dyDescent="0.2">
      <c r="A747" s="120" t="s">
        <v>2261</v>
      </c>
      <c r="B747" s="122" t="s">
        <v>8660</v>
      </c>
      <c r="C747" s="121" t="s">
        <v>1</v>
      </c>
      <c r="D747" s="123" t="s">
        <v>118</v>
      </c>
    </row>
    <row r="748" spans="1:4" ht="27" x14ac:dyDescent="0.2">
      <c r="A748" s="120" t="s">
        <v>2262</v>
      </c>
      <c r="B748" s="122" t="s">
        <v>8661</v>
      </c>
      <c r="C748" s="121" t="s">
        <v>1</v>
      </c>
      <c r="D748" s="123" t="s">
        <v>16542</v>
      </c>
    </row>
    <row r="749" spans="1:4" ht="27" x14ac:dyDescent="0.2">
      <c r="A749" s="120" t="s">
        <v>2263</v>
      </c>
      <c r="B749" s="122" t="s">
        <v>15162</v>
      </c>
      <c r="C749" s="121" t="s">
        <v>1</v>
      </c>
      <c r="D749" s="123" t="s">
        <v>2264</v>
      </c>
    </row>
    <row r="750" spans="1:4" ht="27" x14ac:dyDescent="0.2">
      <c r="A750" s="120" t="s">
        <v>2265</v>
      </c>
      <c r="B750" s="122" t="s">
        <v>15163</v>
      </c>
      <c r="C750" s="121" t="s">
        <v>1</v>
      </c>
      <c r="D750" s="123" t="s">
        <v>1243</v>
      </c>
    </row>
    <row r="751" spans="1:4" ht="27" x14ac:dyDescent="0.2">
      <c r="A751" s="120" t="s">
        <v>2266</v>
      </c>
      <c r="B751" s="122" t="s">
        <v>8662</v>
      </c>
      <c r="C751" s="121" t="s">
        <v>1</v>
      </c>
      <c r="D751" s="123" t="s">
        <v>609</v>
      </c>
    </row>
    <row r="752" spans="1:4" ht="27" x14ac:dyDescent="0.2">
      <c r="A752" s="120" t="s">
        <v>2267</v>
      </c>
      <c r="B752" s="122" t="s">
        <v>8663</v>
      </c>
      <c r="C752" s="121" t="s">
        <v>1</v>
      </c>
      <c r="D752" s="123" t="s">
        <v>240</v>
      </c>
    </row>
    <row r="753" spans="1:4" ht="27" x14ac:dyDescent="0.2">
      <c r="A753" s="120" t="s">
        <v>2268</v>
      </c>
      <c r="B753" s="122" t="s">
        <v>15164</v>
      </c>
      <c r="C753" s="121" t="s">
        <v>1</v>
      </c>
      <c r="D753" s="123" t="s">
        <v>16543</v>
      </c>
    </row>
    <row r="754" spans="1:4" ht="27" x14ac:dyDescent="0.2">
      <c r="A754" s="120" t="s">
        <v>2269</v>
      </c>
      <c r="B754" s="122" t="s">
        <v>15165</v>
      </c>
      <c r="C754" s="121" t="s">
        <v>1</v>
      </c>
      <c r="D754" s="123" t="s">
        <v>886</v>
      </c>
    </row>
    <row r="755" spans="1:4" ht="27" x14ac:dyDescent="0.2">
      <c r="A755" s="120" t="s">
        <v>2271</v>
      </c>
      <c r="B755" s="122" t="s">
        <v>15166</v>
      </c>
      <c r="C755" s="121" t="s">
        <v>1</v>
      </c>
      <c r="D755" s="123" t="s">
        <v>2236</v>
      </c>
    </row>
    <row r="756" spans="1:4" ht="27" x14ac:dyDescent="0.2">
      <c r="A756" s="120" t="s">
        <v>2273</v>
      </c>
      <c r="B756" s="122" t="s">
        <v>15167</v>
      </c>
      <c r="C756" s="121" t="s">
        <v>1</v>
      </c>
      <c r="D756" s="123" t="s">
        <v>2238</v>
      </c>
    </row>
    <row r="757" spans="1:4" ht="40.5" x14ac:dyDescent="0.2">
      <c r="A757" s="120" t="s">
        <v>2274</v>
      </c>
      <c r="B757" s="122" t="s">
        <v>8664</v>
      </c>
      <c r="C757" s="121" t="s">
        <v>1</v>
      </c>
      <c r="D757" s="123" t="s">
        <v>2483</v>
      </c>
    </row>
    <row r="758" spans="1:4" ht="40.5" x14ac:dyDescent="0.2">
      <c r="A758" s="120" t="s">
        <v>2276</v>
      </c>
      <c r="B758" s="122" t="s">
        <v>8665</v>
      </c>
      <c r="C758" s="121" t="s">
        <v>1</v>
      </c>
      <c r="D758" s="123" t="s">
        <v>1877</v>
      </c>
    </row>
    <row r="759" spans="1:4" ht="27" x14ac:dyDescent="0.2">
      <c r="A759" s="120" t="s">
        <v>2277</v>
      </c>
      <c r="B759" s="122" t="s">
        <v>8666</v>
      </c>
      <c r="C759" s="121" t="s">
        <v>1</v>
      </c>
      <c r="D759" s="123" t="s">
        <v>1690</v>
      </c>
    </row>
    <row r="760" spans="1:4" ht="27" x14ac:dyDescent="0.2">
      <c r="A760" s="120" t="s">
        <v>2278</v>
      </c>
      <c r="B760" s="122" t="s">
        <v>8667</v>
      </c>
      <c r="C760" s="121" t="s">
        <v>1</v>
      </c>
      <c r="D760" s="123" t="s">
        <v>13285</v>
      </c>
    </row>
    <row r="761" spans="1:4" ht="27" x14ac:dyDescent="0.2">
      <c r="A761" s="120" t="s">
        <v>2279</v>
      </c>
      <c r="B761" s="122" t="s">
        <v>8668</v>
      </c>
      <c r="C761" s="121" t="s">
        <v>1</v>
      </c>
      <c r="D761" s="123" t="s">
        <v>16544</v>
      </c>
    </row>
    <row r="762" spans="1:4" ht="27" x14ac:dyDescent="0.2">
      <c r="A762" s="120" t="s">
        <v>2280</v>
      </c>
      <c r="B762" s="122" t="s">
        <v>8669</v>
      </c>
      <c r="C762" s="121" t="s">
        <v>1</v>
      </c>
      <c r="D762" s="123" t="s">
        <v>16545</v>
      </c>
    </row>
    <row r="763" spans="1:4" ht="40.5" x14ac:dyDescent="0.2">
      <c r="A763" s="120" t="s">
        <v>2281</v>
      </c>
      <c r="B763" s="122" t="s">
        <v>8670</v>
      </c>
      <c r="C763" s="121" t="s">
        <v>1</v>
      </c>
      <c r="D763" s="123" t="s">
        <v>488</v>
      </c>
    </row>
    <row r="764" spans="1:4" ht="27" x14ac:dyDescent="0.2">
      <c r="A764" s="120" t="s">
        <v>2282</v>
      </c>
      <c r="B764" s="122" t="s">
        <v>8671</v>
      </c>
      <c r="C764" s="121" t="s">
        <v>1</v>
      </c>
      <c r="D764" s="123" t="s">
        <v>313</v>
      </c>
    </row>
    <row r="765" spans="1:4" ht="40.5" x14ac:dyDescent="0.2">
      <c r="A765" s="120" t="s">
        <v>2284</v>
      </c>
      <c r="B765" s="122" t="s">
        <v>8672</v>
      </c>
      <c r="C765" s="121" t="s">
        <v>1</v>
      </c>
      <c r="D765" s="123" t="s">
        <v>269</v>
      </c>
    </row>
    <row r="766" spans="1:4" ht="40.5" x14ac:dyDescent="0.2">
      <c r="A766" s="120" t="s">
        <v>2285</v>
      </c>
      <c r="B766" s="122" t="s">
        <v>8673</v>
      </c>
      <c r="C766" s="121" t="s">
        <v>1</v>
      </c>
      <c r="D766" s="123" t="s">
        <v>631</v>
      </c>
    </row>
    <row r="767" spans="1:4" ht="27" x14ac:dyDescent="0.2">
      <c r="A767" s="120" t="s">
        <v>2286</v>
      </c>
      <c r="B767" s="122" t="s">
        <v>8674</v>
      </c>
      <c r="C767" s="121" t="s">
        <v>1</v>
      </c>
      <c r="D767" s="123" t="s">
        <v>899</v>
      </c>
    </row>
    <row r="768" spans="1:4" ht="27" x14ac:dyDescent="0.2">
      <c r="A768" s="120" t="s">
        <v>2287</v>
      </c>
      <c r="B768" s="122" t="s">
        <v>8675</v>
      </c>
      <c r="C768" s="121" t="s">
        <v>1</v>
      </c>
      <c r="D768" s="123" t="s">
        <v>830</v>
      </c>
    </row>
    <row r="769" spans="1:4" ht="27" x14ac:dyDescent="0.2">
      <c r="A769" s="120" t="s">
        <v>2288</v>
      </c>
      <c r="B769" s="122" t="s">
        <v>8676</v>
      </c>
      <c r="C769" s="121" t="s">
        <v>1</v>
      </c>
      <c r="D769" s="123" t="s">
        <v>16546</v>
      </c>
    </row>
    <row r="770" spans="1:4" ht="27" x14ac:dyDescent="0.2">
      <c r="A770" s="120" t="s">
        <v>2289</v>
      </c>
      <c r="B770" s="122" t="s">
        <v>8677</v>
      </c>
      <c r="C770" s="121" t="s">
        <v>1</v>
      </c>
      <c r="D770" s="123" t="s">
        <v>947</v>
      </c>
    </row>
    <row r="771" spans="1:4" ht="27" x14ac:dyDescent="0.2">
      <c r="A771" s="120" t="s">
        <v>2290</v>
      </c>
      <c r="B771" s="122" t="s">
        <v>8678</v>
      </c>
      <c r="C771" s="121" t="s">
        <v>1</v>
      </c>
      <c r="D771" s="123" t="s">
        <v>16547</v>
      </c>
    </row>
    <row r="772" spans="1:4" ht="27" x14ac:dyDescent="0.2">
      <c r="A772" s="120" t="s">
        <v>2291</v>
      </c>
      <c r="B772" s="122" t="s">
        <v>8679</v>
      </c>
      <c r="C772" s="121" t="s">
        <v>1</v>
      </c>
      <c r="D772" s="123" t="s">
        <v>16548</v>
      </c>
    </row>
    <row r="773" spans="1:4" ht="27" x14ac:dyDescent="0.2">
      <c r="A773" s="120" t="s">
        <v>2292</v>
      </c>
      <c r="B773" s="122" t="s">
        <v>8680</v>
      </c>
      <c r="C773" s="121" t="s">
        <v>1</v>
      </c>
      <c r="D773" s="123" t="s">
        <v>16549</v>
      </c>
    </row>
    <row r="774" spans="1:4" ht="27" x14ac:dyDescent="0.2">
      <c r="A774" s="120" t="s">
        <v>2293</v>
      </c>
      <c r="B774" s="122" t="s">
        <v>8681</v>
      </c>
      <c r="C774" s="121" t="s">
        <v>1</v>
      </c>
      <c r="D774" s="123" t="s">
        <v>16550</v>
      </c>
    </row>
    <row r="775" spans="1:4" ht="27" x14ac:dyDescent="0.2">
      <c r="A775" s="120" t="s">
        <v>2294</v>
      </c>
      <c r="B775" s="122" t="s">
        <v>8682</v>
      </c>
      <c r="C775" s="121" t="s">
        <v>1</v>
      </c>
      <c r="D775" s="123" t="s">
        <v>16551</v>
      </c>
    </row>
    <row r="776" spans="1:4" ht="27" x14ac:dyDescent="0.2">
      <c r="A776" s="120" t="s">
        <v>2295</v>
      </c>
      <c r="B776" s="122" t="s">
        <v>8683</v>
      </c>
      <c r="C776" s="121" t="s">
        <v>1</v>
      </c>
      <c r="D776" s="123" t="s">
        <v>16552</v>
      </c>
    </row>
    <row r="777" spans="1:4" ht="27" x14ac:dyDescent="0.2">
      <c r="A777" s="120" t="s">
        <v>2296</v>
      </c>
      <c r="B777" s="122" t="s">
        <v>8684</v>
      </c>
      <c r="C777" s="121" t="s">
        <v>1</v>
      </c>
      <c r="D777" s="123" t="s">
        <v>16553</v>
      </c>
    </row>
    <row r="778" spans="1:4" ht="27" x14ac:dyDescent="0.2">
      <c r="A778" s="120" t="s">
        <v>2297</v>
      </c>
      <c r="B778" s="122" t="s">
        <v>8685</v>
      </c>
      <c r="C778" s="121" t="s">
        <v>1</v>
      </c>
      <c r="D778" s="123" t="s">
        <v>14233</v>
      </c>
    </row>
    <row r="779" spans="1:4" ht="27" x14ac:dyDescent="0.2">
      <c r="A779" s="120" t="s">
        <v>2298</v>
      </c>
      <c r="B779" s="122" t="s">
        <v>8686</v>
      </c>
      <c r="C779" s="121" t="s">
        <v>1</v>
      </c>
      <c r="D779" s="123" t="s">
        <v>14732</v>
      </c>
    </row>
    <row r="780" spans="1:4" ht="27" x14ac:dyDescent="0.2">
      <c r="A780" s="120" t="s">
        <v>2299</v>
      </c>
      <c r="B780" s="122" t="s">
        <v>8687</v>
      </c>
      <c r="C780" s="121" t="s">
        <v>1</v>
      </c>
      <c r="D780" s="123" t="s">
        <v>16554</v>
      </c>
    </row>
    <row r="781" spans="1:4" ht="27" x14ac:dyDescent="0.2">
      <c r="A781" s="120" t="s">
        <v>2300</v>
      </c>
      <c r="B781" s="122" t="s">
        <v>8688</v>
      </c>
      <c r="C781" s="121" t="s">
        <v>1</v>
      </c>
      <c r="D781" s="123" t="s">
        <v>16555</v>
      </c>
    </row>
    <row r="782" spans="1:4" ht="27" x14ac:dyDescent="0.2">
      <c r="A782" s="120" t="s">
        <v>2301</v>
      </c>
      <c r="B782" s="122" t="s">
        <v>8689</v>
      </c>
      <c r="C782" s="121" t="s">
        <v>1</v>
      </c>
      <c r="D782" s="123" t="s">
        <v>16556</v>
      </c>
    </row>
    <row r="783" spans="1:4" ht="27" x14ac:dyDescent="0.2">
      <c r="A783" s="120" t="s">
        <v>2302</v>
      </c>
      <c r="B783" s="122" t="s">
        <v>8690</v>
      </c>
      <c r="C783" s="121" t="s">
        <v>1</v>
      </c>
      <c r="D783" s="123" t="s">
        <v>16557</v>
      </c>
    </row>
    <row r="784" spans="1:4" ht="27" x14ac:dyDescent="0.2">
      <c r="A784" s="120" t="s">
        <v>2303</v>
      </c>
      <c r="B784" s="122" t="s">
        <v>8691</v>
      </c>
      <c r="C784" s="121" t="s">
        <v>1</v>
      </c>
      <c r="D784" s="123" t="s">
        <v>1255</v>
      </c>
    </row>
    <row r="785" spans="1:4" ht="27" x14ac:dyDescent="0.2">
      <c r="A785" s="120" t="s">
        <v>2304</v>
      </c>
      <c r="B785" s="122" t="s">
        <v>8692</v>
      </c>
      <c r="C785" s="121" t="s">
        <v>1</v>
      </c>
      <c r="D785" s="123" t="s">
        <v>16558</v>
      </c>
    </row>
    <row r="786" spans="1:4" ht="40.5" x14ac:dyDescent="0.2">
      <c r="A786" s="120" t="s">
        <v>2305</v>
      </c>
      <c r="B786" s="122" t="s">
        <v>8693</v>
      </c>
      <c r="C786" s="121" t="s">
        <v>1</v>
      </c>
      <c r="D786" s="123" t="s">
        <v>6129</v>
      </c>
    </row>
    <row r="787" spans="1:4" ht="40.5" x14ac:dyDescent="0.2">
      <c r="A787" s="120" t="s">
        <v>2306</v>
      </c>
      <c r="B787" s="122" t="s">
        <v>8694</v>
      </c>
      <c r="C787" s="121" t="s">
        <v>1</v>
      </c>
      <c r="D787" s="123" t="s">
        <v>471</v>
      </c>
    </row>
    <row r="788" spans="1:4" ht="40.5" x14ac:dyDescent="0.2">
      <c r="A788" s="120" t="s">
        <v>2307</v>
      </c>
      <c r="B788" s="122" t="s">
        <v>8695</v>
      </c>
      <c r="C788" s="121" t="s">
        <v>1</v>
      </c>
      <c r="D788" s="123" t="s">
        <v>715</v>
      </c>
    </row>
    <row r="789" spans="1:4" ht="40.5" x14ac:dyDescent="0.2">
      <c r="A789" s="120" t="s">
        <v>2308</v>
      </c>
      <c r="B789" s="122" t="s">
        <v>8696</v>
      </c>
      <c r="C789" s="121" t="s">
        <v>1</v>
      </c>
      <c r="D789" s="123" t="s">
        <v>152</v>
      </c>
    </row>
    <row r="790" spans="1:4" ht="54" x14ac:dyDescent="0.2">
      <c r="A790" s="120" t="s">
        <v>2309</v>
      </c>
      <c r="B790" s="122" t="s">
        <v>8697</v>
      </c>
      <c r="C790" s="121" t="s">
        <v>1</v>
      </c>
      <c r="D790" s="123" t="s">
        <v>988</v>
      </c>
    </row>
    <row r="791" spans="1:4" ht="54" x14ac:dyDescent="0.2">
      <c r="A791" s="120" t="s">
        <v>2310</v>
      </c>
      <c r="B791" s="122" t="s">
        <v>8698</v>
      </c>
      <c r="C791" s="121" t="s">
        <v>1</v>
      </c>
      <c r="D791" s="123" t="s">
        <v>414</v>
      </c>
    </row>
    <row r="792" spans="1:4" ht="54" x14ac:dyDescent="0.2">
      <c r="A792" s="120" t="s">
        <v>2311</v>
      </c>
      <c r="B792" s="122" t="s">
        <v>8699</v>
      </c>
      <c r="C792" s="121" t="s">
        <v>1</v>
      </c>
      <c r="D792" s="123" t="s">
        <v>230</v>
      </c>
    </row>
    <row r="793" spans="1:4" ht="40.5" x14ac:dyDescent="0.2">
      <c r="A793" s="120" t="s">
        <v>2312</v>
      </c>
      <c r="B793" s="122" t="s">
        <v>8700</v>
      </c>
      <c r="C793" s="121" t="s">
        <v>1</v>
      </c>
      <c r="D793" s="123" t="s">
        <v>16559</v>
      </c>
    </row>
    <row r="794" spans="1:4" ht="27" x14ac:dyDescent="0.2">
      <c r="A794" s="120" t="s">
        <v>2314</v>
      </c>
      <c r="B794" s="122" t="s">
        <v>8701</v>
      </c>
      <c r="C794" s="121" t="s">
        <v>1</v>
      </c>
      <c r="D794" s="123" t="s">
        <v>5315</v>
      </c>
    </row>
    <row r="795" spans="1:4" ht="40.5" x14ac:dyDescent="0.2">
      <c r="A795" s="120" t="s">
        <v>2315</v>
      </c>
      <c r="B795" s="122" t="s">
        <v>8702</v>
      </c>
      <c r="C795" s="121" t="s">
        <v>1</v>
      </c>
      <c r="D795" s="123" t="s">
        <v>14109</v>
      </c>
    </row>
    <row r="796" spans="1:4" ht="40.5" x14ac:dyDescent="0.2">
      <c r="A796" s="120" t="s">
        <v>2317</v>
      </c>
      <c r="B796" s="122" t="s">
        <v>8703</v>
      </c>
      <c r="C796" s="121" t="s">
        <v>1</v>
      </c>
      <c r="D796" s="123" t="s">
        <v>14711</v>
      </c>
    </row>
    <row r="797" spans="1:4" ht="40.5" x14ac:dyDescent="0.2">
      <c r="A797" s="120" t="s">
        <v>2318</v>
      </c>
      <c r="B797" s="122" t="s">
        <v>8704</v>
      </c>
      <c r="C797" s="121" t="s">
        <v>1</v>
      </c>
      <c r="D797" s="123" t="s">
        <v>16560</v>
      </c>
    </row>
    <row r="798" spans="1:4" ht="27" x14ac:dyDescent="0.2">
      <c r="A798" s="120" t="s">
        <v>2319</v>
      </c>
      <c r="B798" s="122" t="s">
        <v>8705</v>
      </c>
      <c r="C798" s="121" t="s">
        <v>1</v>
      </c>
      <c r="D798" s="123" t="s">
        <v>171</v>
      </c>
    </row>
    <row r="799" spans="1:4" ht="27" x14ac:dyDescent="0.2">
      <c r="A799" s="120" t="s">
        <v>2320</v>
      </c>
      <c r="B799" s="122" t="s">
        <v>8706</v>
      </c>
      <c r="C799" s="121" t="s">
        <v>1</v>
      </c>
      <c r="D799" s="123" t="s">
        <v>102</v>
      </c>
    </row>
    <row r="800" spans="1:4" ht="27" x14ac:dyDescent="0.2">
      <c r="A800" s="120" t="s">
        <v>2321</v>
      </c>
      <c r="B800" s="122" t="s">
        <v>8707</v>
      </c>
      <c r="C800" s="121" t="s">
        <v>1</v>
      </c>
      <c r="D800" s="123" t="s">
        <v>418</v>
      </c>
    </row>
    <row r="801" spans="1:4" ht="40.5" x14ac:dyDescent="0.2">
      <c r="A801" s="120" t="s">
        <v>2322</v>
      </c>
      <c r="B801" s="122" t="s">
        <v>8708</v>
      </c>
      <c r="C801" s="121" t="s">
        <v>1</v>
      </c>
      <c r="D801" s="123" t="s">
        <v>1879</v>
      </c>
    </row>
    <row r="802" spans="1:4" ht="27" x14ac:dyDescent="0.2">
      <c r="A802" s="120" t="s">
        <v>2324</v>
      </c>
      <c r="B802" s="122" t="s">
        <v>8709</v>
      </c>
      <c r="C802" s="121" t="s">
        <v>1</v>
      </c>
      <c r="D802" s="123" t="s">
        <v>14239</v>
      </c>
    </row>
    <row r="803" spans="1:4" ht="27" x14ac:dyDescent="0.2">
      <c r="A803" s="120" t="s">
        <v>2326</v>
      </c>
      <c r="B803" s="122" t="s">
        <v>8710</v>
      </c>
      <c r="C803" s="121" t="s">
        <v>1</v>
      </c>
      <c r="D803" s="123" t="s">
        <v>398</v>
      </c>
    </row>
    <row r="804" spans="1:4" ht="40.5" x14ac:dyDescent="0.2">
      <c r="A804" s="120" t="s">
        <v>2327</v>
      </c>
      <c r="B804" s="122" t="s">
        <v>15168</v>
      </c>
      <c r="C804" s="121" t="s">
        <v>1</v>
      </c>
      <c r="D804" s="123" t="s">
        <v>1167</v>
      </c>
    </row>
    <row r="805" spans="1:4" ht="40.5" x14ac:dyDescent="0.2">
      <c r="A805" s="120" t="s">
        <v>2329</v>
      </c>
      <c r="B805" s="122" t="s">
        <v>15169</v>
      </c>
      <c r="C805" s="121" t="s">
        <v>1</v>
      </c>
      <c r="D805" s="123" t="s">
        <v>13416</v>
      </c>
    </row>
    <row r="806" spans="1:4" ht="40.5" x14ac:dyDescent="0.2">
      <c r="A806" s="120" t="s">
        <v>2330</v>
      </c>
      <c r="B806" s="122" t="s">
        <v>15170</v>
      </c>
      <c r="C806" s="121" t="s">
        <v>1</v>
      </c>
      <c r="D806" s="123" t="s">
        <v>77</v>
      </c>
    </row>
    <row r="807" spans="1:4" ht="40.5" x14ac:dyDescent="0.2">
      <c r="A807" s="120" t="s">
        <v>2331</v>
      </c>
      <c r="B807" s="122" t="s">
        <v>15171</v>
      </c>
      <c r="C807" s="121" t="s">
        <v>1</v>
      </c>
      <c r="D807" s="123" t="s">
        <v>14240</v>
      </c>
    </row>
    <row r="808" spans="1:4" ht="40.5" x14ac:dyDescent="0.2">
      <c r="A808" s="120" t="s">
        <v>2333</v>
      </c>
      <c r="B808" s="122" t="s">
        <v>15172</v>
      </c>
      <c r="C808" s="121" t="s">
        <v>1</v>
      </c>
      <c r="D808" s="123" t="s">
        <v>16561</v>
      </c>
    </row>
    <row r="809" spans="1:4" ht="40.5" x14ac:dyDescent="0.2">
      <c r="A809" s="120" t="s">
        <v>2334</v>
      </c>
      <c r="B809" s="122" t="s">
        <v>15173</v>
      </c>
      <c r="C809" s="121" t="s">
        <v>1</v>
      </c>
      <c r="D809" s="123" t="s">
        <v>14241</v>
      </c>
    </row>
    <row r="810" spans="1:4" ht="40.5" x14ac:dyDescent="0.2">
      <c r="A810" s="120" t="s">
        <v>2336</v>
      </c>
      <c r="B810" s="122" t="s">
        <v>15174</v>
      </c>
      <c r="C810" s="121" t="s">
        <v>1</v>
      </c>
      <c r="D810" s="123" t="s">
        <v>1007</v>
      </c>
    </row>
    <row r="811" spans="1:4" ht="40.5" x14ac:dyDescent="0.2">
      <c r="A811" s="120" t="s">
        <v>2338</v>
      </c>
      <c r="B811" s="122" t="s">
        <v>15175</v>
      </c>
      <c r="C811" s="121" t="s">
        <v>1</v>
      </c>
      <c r="D811" s="123" t="s">
        <v>86</v>
      </c>
    </row>
    <row r="812" spans="1:4" ht="40.5" x14ac:dyDescent="0.2">
      <c r="A812" s="120" t="s">
        <v>2340</v>
      </c>
      <c r="B812" s="122" t="s">
        <v>15176</v>
      </c>
      <c r="C812" s="121" t="s">
        <v>1</v>
      </c>
      <c r="D812" s="123" t="s">
        <v>4150</v>
      </c>
    </row>
    <row r="813" spans="1:4" ht="40.5" x14ac:dyDescent="0.2">
      <c r="A813" s="120" t="s">
        <v>2341</v>
      </c>
      <c r="B813" s="122" t="s">
        <v>15177</v>
      </c>
      <c r="C813" s="121" t="s">
        <v>1</v>
      </c>
      <c r="D813" s="123" t="s">
        <v>16562</v>
      </c>
    </row>
    <row r="814" spans="1:4" ht="27" x14ac:dyDescent="0.2">
      <c r="A814" s="120" t="s">
        <v>2342</v>
      </c>
      <c r="B814" s="122" t="s">
        <v>8711</v>
      </c>
      <c r="C814" s="121" t="s">
        <v>1</v>
      </c>
      <c r="D814" s="123" t="s">
        <v>787</v>
      </c>
    </row>
    <row r="815" spans="1:4" ht="27" x14ac:dyDescent="0.2">
      <c r="A815" s="120" t="s">
        <v>2344</v>
      </c>
      <c r="B815" s="122" t="s">
        <v>8712</v>
      </c>
      <c r="C815" s="121" t="s">
        <v>1</v>
      </c>
      <c r="D815" s="123" t="s">
        <v>72</v>
      </c>
    </row>
    <row r="816" spans="1:4" ht="27" x14ac:dyDescent="0.2">
      <c r="A816" s="120" t="s">
        <v>2345</v>
      </c>
      <c r="B816" s="122" t="s">
        <v>8713</v>
      </c>
      <c r="C816" s="121" t="s">
        <v>1</v>
      </c>
      <c r="D816" s="123" t="s">
        <v>2283</v>
      </c>
    </row>
    <row r="817" spans="1:4" ht="27" x14ac:dyDescent="0.2">
      <c r="A817" s="120" t="s">
        <v>2346</v>
      </c>
      <c r="B817" s="122" t="s">
        <v>8714</v>
      </c>
      <c r="C817" s="121" t="s">
        <v>1</v>
      </c>
      <c r="D817" s="123" t="s">
        <v>783</v>
      </c>
    </row>
    <row r="818" spans="1:4" ht="27" x14ac:dyDescent="0.2">
      <c r="A818" s="120" t="s">
        <v>2347</v>
      </c>
      <c r="B818" s="122" t="s">
        <v>8715</v>
      </c>
      <c r="C818" s="121" t="s">
        <v>1</v>
      </c>
      <c r="D818" s="123" t="s">
        <v>99</v>
      </c>
    </row>
    <row r="819" spans="1:4" ht="27" x14ac:dyDescent="0.2">
      <c r="A819" s="120" t="s">
        <v>2348</v>
      </c>
      <c r="B819" s="122" t="s">
        <v>8716</v>
      </c>
      <c r="C819" s="121" t="s">
        <v>1</v>
      </c>
      <c r="D819" s="123" t="s">
        <v>312</v>
      </c>
    </row>
    <row r="820" spans="1:4" ht="27" x14ac:dyDescent="0.2">
      <c r="A820" s="120" t="s">
        <v>2349</v>
      </c>
      <c r="B820" s="122" t="s">
        <v>8717</v>
      </c>
      <c r="C820" s="121" t="s">
        <v>1</v>
      </c>
      <c r="D820" s="123" t="s">
        <v>86</v>
      </c>
    </row>
    <row r="821" spans="1:4" ht="27" x14ac:dyDescent="0.2">
      <c r="A821" s="120" t="s">
        <v>2350</v>
      </c>
      <c r="B821" s="122" t="s">
        <v>8718</v>
      </c>
      <c r="C821" s="121" t="s">
        <v>1</v>
      </c>
      <c r="D821" s="123" t="s">
        <v>763</v>
      </c>
    </row>
    <row r="822" spans="1:4" ht="27" x14ac:dyDescent="0.2">
      <c r="A822" s="120" t="s">
        <v>2351</v>
      </c>
      <c r="B822" s="122" t="s">
        <v>8719</v>
      </c>
      <c r="C822" s="121" t="s">
        <v>1</v>
      </c>
      <c r="D822" s="123" t="s">
        <v>16563</v>
      </c>
    </row>
    <row r="823" spans="1:4" ht="27" x14ac:dyDescent="0.2">
      <c r="A823" s="120" t="s">
        <v>2353</v>
      </c>
      <c r="B823" s="122" t="s">
        <v>8720</v>
      </c>
      <c r="C823" s="121" t="s">
        <v>1</v>
      </c>
      <c r="D823" s="123" t="s">
        <v>261</v>
      </c>
    </row>
    <row r="824" spans="1:4" ht="27" x14ac:dyDescent="0.2">
      <c r="A824" s="120" t="s">
        <v>2355</v>
      </c>
      <c r="B824" s="122" t="s">
        <v>8721</v>
      </c>
      <c r="C824" s="121" t="s">
        <v>1</v>
      </c>
      <c r="D824" s="123" t="s">
        <v>743</v>
      </c>
    </row>
    <row r="825" spans="1:4" ht="27" x14ac:dyDescent="0.2">
      <c r="A825" s="120" t="s">
        <v>2356</v>
      </c>
      <c r="B825" s="122" t="s">
        <v>8722</v>
      </c>
      <c r="C825" s="121" t="s">
        <v>1</v>
      </c>
      <c r="D825" s="123" t="s">
        <v>1273</v>
      </c>
    </row>
    <row r="826" spans="1:4" ht="40.5" x14ac:dyDescent="0.2">
      <c r="A826" s="120" t="s">
        <v>2357</v>
      </c>
      <c r="B826" s="122" t="s">
        <v>8723</v>
      </c>
      <c r="C826" s="121" t="s">
        <v>1</v>
      </c>
      <c r="D826" s="123" t="s">
        <v>450</v>
      </c>
    </row>
    <row r="827" spans="1:4" ht="40.5" x14ac:dyDescent="0.2">
      <c r="A827" s="120" t="s">
        <v>2358</v>
      </c>
      <c r="B827" s="122" t="s">
        <v>8724</v>
      </c>
      <c r="C827" s="121" t="s">
        <v>1</v>
      </c>
      <c r="D827" s="123" t="s">
        <v>806</v>
      </c>
    </row>
    <row r="828" spans="1:4" ht="40.5" x14ac:dyDescent="0.2">
      <c r="A828" s="120" t="s">
        <v>2359</v>
      </c>
      <c r="B828" s="122" t="s">
        <v>8725</v>
      </c>
      <c r="C828" s="121" t="s">
        <v>1</v>
      </c>
      <c r="D828" s="123" t="s">
        <v>2407</v>
      </c>
    </row>
    <row r="829" spans="1:4" ht="40.5" x14ac:dyDescent="0.2">
      <c r="A829" s="120" t="s">
        <v>2360</v>
      </c>
      <c r="B829" s="122" t="s">
        <v>8726</v>
      </c>
      <c r="C829" s="121" t="s">
        <v>1</v>
      </c>
      <c r="D829" s="123" t="s">
        <v>13647</v>
      </c>
    </row>
    <row r="830" spans="1:4" ht="27" x14ac:dyDescent="0.2">
      <c r="A830" s="120" t="s">
        <v>2361</v>
      </c>
      <c r="B830" s="122" t="s">
        <v>8727</v>
      </c>
      <c r="C830" s="121" t="s">
        <v>1</v>
      </c>
      <c r="D830" s="123" t="s">
        <v>8043</v>
      </c>
    </row>
    <row r="831" spans="1:4" ht="27" x14ac:dyDescent="0.2">
      <c r="A831" s="120" t="s">
        <v>2362</v>
      </c>
      <c r="B831" s="122" t="s">
        <v>8728</v>
      </c>
      <c r="C831" s="121" t="s">
        <v>1</v>
      </c>
      <c r="D831" s="123" t="s">
        <v>750</v>
      </c>
    </row>
    <row r="832" spans="1:4" ht="27" x14ac:dyDescent="0.2">
      <c r="A832" s="120" t="s">
        <v>2363</v>
      </c>
      <c r="B832" s="122" t="s">
        <v>8729</v>
      </c>
      <c r="C832" s="121" t="s">
        <v>1</v>
      </c>
      <c r="D832" s="123" t="s">
        <v>733</v>
      </c>
    </row>
    <row r="833" spans="1:4" ht="40.5" x14ac:dyDescent="0.2">
      <c r="A833" s="120" t="s">
        <v>2364</v>
      </c>
      <c r="B833" s="122" t="s">
        <v>8730</v>
      </c>
      <c r="C833" s="121" t="s">
        <v>1</v>
      </c>
      <c r="D833" s="123" t="s">
        <v>371</v>
      </c>
    </row>
    <row r="834" spans="1:4" ht="40.5" x14ac:dyDescent="0.2">
      <c r="A834" s="120" t="s">
        <v>2366</v>
      </c>
      <c r="B834" s="122" t="s">
        <v>15178</v>
      </c>
      <c r="C834" s="121" t="s">
        <v>1</v>
      </c>
      <c r="D834" s="123" t="s">
        <v>230</v>
      </c>
    </row>
    <row r="835" spans="1:4" ht="40.5" x14ac:dyDescent="0.2">
      <c r="A835" s="120" t="s">
        <v>2367</v>
      </c>
      <c r="B835" s="122" t="s">
        <v>15179</v>
      </c>
      <c r="C835" s="121" t="s">
        <v>1</v>
      </c>
      <c r="D835" s="123" t="s">
        <v>311</v>
      </c>
    </row>
    <row r="836" spans="1:4" ht="40.5" x14ac:dyDescent="0.2">
      <c r="A836" s="120" t="s">
        <v>2368</v>
      </c>
      <c r="B836" s="122" t="s">
        <v>15180</v>
      </c>
      <c r="C836" s="121" t="s">
        <v>1</v>
      </c>
      <c r="D836" s="123" t="s">
        <v>2481</v>
      </c>
    </row>
    <row r="837" spans="1:4" ht="40.5" x14ac:dyDescent="0.2">
      <c r="A837" s="120" t="s">
        <v>2369</v>
      </c>
      <c r="B837" s="122" t="s">
        <v>15181</v>
      </c>
      <c r="C837" s="121" t="s">
        <v>1</v>
      </c>
      <c r="D837" s="123" t="s">
        <v>7342</v>
      </c>
    </row>
    <row r="838" spans="1:4" ht="27" x14ac:dyDescent="0.2">
      <c r="A838" s="120" t="s">
        <v>2370</v>
      </c>
      <c r="B838" s="122" t="s">
        <v>15182</v>
      </c>
      <c r="C838" s="121" t="s">
        <v>1</v>
      </c>
      <c r="D838" s="123" t="s">
        <v>280</v>
      </c>
    </row>
    <row r="839" spans="1:4" ht="27" x14ac:dyDescent="0.2">
      <c r="A839" s="120" t="s">
        <v>2371</v>
      </c>
      <c r="B839" s="122" t="s">
        <v>15183</v>
      </c>
      <c r="C839" s="121" t="s">
        <v>1</v>
      </c>
      <c r="D839" s="123" t="s">
        <v>739</v>
      </c>
    </row>
    <row r="840" spans="1:4" ht="27" x14ac:dyDescent="0.2">
      <c r="A840" s="120" t="s">
        <v>2372</v>
      </c>
      <c r="B840" s="122" t="s">
        <v>15184</v>
      </c>
      <c r="C840" s="121" t="s">
        <v>1</v>
      </c>
      <c r="D840" s="123" t="s">
        <v>396</v>
      </c>
    </row>
    <row r="841" spans="1:4" ht="27" x14ac:dyDescent="0.2">
      <c r="A841" s="120" t="s">
        <v>2373</v>
      </c>
      <c r="B841" s="122" t="s">
        <v>15185</v>
      </c>
      <c r="C841" s="121" t="s">
        <v>1</v>
      </c>
      <c r="D841" s="123" t="s">
        <v>676</v>
      </c>
    </row>
    <row r="842" spans="1:4" ht="27" x14ac:dyDescent="0.2">
      <c r="A842" s="120" t="s">
        <v>2374</v>
      </c>
      <c r="B842" s="122" t="s">
        <v>15186</v>
      </c>
      <c r="C842" s="121" t="s">
        <v>1</v>
      </c>
      <c r="D842" s="123" t="s">
        <v>108</v>
      </c>
    </row>
    <row r="843" spans="1:4" ht="27" x14ac:dyDescent="0.2">
      <c r="A843" s="120" t="s">
        <v>2375</v>
      </c>
      <c r="B843" s="122" t="s">
        <v>15187</v>
      </c>
      <c r="C843" s="121" t="s">
        <v>1</v>
      </c>
      <c r="D843" s="123" t="s">
        <v>230</v>
      </c>
    </row>
    <row r="844" spans="1:4" ht="27" x14ac:dyDescent="0.2">
      <c r="A844" s="120" t="s">
        <v>2376</v>
      </c>
      <c r="B844" s="122" t="s">
        <v>15188</v>
      </c>
      <c r="C844" s="121" t="s">
        <v>1</v>
      </c>
      <c r="D844" s="123" t="s">
        <v>1210</v>
      </c>
    </row>
    <row r="845" spans="1:4" ht="27" x14ac:dyDescent="0.2">
      <c r="A845" s="120" t="s">
        <v>2377</v>
      </c>
      <c r="B845" s="122" t="s">
        <v>15189</v>
      </c>
      <c r="C845" s="121" t="s">
        <v>1</v>
      </c>
      <c r="D845" s="123" t="s">
        <v>676</v>
      </c>
    </row>
    <row r="846" spans="1:4" ht="40.5" x14ac:dyDescent="0.2">
      <c r="A846" s="120" t="s">
        <v>2378</v>
      </c>
      <c r="B846" s="122" t="s">
        <v>8731</v>
      </c>
      <c r="C846" s="121" t="s">
        <v>1</v>
      </c>
      <c r="D846" s="123" t="s">
        <v>2445</v>
      </c>
    </row>
    <row r="847" spans="1:4" ht="40.5" x14ac:dyDescent="0.2">
      <c r="A847" s="120" t="s">
        <v>2380</v>
      </c>
      <c r="B847" s="122" t="s">
        <v>8732</v>
      </c>
      <c r="C847" s="121" t="s">
        <v>1</v>
      </c>
      <c r="D847" s="123" t="s">
        <v>75</v>
      </c>
    </row>
    <row r="848" spans="1:4" ht="40.5" x14ac:dyDescent="0.2">
      <c r="A848" s="120" t="s">
        <v>2381</v>
      </c>
      <c r="B848" s="122" t="s">
        <v>8733</v>
      </c>
      <c r="C848" s="121" t="s">
        <v>1</v>
      </c>
      <c r="D848" s="123" t="s">
        <v>658</v>
      </c>
    </row>
    <row r="849" spans="1:4" ht="40.5" x14ac:dyDescent="0.2">
      <c r="A849" s="120" t="s">
        <v>2382</v>
      </c>
      <c r="B849" s="122" t="s">
        <v>8734</v>
      </c>
      <c r="C849" s="121" t="s">
        <v>1</v>
      </c>
      <c r="D849" s="123" t="s">
        <v>963</v>
      </c>
    </row>
    <row r="850" spans="1:4" ht="54" x14ac:dyDescent="0.2">
      <c r="A850" s="120" t="s">
        <v>2383</v>
      </c>
      <c r="B850" s="122" t="s">
        <v>15190</v>
      </c>
      <c r="C850" s="121" t="s">
        <v>1</v>
      </c>
      <c r="D850" s="123" t="s">
        <v>16564</v>
      </c>
    </row>
    <row r="851" spans="1:4" ht="54" x14ac:dyDescent="0.2">
      <c r="A851" s="120" t="s">
        <v>2384</v>
      </c>
      <c r="B851" s="122" t="s">
        <v>15191</v>
      </c>
      <c r="C851" s="121" t="s">
        <v>1</v>
      </c>
      <c r="D851" s="123" t="s">
        <v>1035</v>
      </c>
    </row>
    <row r="852" spans="1:4" ht="54" x14ac:dyDescent="0.2">
      <c r="A852" s="120" t="s">
        <v>2385</v>
      </c>
      <c r="B852" s="122" t="s">
        <v>15192</v>
      </c>
      <c r="C852" s="121" t="s">
        <v>1</v>
      </c>
      <c r="D852" s="123" t="s">
        <v>16565</v>
      </c>
    </row>
    <row r="853" spans="1:4" ht="54" x14ac:dyDescent="0.2">
      <c r="A853" s="120" t="s">
        <v>2386</v>
      </c>
      <c r="B853" s="122" t="s">
        <v>15193</v>
      </c>
      <c r="C853" s="121" t="s">
        <v>1</v>
      </c>
      <c r="D853" s="123" t="s">
        <v>16566</v>
      </c>
    </row>
    <row r="854" spans="1:4" ht="54" x14ac:dyDescent="0.2">
      <c r="A854" s="120" t="s">
        <v>2387</v>
      </c>
      <c r="B854" s="122" t="s">
        <v>15194</v>
      </c>
      <c r="C854" s="121" t="s">
        <v>1</v>
      </c>
      <c r="D854" s="123" t="s">
        <v>16567</v>
      </c>
    </row>
    <row r="855" spans="1:4" ht="54" x14ac:dyDescent="0.2">
      <c r="A855" s="120" t="s">
        <v>2388</v>
      </c>
      <c r="B855" s="122" t="s">
        <v>15195</v>
      </c>
      <c r="C855" s="121" t="s">
        <v>1</v>
      </c>
      <c r="D855" s="123" t="s">
        <v>4096</v>
      </c>
    </row>
    <row r="856" spans="1:4" ht="54" x14ac:dyDescent="0.2">
      <c r="A856" s="120" t="s">
        <v>2389</v>
      </c>
      <c r="B856" s="122" t="s">
        <v>15196</v>
      </c>
      <c r="C856" s="121" t="s">
        <v>1</v>
      </c>
      <c r="D856" s="123" t="s">
        <v>16568</v>
      </c>
    </row>
    <row r="857" spans="1:4" ht="54" x14ac:dyDescent="0.2">
      <c r="A857" s="120" t="s">
        <v>2390</v>
      </c>
      <c r="B857" s="122" t="s">
        <v>15197</v>
      </c>
      <c r="C857" s="121" t="s">
        <v>1</v>
      </c>
      <c r="D857" s="123" t="s">
        <v>16569</v>
      </c>
    </row>
    <row r="858" spans="1:4" ht="27" x14ac:dyDescent="0.2">
      <c r="A858" s="120" t="s">
        <v>2391</v>
      </c>
      <c r="B858" s="122" t="s">
        <v>8735</v>
      </c>
      <c r="C858" s="121" t="s">
        <v>1</v>
      </c>
      <c r="D858" s="123" t="s">
        <v>14245</v>
      </c>
    </row>
    <row r="859" spans="1:4" ht="27" x14ac:dyDescent="0.2">
      <c r="A859" s="120" t="s">
        <v>2392</v>
      </c>
      <c r="B859" s="122" t="s">
        <v>8736</v>
      </c>
      <c r="C859" s="121" t="s">
        <v>1</v>
      </c>
      <c r="D859" s="123" t="s">
        <v>603</v>
      </c>
    </row>
    <row r="860" spans="1:4" ht="27" x14ac:dyDescent="0.2">
      <c r="A860" s="120" t="s">
        <v>2393</v>
      </c>
      <c r="B860" s="122" t="s">
        <v>8737</v>
      </c>
      <c r="C860" s="121" t="s">
        <v>1</v>
      </c>
      <c r="D860" s="123" t="s">
        <v>1298</v>
      </c>
    </row>
    <row r="861" spans="1:4" ht="40.5" x14ac:dyDescent="0.2">
      <c r="A861" s="120" t="s">
        <v>2394</v>
      </c>
      <c r="B861" s="122" t="s">
        <v>8738</v>
      </c>
      <c r="C861" s="121" t="s">
        <v>1</v>
      </c>
      <c r="D861" s="123" t="s">
        <v>16514</v>
      </c>
    </row>
    <row r="862" spans="1:4" ht="27" x14ac:dyDescent="0.2">
      <c r="A862" s="120" t="s">
        <v>2395</v>
      </c>
      <c r="B862" s="122" t="s">
        <v>8739</v>
      </c>
      <c r="C862" s="121" t="s">
        <v>1</v>
      </c>
      <c r="D862" s="123" t="s">
        <v>3510</v>
      </c>
    </row>
    <row r="863" spans="1:4" ht="27" x14ac:dyDescent="0.2">
      <c r="A863" s="120" t="s">
        <v>2396</v>
      </c>
      <c r="B863" s="122" t="s">
        <v>8740</v>
      </c>
      <c r="C863" s="121" t="s">
        <v>1</v>
      </c>
      <c r="D863" s="123" t="s">
        <v>134</v>
      </c>
    </row>
    <row r="864" spans="1:4" ht="27" x14ac:dyDescent="0.2">
      <c r="A864" s="120" t="s">
        <v>2397</v>
      </c>
      <c r="B864" s="122" t="s">
        <v>8741</v>
      </c>
      <c r="C864" s="121" t="s">
        <v>1</v>
      </c>
      <c r="D864" s="123" t="s">
        <v>1559</v>
      </c>
    </row>
    <row r="865" spans="1:4" ht="27" x14ac:dyDescent="0.2">
      <c r="A865" s="120" t="s">
        <v>2398</v>
      </c>
      <c r="B865" s="122" t="s">
        <v>8742</v>
      </c>
      <c r="C865" s="121" t="s">
        <v>1</v>
      </c>
      <c r="D865" s="123" t="s">
        <v>13331</v>
      </c>
    </row>
    <row r="866" spans="1:4" ht="27" x14ac:dyDescent="0.2">
      <c r="A866" s="120" t="s">
        <v>2399</v>
      </c>
      <c r="B866" s="122" t="s">
        <v>8743</v>
      </c>
      <c r="C866" s="121" t="s">
        <v>1</v>
      </c>
      <c r="D866" s="123" t="s">
        <v>632</v>
      </c>
    </row>
    <row r="867" spans="1:4" ht="27" x14ac:dyDescent="0.2">
      <c r="A867" s="120" t="s">
        <v>2401</v>
      </c>
      <c r="B867" s="122" t="s">
        <v>8744</v>
      </c>
      <c r="C867" s="121" t="s">
        <v>1</v>
      </c>
      <c r="D867" s="123" t="s">
        <v>96</v>
      </c>
    </row>
    <row r="868" spans="1:4" ht="27" x14ac:dyDescent="0.2">
      <c r="A868" s="120" t="s">
        <v>2402</v>
      </c>
      <c r="B868" s="122" t="s">
        <v>8745</v>
      </c>
      <c r="C868" s="121" t="s">
        <v>1</v>
      </c>
      <c r="D868" s="123" t="s">
        <v>763</v>
      </c>
    </row>
    <row r="869" spans="1:4" ht="27" x14ac:dyDescent="0.2">
      <c r="A869" s="120" t="s">
        <v>2403</v>
      </c>
      <c r="B869" s="122" t="s">
        <v>8746</v>
      </c>
      <c r="C869" s="121" t="s">
        <v>1</v>
      </c>
      <c r="D869" s="123" t="s">
        <v>81</v>
      </c>
    </row>
    <row r="870" spans="1:4" ht="27" x14ac:dyDescent="0.2">
      <c r="A870" s="120" t="s">
        <v>2404</v>
      </c>
      <c r="B870" s="122" t="s">
        <v>8747</v>
      </c>
      <c r="C870" s="121" t="s">
        <v>1</v>
      </c>
      <c r="D870" s="123" t="s">
        <v>695</v>
      </c>
    </row>
    <row r="871" spans="1:4" ht="27" x14ac:dyDescent="0.2">
      <c r="A871" s="120" t="s">
        <v>2405</v>
      </c>
      <c r="B871" s="122" t="s">
        <v>8748</v>
      </c>
      <c r="C871" s="121" t="s">
        <v>1</v>
      </c>
      <c r="D871" s="123" t="s">
        <v>963</v>
      </c>
    </row>
    <row r="872" spans="1:4" ht="27" x14ac:dyDescent="0.2">
      <c r="A872" s="120" t="s">
        <v>2406</v>
      </c>
      <c r="B872" s="122" t="s">
        <v>8749</v>
      </c>
      <c r="C872" s="121" t="s">
        <v>1</v>
      </c>
      <c r="D872" s="123" t="s">
        <v>763</v>
      </c>
    </row>
    <row r="873" spans="1:4" ht="27" x14ac:dyDescent="0.2">
      <c r="A873" s="120" t="s">
        <v>2408</v>
      </c>
      <c r="B873" s="122" t="s">
        <v>8750</v>
      </c>
      <c r="C873" s="121" t="s">
        <v>1</v>
      </c>
      <c r="D873" s="123" t="s">
        <v>81</v>
      </c>
    </row>
    <row r="874" spans="1:4" ht="27" x14ac:dyDescent="0.2">
      <c r="A874" s="120" t="s">
        <v>2409</v>
      </c>
      <c r="B874" s="122" t="s">
        <v>8751</v>
      </c>
      <c r="C874" s="121" t="s">
        <v>1</v>
      </c>
      <c r="D874" s="123" t="s">
        <v>92</v>
      </c>
    </row>
    <row r="875" spans="1:4" ht="27" x14ac:dyDescent="0.2">
      <c r="A875" s="120" t="s">
        <v>2410</v>
      </c>
      <c r="B875" s="122" t="s">
        <v>8752</v>
      </c>
      <c r="C875" s="121" t="s">
        <v>1</v>
      </c>
      <c r="D875" s="123" t="s">
        <v>653</v>
      </c>
    </row>
    <row r="876" spans="1:4" ht="27" x14ac:dyDescent="0.2">
      <c r="A876" s="120" t="s">
        <v>2411</v>
      </c>
      <c r="B876" s="122" t="s">
        <v>8753</v>
      </c>
      <c r="C876" s="121" t="s">
        <v>1</v>
      </c>
      <c r="D876" s="123" t="s">
        <v>391</v>
      </c>
    </row>
    <row r="877" spans="1:4" ht="27" x14ac:dyDescent="0.2">
      <c r="A877" s="120" t="s">
        <v>2413</v>
      </c>
      <c r="B877" s="122" t="s">
        <v>8754</v>
      </c>
      <c r="C877" s="121" t="s">
        <v>1</v>
      </c>
      <c r="D877" s="123" t="s">
        <v>4603</v>
      </c>
    </row>
    <row r="878" spans="1:4" ht="27" x14ac:dyDescent="0.2">
      <c r="A878" s="120" t="s">
        <v>2414</v>
      </c>
      <c r="B878" s="122" t="s">
        <v>8755</v>
      </c>
      <c r="C878" s="121" t="s">
        <v>1</v>
      </c>
      <c r="D878" s="123" t="s">
        <v>1987</v>
      </c>
    </row>
    <row r="879" spans="1:4" ht="40.5" x14ac:dyDescent="0.2">
      <c r="A879" s="120" t="s">
        <v>2416</v>
      </c>
      <c r="B879" s="122" t="s">
        <v>8756</v>
      </c>
      <c r="C879" s="121" t="s">
        <v>1</v>
      </c>
      <c r="D879" s="123" t="s">
        <v>16570</v>
      </c>
    </row>
    <row r="880" spans="1:4" ht="27" x14ac:dyDescent="0.2">
      <c r="A880" s="120" t="s">
        <v>2417</v>
      </c>
      <c r="B880" s="122" t="s">
        <v>8757</v>
      </c>
      <c r="C880" s="121" t="s">
        <v>1</v>
      </c>
      <c r="D880" s="123" t="s">
        <v>13579</v>
      </c>
    </row>
    <row r="881" spans="1:4" ht="27" x14ac:dyDescent="0.2">
      <c r="A881" s="120" t="s">
        <v>2419</v>
      </c>
      <c r="B881" s="122" t="s">
        <v>8758</v>
      </c>
      <c r="C881" s="121" t="s">
        <v>1</v>
      </c>
      <c r="D881" s="123" t="s">
        <v>2420</v>
      </c>
    </row>
    <row r="882" spans="1:4" ht="27" x14ac:dyDescent="0.2">
      <c r="A882" s="120" t="s">
        <v>2421</v>
      </c>
      <c r="B882" s="122" t="s">
        <v>8759</v>
      </c>
      <c r="C882" s="121" t="s">
        <v>1</v>
      </c>
      <c r="D882" s="123" t="s">
        <v>1989</v>
      </c>
    </row>
    <row r="883" spans="1:4" ht="27" x14ac:dyDescent="0.2">
      <c r="A883" s="120" t="s">
        <v>2422</v>
      </c>
      <c r="B883" s="122" t="s">
        <v>8760</v>
      </c>
      <c r="C883" s="121" t="s">
        <v>1</v>
      </c>
      <c r="D883" s="123" t="s">
        <v>16571</v>
      </c>
    </row>
    <row r="884" spans="1:4" ht="54" x14ac:dyDescent="0.2">
      <c r="A884" s="120" t="s">
        <v>2423</v>
      </c>
      <c r="B884" s="122" t="s">
        <v>15198</v>
      </c>
      <c r="C884" s="121" t="s">
        <v>1</v>
      </c>
      <c r="D884" s="123" t="s">
        <v>1288</v>
      </c>
    </row>
    <row r="885" spans="1:4" ht="40.5" x14ac:dyDescent="0.2">
      <c r="A885" s="120" t="s">
        <v>2424</v>
      </c>
      <c r="B885" s="122" t="s">
        <v>8761</v>
      </c>
      <c r="C885" s="121" t="s">
        <v>1</v>
      </c>
      <c r="D885" s="123" t="s">
        <v>597</v>
      </c>
    </row>
    <row r="886" spans="1:4" ht="40.5" x14ac:dyDescent="0.2">
      <c r="A886" s="120" t="s">
        <v>2426</v>
      </c>
      <c r="B886" s="122" t="s">
        <v>8762</v>
      </c>
      <c r="C886" s="121" t="s">
        <v>1</v>
      </c>
      <c r="D886" s="123" t="s">
        <v>5047</v>
      </c>
    </row>
    <row r="887" spans="1:4" ht="40.5" x14ac:dyDescent="0.2">
      <c r="A887" s="120" t="s">
        <v>2427</v>
      </c>
      <c r="B887" s="122" t="s">
        <v>8763</v>
      </c>
      <c r="C887" s="121" t="s">
        <v>1</v>
      </c>
      <c r="D887" s="123" t="s">
        <v>442</v>
      </c>
    </row>
    <row r="888" spans="1:4" ht="40.5" x14ac:dyDescent="0.2">
      <c r="A888" s="120" t="s">
        <v>2428</v>
      </c>
      <c r="B888" s="122" t="s">
        <v>8764</v>
      </c>
      <c r="C888" s="121" t="s">
        <v>1</v>
      </c>
      <c r="D888" s="123" t="s">
        <v>862</v>
      </c>
    </row>
    <row r="889" spans="1:4" ht="40.5" x14ac:dyDescent="0.2">
      <c r="A889" s="120" t="s">
        <v>2429</v>
      </c>
      <c r="B889" s="122" t="s">
        <v>8765</v>
      </c>
      <c r="C889" s="121" t="s">
        <v>1</v>
      </c>
      <c r="D889" s="123" t="s">
        <v>16572</v>
      </c>
    </row>
    <row r="890" spans="1:4" ht="27" x14ac:dyDescent="0.2">
      <c r="A890" s="120" t="s">
        <v>2430</v>
      </c>
      <c r="B890" s="122" t="s">
        <v>8766</v>
      </c>
      <c r="C890" s="121" t="s">
        <v>1</v>
      </c>
      <c r="D890" s="123" t="s">
        <v>389</v>
      </c>
    </row>
    <row r="891" spans="1:4" ht="27" x14ac:dyDescent="0.2">
      <c r="A891" s="120" t="s">
        <v>2431</v>
      </c>
      <c r="B891" s="122" t="s">
        <v>8767</v>
      </c>
      <c r="C891" s="121" t="s">
        <v>1</v>
      </c>
      <c r="D891" s="123" t="s">
        <v>311</v>
      </c>
    </row>
    <row r="892" spans="1:4" ht="27" x14ac:dyDescent="0.2">
      <c r="A892" s="120" t="s">
        <v>2432</v>
      </c>
      <c r="B892" s="122" t="s">
        <v>8768</v>
      </c>
      <c r="C892" s="121" t="s">
        <v>1</v>
      </c>
      <c r="D892" s="123" t="s">
        <v>859</v>
      </c>
    </row>
    <row r="893" spans="1:4" ht="40.5" x14ac:dyDescent="0.2">
      <c r="A893" s="120" t="s">
        <v>2433</v>
      </c>
      <c r="B893" s="122" t="s">
        <v>8769</v>
      </c>
      <c r="C893" s="121" t="s">
        <v>1</v>
      </c>
      <c r="D893" s="123" t="s">
        <v>245</v>
      </c>
    </row>
    <row r="894" spans="1:4" ht="40.5" x14ac:dyDescent="0.2">
      <c r="A894" s="120" t="s">
        <v>2434</v>
      </c>
      <c r="B894" s="122" t="s">
        <v>8770</v>
      </c>
      <c r="C894" s="121" t="s">
        <v>1</v>
      </c>
      <c r="D894" s="123" t="s">
        <v>806</v>
      </c>
    </row>
    <row r="895" spans="1:4" ht="40.5" x14ac:dyDescent="0.2">
      <c r="A895" s="120" t="s">
        <v>2435</v>
      </c>
      <c r="B895" s="122" t="s">
        <v>8771</v>
      </c>
      <c r="C895" s="121" t="s">
        <v>1</v>
      </c>
      <c r="D895" s="123" t="s">
        <v>73</v>
      </c>
    </row>
    <row r="896" spans="1:4" ht="40.5" x14ac:dyDescent="0.2">
      <c r="A896" s="120" t="s">
        <v>2436</v>
      </c>
      <c r="B896" s="122" t="s">
        <v>8772</v>
      </c>
      <c r="C896" s="121" t="s">
        <v>1</v>
      </c>
      <c r="D896" s="123" t="s">
        <v>80</v>
      </c>
    </row>
    <row r="897" spans="1:4" ht="40.5" x14ac:dyDescent="0.2">
      <c r="A897" s="120" t="s">
        <v>2437</v>
      </c>
      <c r="B897" s="122" t="s">
        <v>8773</v>
      </c>
      <c r="C897" s="121" t="s">
        <v>1</v>
      </c>
      <c r="D897" s="123" t="s">
        <v>1816</v>
      </c>
    </row>
    <row r="898" spans="1:4" ht="40.5" x14ac:dyDescent="0.2">
      <c r="A898" s="120" t="s">
        <v>2439</v>
      </c>
      <c r="B898" s="122" t="s">
        <v>8774</v>
      </c>
      <c r="C898" s="121" t="s">
        <v>1</v>
      </c>
      <c r="D898" s="123" t="s">
        <v>4873</v>
      </c>
    </row>
    <row r="899" spans="1:4" ht="40.5" x14ac:dyDescent="0.2">
      <c r="A899" s="120" t="s">
        <v>2441</v>
      </c>
      <c r="B899" s="122" t="s">
        <v>8775</v>
      </c>
      <c r="C899" s="121" t="s">
        <v>1</v>
      </c>
      <c r="D899" s="123" t="s">
        <v>1288</v>
      </c>
    </row>
    <row r="900" spans="1:4" ht="40.5" x14ac:dyDescent="0.2">
      <c r="A900" s="120" t="s">
        <v>2442</v>
      </c>
      <c r="B900" s="122" t="s">
        <v>8776</v>
      </c>
      <c r="C900" s="121" t="s">
        <v>1</v>
      </c>
      <c r="D900" s="123" t="s">
        <v>207</v>
      </c>
    </row>
    <row r="901" spans="1:4" ht="40.5" x14ac:dyDescent="0.2">
      <c r="A901" s="120" t="s">
        <v>2443</v>
      </c>
      <c r="B901" s="122" t="s">
        <v>15199</v>
      </c>
      <c r="C901" s="121" t="s">
        <v>1</v>
      </c>
      <c r="D901" s="123" t="s">
        <v>13531</v>
      </c>
    </row>
    <row r="902" spans="1:4" ht="40.5" x14ac:dyDescent="0.2">
      <c r="A902" s="120" t="s">
        <v>2444</v>
      </c>
      <c r="B902" s="122" t="s">
        <v>15200</v>
      </c>
      <c r="C902" s="121" t="s">
        <v>1</v>
      </c>
      <c r="D902" s="123" t="s">
        <v>578</v>
      </c>
    </row>
    <row r="903" spans="1:4" ht="40.5" x14ac:dyDescent="0.2">
      <c r="A903" s="120" t="s">
        <v>2446</v>
      </c>
      <c r="B903" s="122" t="s">
        <v>15201</v>
      </c>
      <c r="C903" s="121" t="s">
        <v>1</v>
      </c>
      <c r="D903" s="123" t="s">
        <v>89</v>
      </c>
    </row>
    <row r="904" spans="1:4" ht="40.5" x14ac:dyDescent="0.2">
      <c r="A904" s="120" t="s">
        <v>2447</v>
      </c>
      <c r="B904" s="122" t="s">
        <v>15202</v>
      </c>
      <c r="C904" s="121" t="s">
        <v>1</v>
      </c>
      <c r="D904" s="123" t="s">
        <v>567</v>
      </c>
    </row>
    <row r="905" spans="1:4" ht="40.5" x14ac:dyDescent="0.2">
      <c r="A905" s="120" t="s">
        <v>2449</v>
      </c>
      <c r="B905" s="122" t="s">
        <v>15203</v>
      </c>
      <c r="C905" s="121" t="s">
        <v>1</v>
      </c>
      <c r="D905" s="123" t="s">
        <v>2168</v>
      </c>
    </row>
    <row r="906" spans="1:4" ht="40.5" x14ac:dyDescent="0.2">
      <c r="A906" s="120" t="s">
        <v>2450</v>
      </c>
      <c r="B906" s="122" t="s">
        <v>15204</v>
      </c>
      <c r="C906" s="121" t="s">
        <v>1</v>
      </c>
      <c r="D906" s="123" t="s">
        <v>442</v>
      </c>
    </row>
    <row r="907" spans="1:4" ht="40.5" x14ac:dyDescent="0.2">
      <c r="A907" s="120" t="s">
        <v>2451</v>
      </c>
      <c r="B907" s="122" t="s">
        <v>8777</v>
      </c>
      <c r="C907" s="121" t="s">
        <v>1</v>
      </c>
      <c r="D907" s="123" t="s">
        <v>490</v>
      </c>
    </row>
    <row r="908" spans="1:4" ht="40.5" x14ac:dyDescent="0.2">
      <c r="A908" s="120" t="s">
        <v>2452</v>
      </c>
      <c r="B908" s="122" t="s">
        <v>8778</v>
      </c>
      <c r="C908" s="121" t="s">
        <v>1</v>
      </c>
      <c r="D908" s="123" t="s">
        <v>453</v>
      </c>
    </row>
    <row r="909" spans="1:4" ht="40.5" x14ac:dyDescent="0.2">
      <c r="A909" s="120" t="s">
        <v>2453</v>
      </c>
      <c r="B909" s="122" t="s">
        <v>8779</v>
      </c>
      <c r="C909" s="121" t="s">
        <v>1</v>
      </c>
      <c r="D909" s="123" t="s">
        <v>221</v>
      </c>
    </row>
    <row r="910" spans="1:4" ht="40.5" x14ac:dyDescent="0.2">
      <c r="A910" s="120" t="s">
        <v>2454</v>
      </c>
      <c r="B910" s="122" t="s">
        <v>15205</v>
      </c>
      <c r="C910" s="121" t="s">
        <v>1</v>
      </c>
      <c r="D910" s="123" t="s">
        <v>811</v>
      </c>
    </row>
    <row r="911" spans="1:4" ht="40.5" x14ac:dyDescent="0.2">
      <c r="A911" s="120" t="s">
        <v>2455</v>
      </c>
      <c r="B911" s="122" t="s">
        <v>15206</v>
      </c>
      <c r="C911" s="121" t="s">
        <v>1</v>
      </c>
      <c r="D911" s="123" t="s">
        <v>2118</v>
      </c>
    </row>
    <row r="912" spans="1:4" ht="54" x14ac:dyDescent="0.2">
      <c r="A912" s="120" t="s">
        <v>2457</v>
      </c>
      <c r="B912" s="122" t="s">
        <v>15207</v>
      </c>
      <c r="C912" s="121" t="s">
        <v>1</v>
      </c>
      <c r="D912" s="123" t="s">
        <v>360</v>
      </c>
    </row>
    <row r="913" spans="1:4" ht="40.5" x14ac:dyDescent="0.2">
      <c r="A913" s="120" t="s">
        <v>2458</v>
      </c>
      <c r="B913" s="122" t="s">
        <v>15208</v>
      </c>
      <c r="C913" s="121" t="s">
        <v>1</v>
      </c>
      <c r="D913" s="123" t="s">
        <v>14248</v>
      </c>
    </row>
    <row r="914" spans="1:4" ht="54" x14ac:dyDescent="0.2">
      <c r="A914" s="120" t="s">
        <v>2459</v>
      </c>
      <c r="B914" s="122" t="s">
        <v>15209</v>
      </c>
      <c r="C914" s="121" t="s">
        <v>1</v>
      </c>
      <c r="D914" s="123" t="s">
        <v>16528</v>
      </c>
    </row>
    <row r="915" spans="1:4" ht="54" x14ac:dyDescent="0.2">
      <c r="A915" s="120" t="s">
        <v>2460</v>
      </c>
      <c r="B915" s="122" t="s">
        <v>8780</v>
      </c>
      <c r="C915" s="121" t="s">
        <v>1</v>
      </c>
      <c r="D915" s="123" t="s">
        <v>604</v>
      </c>
    </row>
    <row r="916" spans="1:4" ht="54" x14ac:dyDescent="0.2">
      <c r="A916" s="120" t="s">
        <v>2461</v>
      </c>
      <c r="B916" s="122" t="s">
        <v>8781</v>
      </c>
      <c r="C916" s="121" t="s">
        <v>1</v>
      </c>
      <c r="D916" s="123" t="s">
        <v>454</v>
      </c>
    </row>
    <row r="917" spans="1:4" ht="54" x14ac:dyDescent="0.2">
      <c r="A917" s="120" t="s">
        <v>2462</v>
      </c>
      <c r="B917" s="122" t="s">
        <v>8782</v>
      </c>
      <c r="C917" s="121" t="s">
        <v>1</v>
      </c>
      <c r="D917" s="123" t="s">
        <v>236</v>
      </c>
    </row>
    <row r="918" spans="1:4" ht="40.5" x14ac:dyDescent="0.2">
      <c r="A918" s="120" t="s">
        <v>2463</v>
      </c>
      <c r="B918" s="122" t="s">
        <v>8783</v>
      </c>
      <c r="C918" s="121" t="s">
        <v>1</v>
      </c>
      <c r="D918" s="123" t="s">
        <v>13680</v>
      </c>
    </row>
    <row r="919" spans="1:4" ht="40.5" x14ac:dyDescent="0.2">
      <c r="A919" s="120" t="s">
        <v>2464</v>
      </c>
      <c r="B919" s="122" t="s">
        <v>8784</v>
      </c>
      <c r="C919" s="121" t="s">
        <v>1</v>
      </c>
      <c r="D919" s="123" t="s">
        <v>117</v>
      </c>
    </row>
    <row r="920" spans="1:4" ht="40.5" x14ac:dyDescent="0.2">
      <c r="A920" s="120" t="s">
        <v>2466</v>
      </c>
      <c r="B920" s="122" t="s">
        <v>8785</v>
      </c>
      <c r="C920" s="121" t="s">
        <v>1</v>
      </c>
      <c r="D920" s="123" t="s">
        <v>1086</v>
      </c>
    </row>
    <row r="921" spans="1:4" ht="40.5" x14ac:dyDescent="0.2">
      <c r="A921" s="120" t="s">
        <v>2467</v>
      </c>
      <c r="B921" s="122" t="s">
        <v>15210</v>
      </c>
      <c r="C921" s="121" t="s">
        <v>1</v>
      </c>
      <c r="D921" s="123" t="s">
        <v>214</v>
      </c>
    </row>
    <row r="922" spans="1:4" ht="40.5" x14ac:dyDescent="0.2">
      <c r="A922" s="120" t="s">
        <v>2468</v>
      </c>
      <c r="B922" s="122" t="s">
        <v>8786</v>
      </c>
      <c r="C922" s="121" t="s">
        <v>1</v>
      </c>
      <c r="D922" s="123" t="s">
        <v>89</v>
      </c>
    </row>
    <row r="923" spans="1:4" ht="54" x14ac:dyDescent="0.2">
      <c r="A923" s="120" t="s">
        <v>2469</v>
      </c>
      <c r="B923" s="122" t="s">
        <v>8787</v>
      </c>
      <c r="C923" s="121" t="s">
        <v>1</v>
      </c>
      <c r="D923" s="123" t="s">
        <v>16520</v>
      </c>
    </row>
    <row r="924" spans="1:4" ht="40.5" x14ac:dyDescent="0.2">
      <c r="A924" s="120" t="s">
        <v>2470</v>
      </c>
      <c r="B924" s="122" t="s">
        <v>15211</v>
      </c>
      <c r="C924" s="121" t="s">
        <v>1</v>
      </c>
      <c r="D924" s="123" t="s">
        <v>1818</v>
      </c>
    </row>
    <row r="925" spans="1:4" ht="40.5" x14ac:dyDescent="0.2">
      <c r="A925" s="120" t="s">
        <v>2471</v>
      </c>
      <c r="B925" s="122" t="s">
        <v>15212</v>
      </c>
      <c r="C925" s="121" t="s">
        <v>1</v>
      </c>
      <c r="D925" s="123" t="s">
        <v>2118</v>
      </c>
    </row>
    <row r="926" spans="1:4" ht="54" x14ac:dyDescent="0.2">
      <c r="A926" s="120" t="s">
        <v>2472</v>
      </c>
      <c r="B926" s="122" t="s">
        <v>15213</v>
      </c>
      <c r="C926" s="121" t="s">
        <v>1</v>
      </c>
      <c r="D926" s="123" t="s">
        <v>418</v>
      </c>
    </row>
    <row r="927" spans="1:4" ht="54" x14ac:dyDescent="0.2">
      <c r="A927" s="120" t="s">
        <v>2473</v>
      </c>
      <c r="B927" s="122" t="s">
        <v>15214</v>
      </c>
      <c r="C927" s="121" t="s">
        <v>1</v>
      </c>
      <c r="D927" s="123" t="s">
        <v>16573</v>
      </c>
    </row>
    <row r="928" spans="1:4" ht="27" x14ac:dyDescent="0.2">
      <c r="A928" s="120" t="s">
        <v>2474</v>
      </c>
      <c r="B928" s="122" t="s">
        <v>8788</v>
      </c>
      <c r="C928" s="121" t="s">
        <v>1</v>
      </c>
      <c r="D928" s="123" t="s">
        <v>75</v>
      </c>
    </row>
    <row r="929" spans="1:4" ht="27" x14ac:dyDescent="0.2">
      <c r="A929" s="120" t="s">
        <v>2475</v>
      </c>
      <c r="B929" s="122" t="s">
        <v>8789</v>
      </c>
      <c r="C929" s="121" t="s">
        <v>1</v>
      </c>
      <c r="D929" s="123" t="s">
        <v>747</v>
      </c>
    </row>
    <row r="930" spans="1:4" ht="27" x14ac:dyDescent="0.2">
      <c r="A930" s="120" t="s">
        <v>2476</v>
      </c>
      <c r="B930" s="122" t="s">
        <v>8790</v>
      </c>
      <c r="C930" s="121" t="s">
        <v>1</v>
      </c>
      <c r="D930" s="123" t="s">
        <v>418</v>
      </c>
    </row>
    <row r="931" spans="1:4" ht="27" x14ac:dyDescent="0.2">
      <c r="A931" s="120" t="s">
        <v>2477</v>
      </c>
      <c r="B931" s="122" t="s">
        <v>8791</v>
      </c>
      <c r="C931" s="121" t="s">
        <v>1</v>
      </c>
      <c r="D931" s="123" t="s">
        <v>2407</v>
      </c>
    </row>
    <row r="932" spans="1:4" ht="40.5" x14ac:dyDescent="0.2">
      <c r="A932" s="120" t="s">
        <v>2478</v>
      </c>
      <c r="B932" s="122" t="s">
        <v>8792</v>
      </c>
      <c r="C932" s="121" t="s">
        <v>1</v>
      </c>
      <c r="D932" s="123" t="s">
        <v>1160</v>
      </c>
    </row>
    <row r="933" spans="1:4" ht="40.5" x14ac:dyDescent="0.2">
      <c r="A933" s="120" t="s">
        <v>2479</v>
      </c>
      <c r="B933" s="122" t="s">
        <v>8793</v>
      </c>
      <c r="C933" s="121" t="s">
        <v>1</v>
      </c>
      <c r="D933" s="123" t="s">
        <v>1112</v>
      </c>
    </row>
    <row r="934" spans="1:4" ht="40.5" x14ac:dyDescent="0.2">
      <c r="A934" s="120" t="s">
        <v>2480</v>
      </c>
      <c r="B934" s="122" t="s">
        <v>8794</v>
      </c>
      <c r="C934" s="121" t="s">
        <v>1</v>
      </c>
      <c r="D934" s="123" t="s">
        <v>236</v>
      </c>
    </row>
    <row r="935" spans="1:4" ht="40.5" x14ac:dyDescent="0.2">
      <c r="A935" s="120" t="s">
        <v>2482</v>
      </c>
      <c r="B935" s="122" t="s">
        <v>8795</v>
      </c>
      <c r="C935" s="121" t="s">
        <v>1</v>
      </c>
      <c r="D935" s="123" t="s">
        <v>16574</v>
      </c>
    </row>
    <row r="936" spans="1:4" ht="40.5" x14ac:dyDescent="0.2">
      <c r="A936" s="120" t="s">
        <v>2484</v>
      </c>
      <c r="B936" s="122" t="s">
        <v>8796</v>
      </c>
      <c r="C936" s="121" t="s">
        <v>1</v>
      </c>
      <c r="D936" s="123" t="s">
        <v>920</v>
      </c>
    </row>
    <row r="937" spans="1:4" ht="54" x14ac:dyDescent="0.2">
      <c r="A937" s="120" t="s">
        <v>2485</v>
      </c>
      <c r="B937" s="122" t="s">
        <v>8797</v>
      </c>
      <c r="C937" s="121" t="s">
        <v>1</v>
      </c>
      <c r="D937" s="123" t="s">
        <v>448</v>
      </c>
    </row>
    <row r="938" spans="1:4" ht="40.5" x14ac:dyDescent="0.2">
      <c r="A938" s="120" t="s">
        <v>2486</v>
      </c>
      <c r="B938" s="122" t="s">
        <v>8798</v>
      </c>
      <c r="C938" s="121" t="s">
        <v>1</v>
      </c>
      <c r="D938" s="123" t="s">
        <v>13739</v>
      </c>
    </row>
    <row r="939" spans="1:4" ht="54" x14ac:dyDescent="0.2">
      <c r="A939" s="120" t="s">
        <v>2487</v>
      </c>
      <c r="B939" s="122" t="s">
        <v>8799</v>
      </c>
      <c r="C939" s="121" t="s">
        <v>1</v>
      </c>
      <c r="D939" s="123" t="s">
        <v>281</v>
      </c>
    </row>
    <row r="940" spans="1:4" ht="54" x14ac:dyDescent="0.2">
      <c r="A940" s="120" t="s">
        <v>2488</v>
      </c>
      <c r="B940" s="122" t="s">
        <v>8800</v>
      </c>
      <c r="C940" s="121" t="s">
        <v>1</v>
      </c>
      <c r="D940" s="123" t="s">
        <v>1364</v>
      </c>
    </row>
    <row r="941" spans="1:4" ht="54" x14ac:dyDescent="0.2">
      <c r="A941" s="120" t="s">
        <v>2489</v>
      </c>
      <c r="B941" s="122" t="s">
        <v>8801</v>
      </c>
      <c r="C941" s="121" t="s">
        <v>1</v>
      </c>
      <c r="D941" s="123" t="s">
        <v>16575</v>
      </c>
    </row>
    <row r="942" spans="1:4" ht="27" x14ac:dyDescent="0.2">
      <c r="A942" s="120" t="s">
        <v>2490</v>
      </c>
      <c r="B942" s="122" t="s">
        <v>8802</v>
      </c>
      <c r="C942" s="121" t="s">
        <v>1</v>
      </c>
      <c r="D942" s="123" t="s">
        <v>310</v>
      </c>
    </row>
    <row r="943" spans="1:4" ht="27" x14ac:dyDescent="0.2">
      <c r="A943" s="120" t="s">
        <v>2491</v>
      </c>
      <c r="B943" s="122" t="s">
        <v>8803</v>
      </c>
      <c r="C943" s="121" t="s">
        <v>1</v>
      </c>
      <c r="D943" s="123" t="s">
        <v>1082</v>
      </c>
    </row>
    <row r="944" spans="1:4" ht="27" x14ac:dyDescent="0.2">
      <c r="A944" s="120" t="s">
        <v>2492</v>
      </c>
      <c r="B944" s="122" t="s">
        <v>8804</v>
      </c>
      <c r="C944" s="121" t="s">
        <v>1</v>
      </c>
      <c r="D944" s="123" t="s">
        <v>72</v>
      </c>
    </row>
    <row r="945" spans="1:4" ht="27" x14ac:dyDescent="0.2">
      <c r="A945" s="120" t="s">
        <v>2493</v>
      </c>
      <c r="B945" s="122" t="s">
        <v>8805</v>
      </c>
      <c r="C945" s="121" t="s">
        <v>1</v>
      </c>
      <c r="D945" s="123" t="s">
        <v>1110</v>
      </c>
    </row>
    <row r="946" spans="1:4" ht="27" x14ac:dyDescent="0.2">
      <c r="A946" s="120" t="s">
        <v>2494</v>
      </c>
      <c r="B946" s="122" t="s">
        <v>8806</v>
      </c>
      <c r="C946" s="121" t="s">
        <v>1</v>
      </c>
      <c r="D946" s="123" t="s">
        <v>229</v>
      </c>
    </row>
    <row r="947" spans="1:4" ht="27" x14ac:dyDescent="0.2">
      <c r="A947" s="120" t="s">
        <v>2495</v>
      </c>
      <c r="B947" s="122" t="s">
        <v>8807</v>
      </c>
      <c r="C947" s="121" t="s">
        <v>1</v>
      </c>
      <c r="D947" s="123" t="s">
        <v>100</v>
      </c>
    </row>
    <row r="948" spans="1:4" ht="27" x14ac:dyDescent="0.2">
      <c r="A948" s="120" t="s">
        <v>2496</v>
      </c>
      <c r="B948" s="122" t="s">
        <v>8808</v>
      </c>
      <c r="C948" s="121" t="s">
        <v>1</v>
      </c>
      <c r="D948" s="123" t="s">
        <v>485</v>
      </c>
    </row>
    <row r="949" spans="1:4" ht="54" x14ac:dyDescent="0.2">
      <c r="A949" s="120" t="s">
        <v>2497</v>
      </c>
      <c r="B949" s="122" t="s">
        <v>8809</v>
      </c>
      <c r="C949" s="121" t="s">
        <v>1</v>
      </c>
      <c r="D949" s="123" t="s">
        <v>13698</v>
      </c>
    </row>
    <row r="950" spans="1:4" ht="54" x14ac:dyDescent="0.2">
      <c r="A950" s="120" t="s">
        <v>2499</v>
      </c>
      <c r="B950" s="122" t="s">
        <v>8810</v>
      </c>
      <c r="C950" s="121" t="s">
        <v>1</v>
      </c>
      <c r="D950" s="123" t="s">
        <v>678</v>
      </c>
    </row>
    <row r="951" spans="1:4" ht="54" x14ac:dyDescent="0.2">
      <c r="A951" s="120" t="s">
        <v>2500</v>
      </c>
      <c r="B951" s="122" t="s">
        <v>8811</v>
      </c>
      <c r="C951" s="121" t="s">
        <v>1</v>
      </c>
      <c r="D951" s="123" t="s">
        <v>783</v>
      </c>
    </row>
    <row r="952" spans="1:4" ht="54" x14ac:dyDescent="0.2">
      <c r="A952" s="120" t="s">
        <v>2501</v>
      </c>
      <c r="B952" s="122" t="s">
        <v>8812</v>
      </c>
      <c r="C952" s="121" t="s">
        <v>1</v>
      </c>
      <c r="D952" s="123" t="s">
        <v>13966</v>
      </c>
    </row>
    <row r="953" spans="1:4" ht="54" x14ac:dyDescent="0.2">
      <c r="A953" s="120" t="s">
        <v>2502</v>
      </c>
      <c r="B953" s="122" t="s">
        <v>15215</v>
      </c>
      <c r="C953" s="121" t="s">
        <v>1</v>
      </c>
      <c r="D953" s="123" t="s">
        <v>16528</v>
      </c>
    </row>
    <row r="954" spans="1:4" ht="27" x14ac:dyDescent="0.2">
      <c r="A954" s="120" t="s">
        <v>2503</v>
      </c>
      <c r="B954" s="122" t="s">
        <v>8813</v>
      </c>
      <c r="C954" s="121" t="s">
        <v>1</v>
      </c>
      <c r="D954" s="123" t="s">
        <v>230</v>
      </c>
    </row>
    <row r="955" spans="1:4" ht="27" x14ac:dyDescent="0.2">
      <c r="A955" s="120" t="s">
        <v>2504</v>
      </c>
      <c r="B955" s="122" t="s">
        <v>8814</v>
      </c>
      <c r="C955" s="121" t="s">
        <v>1</v>
      </c>
      <c r="D955" s="123" t="s">
        <v>311</v>
      </c>
    </row>
    <row r="956" spans="1:4" ht="27" x14ac:dyDescent="0.2">
      <c r="A956" s="120" t="s">
        <v>2505</v>
      </c>
      <c r="B956" s="122" t="s">
        <v>8815</v>
      </c>
      <c r="C956" s="121" t="s">
        <v>1</v>
      </c>
      <c r="D956" s="123" t="s">
        <v>1381</v>
      </c>
    </row>
    <row r="957" spans="1:4" ht="27" x14ac:dyDescent="0.2">
      <c r="A957" s="120" t="s">
        <v>2506</v>
      </c>
      <c r="B957" s="122" t="s">
        <v>8816</v>
      </c>
      <c r="C957" s="121" t="s">
        <v>1</v>
      </c>
      <c r="D957" s="123" t="s">
        <v>783</v>
      </c>
    </row>
    <row r="958" spans="1:4" ht="13.5" x14ac:dyDescent="0.2">
      <c r="A958" s="120" t="s">
        <v>2507</v>
      </c>
      <c r="B958" s="122" t="s">
        <v>8817</v>
      </c>
      <c r="C958" s="121" t="s">
        <v>1</v>
      </c>
      <c r="D958" s="123" t="s">
        <v>310</v>
      </c>
    </row>
    <row r="959" spans="1:4" ht="13.5" x14ac:dyDescent="0.2">
      <c r="A959" s="120" t="s">
        <v>2508</v>
      </c>
      <c r="B959" s="122" t="s">
        <v>8818</v>
      </c>
      <c r="C959" s="121" t="s">
        <v>1</v>
      </c>
      <c r="D959" s="123" t="s">
        <v>1082</v>
      </c>
    </row>
    <row r="960" spans="1:4" ht="13.5" x14ac:dyDescent="0.2">
      <c r="A960" s="120" t="s">
        <v>2509</v>
      </c>
      <c r="B960" s="122" t="s">
        <v>8819</v>
      </c>
      <c r="C960" s="121" t="s">
        <v>1</v>
      </c>
      <c r="D960" s="123" t="s">
        <v>789</v>
      </c>
    </row>
    <row r="961" spans="1:4" ht="27" x14ac:dyDescent="0.2">
      <c r="A961" s="120" t="s">
        <v>53</v>
      </c>
      <c r="B961" s="122" t="s">
        <v>58</v>
      </c>
      <c r="C961" s="121" t="s">
        <v>1</v>
      </c>
      <c r="D961" s="123" t="s">
        <v>382</v>
      </c>
    </row>
    <row r="962" spans="1:4" ht="27" x14ac:dyDescent="0.2">
      <c r="A962" s="120" t="s">
        <v>54</v>
      </c>
      <c r="B962" s="122" t="s">
        <v>59</v>
      </c>
      <c r="C962" s="121" t="s">
        <v>1</v>
      </c>
      <c r="D962" s="123" t="s">
        <v>105</v>
      </c>
    </row>
    <row r="963" spans="1:4" ht="27" x14ac:dyDescent="0.2">
      <c r="A963" s="120" t="s">
        <v>55</v>
      </c>
      <c r="B963" s="122" t="s">
        <v>60</v>
      </c>
      <c r="C963" s="121" t="s">
        <v>1</v>
      </c>
      <c r="D963" s="123" t="s">
        <v>2254</v>
      </c>
    </row>
    <row r="964" spans="1:4" ht="27" x14ac:dyDescent="0.2">
      <c r="A964" s="120" t="s">
        <v>56</v>
      </c>
      <c r="B964" s="122" t="s">
        <v>61</v>
      </c>
      <c r="C964" s="121" t="s">
        <v>1</v>
      </c>
      <c r="D964" s="123" t="s">
        <v>1258</v>
      </c>
    </row>
    <row r="965" spans="1:4" ht="27" x14ac:dyDescent="0.2">
      <c r="A965" s="120" t="s">
        <v>57</v>
      </c>
      <c r="B965" s="122" t="s">
        <v>62</v>
      </c>
      <c r="C965" s="121" t="s">
        <v>1</v>
      </c>
      <c r="D965" s="123" t="s">
        <v>14541</v>
      </c>
    </row>
    <row r="966" spans="1:4" ht="27" x14ac:dyDescent="0.2">
      <c r="A966" s="120" t="s">
        <v>2511</v>
      </c>
      <c r="B966" s="122" t="s">
        <v>8820</v>
      </c>
      <c r="C966" s="121" t="s">
        <v>1</v>
      </c>
      <c r="D966" s="123" t="s">
        <v>1912</v>
      </c>
    </row>
    <row r="967" spans="1:4" ht="27" x14ac:dyDescent="0.2">
      <c r="A967" s="120" t="s">
        <v>2512</v>
      </c>
      <c r="B967" s="122" t="s">
        <v>8821</v>
      </c>
      <c r="C967" s="121" t="s">
        <v>1</v>
      </c>
      <c r="D967" s="123" t="s">
        <v>236</v>
      </c>
    </row>
    <row r="968" spans="1:4" ht="27" x14ac:dyDescent="0.2">
      <c r="A968" s="120" t="s">
        <v>2513</v>
      </c>
      <c r="B968" s="122" t="s">
        <v>8822</v>
      </c>
      <c r="C968" s="121" t="s">
        <v>1</v>
      </c>
      <c r="D968" s="123" t="s">
        <v>608</v>
      </c>
    </row>
    <row r="969" spans="1:4" ht="27" x14ac:dyDescent="0.2">
      <c r="A969" s="120" t="s">
        <v>2514</v>
      </c>
      <c r="B969" s="122" t="s">
        <v>8823</v>
      </c>
      <c r="C969" s="121" t="s">
        <v>1</v>
      </c>
      <c r="D969" s="123" t="s">
        <v>195</v>
      </c>
    </row>
    <row r="970" spans="1:4" ht="27" x14ac:dyDescent="0.2">
      <c r="A970" s="120" t="s">
        <v>2515</v>
      </c>
      <c r="B970" s="122" t="s">
        <v>8824</v>
      </c>
      <c r="C970" s="121" t="s">
        <v>1</v>
      </c>
      <c r="D970" s="123" t="s">
        <v>16576</v>
      </c>
    </row>
    <row r="971" spans="1:4" ht="54" x14ac:dyDescent="0.2">
      <c r="A971" s="120" t="s">
        <v>2516</v>
      </c>
      <c r="B971" s="122" t="s">
        <v>8825</v>
      </c>
      <c r="C971" s="121" t="s">
        <v>1</v>
      </c>
      <c r="D971" s="123" t="s">
        <v>966</v>
      </c>
    </row>
    <row r="972" spans="1:4" ht="40.5" x14ac:dyDescent="0.2">
      <c r="A972" s="120" t="s">
        <v>2517</v>
      </c>
      <c r="B972" s="122" t="s">
        <v>8826</v>
      </c>
      <c r="C972" s="121" t="s">
        <v>1</v>
      </c>
      <c r="D972" s="123" t="s">
        <v>1209</v>
      </c>
    </row>
    <row r="973" spans="1:4" ht="54" x14ac:dyDescent="0.2">
      <c r="A973" s="120" t="s">
        <v>2518</v>
      </c>
      <c r="B973" s="122" t="s">
        <v>8827</v>
      </c>
      <c r="C973" s="121" t="s">
        <v>1</v>
      </c>
      <c r="D973" s="123" t="s">
        <v>613</v>
      </c>
    </row>
    <row r="974" spans="1:4" ht="40.5" x14ac:dyDescent="0.2">
      <c r="A974" s="120" t="s">
        <v>2519</v>
      </c>
      <c r="B974" s="122" t="s">
        <v>8828</v>
      </c>
      <c r="C974" s="121" t="s">
        <v>1</v>
      </c>
      <c r="D974" s="123" t="s">
        <v>16577</v>
      </c>
    </row>
    <row r="975" spans="1:4" ht="54" x14ac:dyDescent="0.2">
      <c r="A975" s="120" t="s">
        <v>2520</v>
      </c>
      <c r="B975" s="122" t="s">
        <v>8829</v>
      </c>
      <c r="C975" s="121" t="s">
        <v>1</v>
      </c>
      <c r="D975" s="123" t="s">
        <v>16562</v>
      </c>
    </row>
    <row r="976" spans="1:4" ht="27" x14ac:dyDescent="0.2">
      <c r="A976" s="120" t="s">
        <v>2521</v>
      </c>
      <c r="B976" s="122" t="s">
        <v>8830</v>
      </c>
      <c r="C976" s="121" t="s">
        <v>1</v>
      </c>
      <c r="D976" s="123" t="s">
        <v>313</v>
      </c>
    </row>
    <row r="977" spans="1:4" ht="27" x14ac:dyDescent="0.2">
      <c r="A977" s="120" t="s">
        <v>2522</v>
      </c>
      <c r="B977" s="122" t="s">
        <v>8831</v>
      </c>
      <c r="C977" s="121" t="s">
        <v>1</v>
      </c>
      <c r="D977" s="123" t="s">
        <v>72</v>
      </c>
    </row>
    <row r="978" spans="1:4" ht="27" x14ac:dyDescent="0.2">
      <c r="A978" s="120" t="s">
        <v>2523</v>
      </c>
      <c r="B978" s="122" t="s">
        <v>8832</v>
      </c>
      <c r="C978" s="121" t="s">
        <v>1</v>
      </c>
      <c r="D978" s="123" t="s">
        <v>308</v>
      </c>
    </row>
    <row r="979" spans="1:4" ht="27" x14ac:dyDescent="0.2">
      <c r="A979" s="120" t="s">
        <v>2524</v>
      </c>
      <c r="B979" s="122" t="s">
        <v>8833</v>
      </c>
      <c r="C979" s="121" t="s">
        <v>1</v>
      </c>
      <c r="D979" s="123" t="s">
        <v>2612</v>
      </c>
    </row>
    <row r="980" spans="1:4" ht="27" x14ac:dyDescent="0.2">
      <c r="A980" s="120" t="s">
        <v>2525</v>
      </c>
      <c r="B980" s="122" t="s">
        <v>8834</v>
      </c>
      <c r="C980" s="121" t="s">
        <v>1</v>
      </c>
      <c r="D980" s="123" t="s">
        <v>13255</v>
      </c>
    </row>
    <row r="981" spans="1:4" ht="27" x14ac:dyDescent="0.2">
      <c r="A981" s="120" t="s">
        <v>2526</v>
      </c>
      <c r="B981" s="122" t="s">
        <v>8835</v>
      </c>
      <c r="C981" s="121" t="s">
        <v>1</v>
      </c>
      <c r="D981" s="123" t="s">
        <v>405</v>
      </c>
    </row>
    <row r="982" spans="1:4" ht="27" x14ac:dyDescent="0.2">
      <c r="A982" s="120" t="s">
        <v>2527</v>
      </c>
      <c r="B982" s="122" t="s">
        <v>8836</v>
      </c>
      <c r="C982" s="121" t="s">
        <v>1</v>
      </c>
      <c r="D982" s="123" t="s">
        <v>120</v>
      </c>
    </row>
    <row r="983" spans="1:4" ht="27" x14ac:dyDescent="0.2">
      <c r="A983" s="120" t="s">
        <v>2528</v>
      </c>
      <c r="B983" s="122" t="s">
        <v>8837</v>
      </c>
      <c r="C983" s="121" t="s">
        <v>1</v>
      </c>
      <c r="D983" s="123" t="s">
        <v>1235</v>
      </c>
    </row>
    <row r="984" spans="1:4" ht="27" x14ac:dyDescent="0.2">
      <c r="A984" s="120" t="s">
        <v>2529</v>
      </c>
      <c r="B984" s="122" t="s">
        <v>8838</v>
      </c>
      <c r="C984" s="121" t="s">
        <v>1</v>
      </c>
      <c r="D984" s="123" t="s">
        <v>360</v>
      </c>
    </row>
    <row r="985" spans="1:4" ht="27" x14ac:dyDescent="0.2">
      <c r="A985" s="120" t="s">
        <v>2530</v>
      </c>
      <c r="B985" s="122" t="s">
        <v>8839</v>
      </c>
      <c r="C985" s="121" t="s">
        <v>1</v>
      </c>
      <c r="D985" s="123" t="s">
        <v>102</v>
      </c>
    </row>
    <row r="986" spans="1:4" ht="27" x14ac:dyDescent="0.2">
      <c r="A986" s="120" t="s">
        <v>2531</v>
      </c>
      <c r="B986" s="122" t="s">
        <v>8840</v>
      </c>
      <c r="C986" s="121" t="s">
        <v>1</v>
      </c>
      <c r="D986" s="123" t="s">
        <v>1045</v>
      </c>
    </row>
    <row r="987" spans="1:4" ht="54" x14ac:dyDescent="0.2">
      <c r="A987" s="120" t="s">
        <v>2532</v>
      </c>
      <c r="B987" s="122" t="s">
        <v>15216</v>
      </c>
      <c r="C987" s="121" t="s">
        <v>1</v>
      </c>
      <c r="D987" s="123" t="s">
        <v>16578</v>
      </c>
    </row>
    <row r="988" spans="1:4" ht="54" x14ac:dyDescent="0.2">
      <c r="A988" s="120" t="s">
        <v>2533</v>
      </c>
      <c r="B988" s="122" t="s">
        <v>15217</v>
      </c>
      <c r="C988" s="121" t="s">
        <v>1</v>
      </c>
      <c r="D988" s="123" t="s">
        <v>13926</v>
      </c>
    </row>
    <row r="989" spans="1:4" ht="54" x14ac:dyDescent="0.2">
      <c r="A989" s="120" t="s">
        <v>2534</v>
      </c>
      <c r="B989" s="122" t="s">
        <v>15218</v>
      </c>
      <c r="C989" s="121" t="s">
        <v>1</v>
      </c>
      <c r="D989" s="123" t="s">
        <v>16579</v>
      </c>
    </row>
    <row r="990" spans="1:4" ht="54" x14ac:dyDescent="0.2">
      <c r="A990" s="120" t="s">
        <v>2535</v>
      </c>
      <c r="B990" s="122" t="s">
        <v>15219</v>
      </c>
      <c r="C990" s="121" t="s">
        <v>1</v>
      </c>
      <c r="D990" s="123" t="s">
        <v>16580</v>
      </c>
    </row>
    <row r="991" spans="1:4" ht="27" x14ac:dyDescent="0.2">
      <c r="A991" s="120" t="s">
        <v>2536</v>
      </c>
      <c r="B991" s="122" t="s">
        <v>8841</v>
      </c>
      <c r="C991" s="121" t="s">
        <v>1</v>
      </c>
      <c r="D991" s="123" t="s">
        <v>1939</v>
      </c>
    </row>
    <row r="992" spans="1:4" ht="27" x14ac:dyDescent="0.2">
      <c r="A992" s="120" t="s">
        <v>2537</v>
      </c>
      <c r="B992" s="122" t="s">
        <v>8842</v>
      </c>
      <c r="C992" s="121" t="s">
        <v>1</v>
      </c>
      <c r="D992" s="123" t="s">
        <v>1083</v>
      </c>
    </row>
    <row r="993" spans="1:4" ht="27" x14ac:dyDescent="0.2">
      <c r="A993" s="120" t="s">
        <v>2538</v>
      </c>
      <c r="B993" s="122" t="s">
        <v>8843</v>
      </c>
      <c r="C993" s="121" t="s">
        <v>1</v>
      </c>
      <c r="D993" s="123" t="s">
        <v>308</v>
      </c>
    </row>
    <row r="994" spans="1:4" ht="40.5" x14ac:dyDescent="0.2">
      <c r="A994" s="120" t="s">
        <v>2539</v>
      </c>
      <c r="B994" s="122" t="s">
        <v>8844</v>
      </c>
      <c r="C994" s="121" t="s">
        <v>1</v>
      </c>
      <c r="D994" s="123" t="s">
        <v>13778</v>
      </c>
    </row>
    <row r="995" spans="1:4" ht="27" x14ac:dyDescent="0.2">
      <c r="A995" s="120" t="s">
        <v>2540</v>
      </c>
      <c r="B995" s="122" t="s">
        <v>8845</v>
      </c>
      <c r="C995" s="121" t="s">
        <v>1</v>
      </c>
      <c r="D995" s="123" t="s">
        <v>792</v>
      </c>
    </row>
    <row r="996" spans="1:4" ht="40.5" x14ac:dyDescent="0.2">
      <c r="A996" s="120" t="s">
        <v>2541</v>
      </c>
      <c r="B996" s="122" t="s">
        <v>8846</v>
      </c>
      <c r="C996" s="121" t="s">
        <v>1</v>
      </c>
      <c r="D996" s="123" t="s">
        <v>1045</v>
      </c>
    </row>
    <row r="997" spans="1:4" ht="40.5" x14ac:dyDescent="0.2">
      <c r="A997" s="120" t="s">
        <v>2542</v>
      </c>
      <c r="B997" s="122" t="s">
        <v>8847</v>
      </c>
      <c r="C997" s="121" t="s">
        <v>1</v>
      </c>
      <c r="D997" s="123" t="s">
        <v>4016</v>
      </c>
    </row>
    <row r="998" spans="1:4" ht="40.5" x14ac:dyDescent="0.2">
      <c r="A998" s="120" t="s">
        <v>2543</v>
      </c>
      <c r="B998" s="122" t="s">
        <v>8848</v>
      </c>
      <c r="C998" s="121" t="s">
        <v>1</v>
      </c>
      <c r="D998" s="123" t="s">
        <v>363</v>
      </c>
    </row>
    <row r="999" spans="1:4" ht="27" x14ac:dyDescent="0.2">
      <c r="A999" s="120" t="s">
        <v>2544</v>
      </c>
      <c r="B999" s="122" t="s">
        <v>8849</v>
      </c>
      <c r="C999" s="121" t="s">
        <v>1</v>
      </c>
      <c r="D999" s="123" t="s">
        <v>13418</v>
      </c>
    </row>
    <row r="1000" spans="1:4" ht="27" x14ac:dyDescent="0.2">
      <c r="A1000" s="120" t="s">
        <v>2545</v>
      </c>
      <c r="B1000" s="122" t="s">
        <v>8850</v>
      </c>
      <c r="C1000" s="121" t="s">
        <v>1</v>
      </c>
      <c r="D1000" s="123" t="s">
        <v>998</v>
      </c>
    </row>
    <row r="1001" spans="1:4" ht="27" x14ac:dyDescent="0.2">
      <c r="A1001" s="120" t="s">
        <v>2546</v>
      </c>
      <c r="B1001" s="122" t="s">
        <v>8851</v>
      </c>
      <c r="C1001" s="121" t="s">
        <v>1</v>
      </c>
      <c r="D1001" s="123" t="s">
        <v>16581</v>
      </c>
    </row>
    <row r="1002" spans="1:4" ht="27" x14ac:dyDescent="0.2">
      <c r="A1002" s="120" t="s">
        <v>2548</v>
      </c>
      <c r="B1002" s="122" t="s">
        <v>8852</v>
      </c>
      <c r="C1002" s="121" t="s">
        <v>1</v>
      </c>
      <c r="D1002" s="123" t="s">
        <v>1249</v>
      </c>
    </row>
    <row r="1003" spans="1:4" ht="27" x14ac:dyDescent="0.2">
      <c r="A1003" s="120" t="s">
        <v>2549</v>
      </c>
      <c r="B1003" s="122" t="s">
        <v>15220</v>
      </c>
      <c r="C1003" s="121" t="s">
        <v>1</v>
      </c>
      <c r="D1003" s="123" t="s">
        <v>102</v>
      </c>
    </row>
    <row r="1004" spans="1:4" ht="27" x14ac:dyDescent="0.2">
      <c r="A1004" s="120" t="s">
        <v>2550</v>
      </c>
      <c r="B1004" s="122" t="s">
        <v>15221</v>
      </c>
      <c r="C1004" s="121" t="s">
        <v>1</v>
      </c>
      <c r="D1004" s="123" t="s">
        <v>72</v>
      </c>
    </row>
    <row r="1005" spans="1:4" ht="27" x14ac:dyDescent="0.2">
      <c r="A1005" s="120" t="s">
        <v>2551</v>
      </c>
      <c r="B1005" s="122" t="s">
        <v>15222</v>
      </c>
      <c r="C1005" s="121" t="s">
        <v>1</v>
      </c>
      <c r="D1005" s="123" t="s">
        <v>2106</v>
      </c>
    </row>
    <row r="1006" spans="1:4" ht="27" x14ac:dyDescent="0.2">
      <c r="A1006" s="120" t="s">
        <v>2552</v>
      </c>
      <c r="B1006" s="122" t="s">
        <v>15223</v>
      </c>
      <c r="C1006" s="121" t="s">
        <v>1</v>
      </c>
      <c r="D1006" s="123" t="s">
        <v>137</v>
      </c>
    </row>
    <row r="1007" spans="1:4" ht="27" x14ac:dyDescent="0.2">
      <c r="A1007" s="120" t="s">
        <v>2553</v>
      </c>
      <c r="B1007" s="122" t="s">
        <v>8853</v>
      </c>
      <c r="C1007" s="121" t="s">
        <v>1</v>
      </c>
      <c r="D1007" s="123" t="s">
        <v>14476</v>
      </c>
    </row>
    <row r="1008" spans="1:4" ht="27" x14ac:dyDescent="0.2">
      <c r="A1008" s="120" t="s">
        <v>2554</v>
      </c>
      <c r="B1008" s="122" t="s">
        <v>8854</v>
      </c>
      <c r="C1008" s="121" t="s">
        <v>1</v>
      </c>
      <c r="D1008" s="123" t="s">
        <v>13335</v>
      </c>
    </row>
    <row r="1009" spans="1:4" ht="27" x14ac:dyDescent="0.2">
      <c r="A1009" s="120" t="s">
        <v>2555</v>
      </c>
      <c r="B1009" s="122" t="s">
        <v>8855</v>
      </c>
      <c r="C1009" s="121" t="s">
        <v>1</v>
      </c>
      <c r="D1009" s="123" t="s">
        <v>16582</v>
      </c>
    </row>
    <row r="1010" spans="1:4" ht="40.5" x14ac:dyDescent="0.2">
      <c r="A1010" s="120" t="s">
        <v>2556</v>
      </c>
      <c r="B1010" s="122" t="s">
        <v>8856</v>
      </c>
      <c r="C1010" s="121" t="s">
        <v>1</v>
      </c>
      <c r="D1010" s="123" t="s">
        <v>16583</v>
      </c>
    </row>
    <row r="1011" spans="1:4" ht="27" x14ac:dyDescent="0.2">
      <c r="A1011" s="120" t="s">
        <v>2557</v>
      </c>
      <c r="B1011" s="122" t="s">
        <v>8857</v>
      </c>
      <c r="C1011" s="121" t="s">
        <v>1</v>
      </c>
      <c r="D1011" s="123" t="s">
        <v>664</v>
      </c>
    </row>
    <row r="1012" spans="1:4" ht="40.5" x14ac:dyDescent="0.2">
      <c r="A1012" s="120" t="s">
        <v>2558</v>
      </c>
      <c r="B1012" s="122" t="s">
        <v>8858</v>
      </c>
      <c r="C1012" s="121" t="s">
        <v>1</v>
      </c>
      <c r="D1012" s="123" t="s">
        <v>1160</v>
      </c>
    </row>
    <row r="1013" spans="1:4" ht="40.5" x14ac:dyDescent="0.2">
      <c r="A1013" s="120" t="s">
        <v>2559</v>
      </c>
      <c r="B1013" s="122" t="s">
        <v>8859</v>
      </c>
      <c r="C1013" s="121" t="s">
        <v>1</v>
      </c>
      <c r="D1013" s="123" t="s">
        <v>1112</v>
      </c>
    </row>
    <row r="1014" spans="1:4" ht="40.5" x14ac:dyDescent="0.2">
      <c r="A1014" s="120" t="s">
        <v>2560</v>
      </c>
      <c r="B1014" s="122" t="s">
        <v>8860</v>
      </c>
      <c r="C1014" s="121" t="s">
        <v>1</v>
      </c>
      <c r="D1014" s="123" t="s">
        <v>236</v>
      </c>
    </row>
    <row r="1015" spans="1:4" ht="40.5" x14ac:dyDescent="0.2">
      <c r="A1015" s="120" t="s">
        <v>2561</v>
      </c>
      <c r="B1015" s="122" t="s">
        <v>8861</v>
      </c>
      <c r="C1015" s="121" t="s">
        <v>1</v>
      </c>
      <c r="D1015" s="123" t="s">
        <v>16574</v>
      </c>
    </row>
    <row r="1016" spans="1:4" ht="54" x14ac:dyDescent="0.2">
      <c r="A1016" s="120" t="s">
        <v>2562</v>
      </c>
      <c r="B1016" s="122" t="s">
        <v>8862</v>
      </c>
      <c r="C1016" s="121" t="s">
        <v>1</v>
      </c>
      <c r="D1016" s="123" t="s">
        <v>16520</v>
      </c>
    </row>
    <row r="1017" spans="1:4" ht="54" x14ac:dyDescent="0.2">
      <c r="A1017" s="120" t="s">
        <v>2563</v>
      </c>
      <c r="B1017" s="122" t="s">
        <v>8863</v>
      </c>
      <c r="C1017" s="121" t="s">
        <v>1</v>
      </c>
      <c r="D1017" s="123" t="s">
        <v>579</v>
      </c>
    </row>
    <row r="1018" spans="1:4" ht="54" x14ac:dyDescent="0.2">
      <c r="A1018" s="120" t="s">
        <v>2565</v>
      </c>
      <c r="B1018" s="122" t="s">
        <v>8864</v>
      </c>
      <c r="C1018" s="121" t="s">
        <v>1</v>
      </c>
      <c r="D1018" s="123" t="s">
        <v>71</v>
      </c>
    </row>
    <row r="1019" spans="1:4" ht="54" x14ac:dyDescent="0.2">
      <c r="A1019" s="120" t="s">
        <v>2566</v>
      </c>
      <c r="B1019" s="122" t="s">
        <v>8865</v>
      </c>
      <c r="C1019" s="121" t="s">
        <v>1</v>
      </c>
      <c r="D1019" s="123" t="s">
        <v>754</v>
      </c>
    </row>
    <row r="1020" spans="1:4" ht="54" x14ac:dyDescent="0.2">
      <c r="A1020" s="120" t="s">
        <v>2568</v>
      </c>
      <c r="B1020" s="122" t="s">
        <v>8866</v>
      </c>
      <c r="C1020" s="121" t="s">
        <v>1</v>
      </c>
      <c r="D1020" s="123" t="s">
        <v>16531</v>
      </c>
    </row>
    <row r="1021" spans="1:4" ht="27" x14ac:dyDescent="0.2">
      <c r="A1021" s="120" t="s">
        <v>2569</v>
      </c>
      <c r="B1021" s="122" t="s">
        <v>8867</v>
      </c>
      <c r="C1021" s="121" t="s">
        <v>1</v>
      </c>
      <c r="D1021" s="123" t="s">
        <v>2283</v>
      </c>
    </row>
    <row r="1022" spans="1:4" ht="27" x14ac:dyDescent="0.2">
      <c r="A1022" s="120" t="s">
        <v>2570</v>
      </c>
      <c r="B1022" s="122" t="s">
        <v>8868</v>
      </c>
      <c r="C1022" s="121" t="s">
        <v>1</v>
      </c>
      <c r="D1022" s="123" t="s">
        <v>1083</v>
      </c>
    </row>
    <row r="1023" spans="1:4" ht="27" x14ac:dyDescent="0.2">
      <c r="A1023" s="120" t="s">
        <v>2571</v>
      </c>
      <c r="B1023" s="122" t="s">
        <v>8869</v>
      </c>
      <c r="C1023" s="121" t="s">
        <v>1</v>
      </c>
      <c r="D1023" s="123" t="s">
        <v>74</v>
      </c>
    </row>
    <row r="1024" spans="1:4" ht="27" x14ac:dyDescent="0.2">
      <c r="A1024" s="120" t="s">
        <v>2572</v>
      </c>
      <c r="B1024" s="122" t="s">
        <v>8870</v>
      </c>
      <c r="C1024" s="121" t="s">
        <v>1</v>
      </c>
      <c r="D1024" s="123" t="s">
        <v>5902</v>
      </c>
    </row>
    <row r="1025" spans="1:4" ht="27" x14ac:dyDescent="0.2">
      <c r="A1025" s="120" t="s">
        <v>2573</v>
      </c>
      <c r="B1025" s="122" t="s">
        <v>8871</v>
      </c>
      <c r="C1025" s="121" t="s">
        <v>1</v>
      </c>
      <c r="D1025" s="123" t="s">
        <v>694</v>
      </c>
    </row>
    <row r="1026" spans="1:4" ht="27" x14ac:dyDescent="0.2">
      <c r="A1026" s="120" t="s">
        <v>2574</v>
      </c>
      <c r="B1026" s="122" t="s">
        <v>8872</v>
      </c>
      <c r="C1026" s="121" t="s">
        <v>1</v>
      </c>
      <c r="D1026" s="123" t="s">
        <v>71</v>
      </c>
    </row>
    <row r="1027" spans="1:4" ht="27" x14ac:dyDescent="0.2">
      <c r="A1027" s="120" t="s">
        <v>2575</v>
      </c>
      <c r="B1027" s="122" t="s">
        <v>8873</v>
      </c>
      <c r="C1027" s="121" t="s">
        <v>1</v>
      </c>
      <c r="D1027" s="123" t="s">
        <v>297</v>
      </c>
    </row>
    <row r="1028" spans="1:4" ht="27" x14ac:dyDescent="0.2">
      <c r="A1028" s="120" t="s">
        <v>2576</v>
      </c>
      <c r="B1028" s="122" t="s">
        <v>8874</v>
      </c>
      <c r="C1028" s="121" t="s">
        <v>1</v>
      </c>
      <c r="D1028" s="123" t="s">
        <v>5507</v>
      </c>
    </row>
    <row r="1029" spans="1:4" ht="27" x14ac:dyDescent="0.2">
      <c r="A1029" s="120" t="s">
        <v>2577</v>
      </c>
      <c r="B1029" s="122" t="s">
        <v>8875</v>
      </c>
      <c r="C1029" s="121" t="s">
        <v>1</v>
      </c>
      <c r="D1029" s="123" t="s">
        <v>144</v>
      </c>
    </row>
    <row r="1030" spans="1:4" ht="27" x14ac:dyDescent="0.2">
      <c r="A1030" s="120" t="s">
        <v>2578</v>
      </c>
      <c r="B1030" s="122" t="s">
        <v>8876</v>
      </c>
      <c r="C1030" s="121" t="s">
        <v>1</v>
      </c>
      <c r="D1030" s="123" t="s">
        <v>820</v>
      </c>
    </row>
    <row r="1031" spans="1:4" ht="27" x14ac:dyDescent="0.2">
      <c r="A1031" s="120" t="s">
        <v>2579</v>
      </c>
      <c r="B1031" s="122" t="s">
        <v>8877</v>
      </c>
      <c r="C1031" s="121" t="s">
        <v>1</v>
      </c>
      <c r="D1031" s="123" t="s">
        <v>1109</v>
      </c>
    </row>
    <row r="1032" spans="1:4" ht="27" x14ac:dyDescent="0.2">
      <c r="A1032" s="120" t="s">
        <v>2580</v>
      </c>
      <c r="B1032" s="122" t="s">
        <v>8878</v>
      </c>
      <c r="C1032" s="121" t="s">
        <v>1</v>
      </c>
      <c r="D1032" s="123" t="s">
        <v>16584</v>
      </c>
    </row>
    <row r="1033" spans="1:4" ht="27" x14ac:dyDescent="0.2">
      <c r="A1033" s="120" t="s">
        <v>2582</v>
      </c>
      <c r="B1033" s="122" t="s">
        <v>8879</v>
      </c>
      <c r="C1033" s="121" t="s">
        <v>1</v>
      </c>
      <c r="D1033" s="123" t="s">
        <v>14251</v>
      </c>
    </row>
    <row r="1034" spans="1:4" ht="27" x14ac:dyDescent="0.2">
      <c r="A1034" s="120" t="s">
        <v>2583</v>
      </c>
      <c r="B1034" s="122" t="s">
        <v>8880</v>
      </c>
      <c r="C1034" s="121" t="s">
        <v>1</v>
      </c>
      <c r="D1034" s="123" t="s">
        <v>412</v>
      </c>
    </row>
    <row r="1035" spans="1:4" ht="27" x14ac:dyDescent="0.2">
      <c r="A1035" s="120" t="s">
        <v>2585</v>
      </c>
      <c r="B1035" s="122" t="s">
        <v>8881</v>
      </c>
      <c r="C1035" s="121" t="s">
        <v>1</v>
      </c>
      <c r="D1035" s="123" t="s">
        <v>14252</v>
      </c>
    </row>
    <row r="1036" spans="1:4" ht="27" x14ac:dyDescent="0.2">
      <c r="A1036" s="120" t="s">
        <v>2586</v>
      </c>
      <c r="B1036" s="122" t="s">
        <v>8882</v>
      </c>
      <c r="C1036" s="121" t="s">
        <v>1</v>
      </c>
      <c r="D1036" s="123" t="s">
        <v>16585</v>
      </c>
    </row>
    <row r="1037" spans="1:4" ht="27" x14ac:dyDescent="0.2">
      <c r="A1037" s="120" t="s">
        <v>2587</v>
      </c>
      <c r="B1037" s="122" t="s">
        <v>8883</v>
      </c>
      <c r="C1037" s="121" t="s">
        <v>1</v>
      </c>
      <c r="D1037" s="123" t="s">
        <v>578</v>
      </c>
    </row>
    <row r="1038" spans="1:4" ht="27" x14ac:dyDescent="0.2">
      <c r="A1038" s="120" t="s">
        <v>2588</v>
      </c>
      <c r="B1038" s="122" t="s">
        <v>8884</v>
      </c>
      <c r="C1038" s="121" t="s">
        <v>1</v>
      </c>
      <c r="D1038" s="123" t="s">
        <v>1565</v>
      </c>
    </row>
    <row r="1039" spans="1:4" ht="27" x14ac:dyDescent="0.2">
      <c r="A1039" s="120" t="s">
        <v>2589</v>
      </c>
      <c r="B1039" s="122" t="s">
        <v>8885</v>
      </c>
      <c r="C1039" s="121" t="s">
        <v>1</v>
      </c>
      <c r="D1039" s="123" t="s">
        <v>13512</v>
      </c>
    </row>
    <row r="1040" spans="1:4" ht="27" x14ac:dyDescent="0.2">
      <c r="A1040" s="120" t="s">
        <v>2591</v>
      </c>
      <c r="B1040" s="122" t="s">
        <v>8886</v>
      </c>
      <c r="C1040" s="121" t="s">
        <v>1</v>
      </c>
      <c r="D1040" s="123" t="s">
        <v>966</v>
      </c>
    </row>
    <row r="1041" spans="1:4" ht="27" x14ac:dyDescent="0.2">
      <c r="A1041" s="120" t="s">
        <v>2593</v>
      </c>
      <c r="B1041" s="122" t="s">
        <v>8887</v>
      </c>
      <c r="C1041" s="121" t="s">
        <v>1</v>
      </c>
      <c r="D1041" s="123" t="s">
        <v>1043</v>
      </c>
    </row>
    <row r="1042" spans="1:4" ht="27" x14ac:dyDescent="0.2">
      <c r="A1042" s="120" t="s">
        <v>2594</v>
      </c>
      <c r="B1042" s="122" t="s">
        <v>8888</v>
      </c>
      <c r="C1042" s="121" t="s">
        <v>1</v>
      </c>
      <c r="D1042" s="123" t="s">
        <v>2106</v>
      </c>
    </row>
    <row r="1043" spans="1:4" ht="27" x14ac:dyDescent="0.2">
      <c r="A1043" s="120" t="s">
        <v>2595</v>
      </c>
      <c r="B1043" s="122" t="s">
        <v>15224</v>
      </c>
      <c r="C1043" s="121" t="s">
        <v>1</v>
      </c>
      <c r="D1043" s="123" t="s">
        <v>1070</v>
      </c>
    </row>
    <row r="1044" spans="1:4" ht="27" x14ac:dyDescent="0.2">
      <c r="A1044" s="120" t="s">
        <v>2596</v>
      </c>
      <c r="B1044" s="122" t="s">
        <v>15225</v>
      </c>
      <c r="C1044" s="121" t="s">
        <v>1</v>
      </c>
      <c r="D1044" s="123" t="s">
        <v>2597</v>
      </c>
    </row>
    <row r="1045" spans="1:4" ht="27" x14ac:dyDescent="0.2">
      <c r="A1045" s="120" t="s">
        <v>2598</v>
      </c>
      <c r="B1045" s="122" t="s">
        <v>8889</v>
      </c>
      <c r="C1045" s="121" t="s">
        <v>1</v>
      </c>
      <c r="D1045" s="123" t="s">
        <v>3624</v>
      </c>
    </row>
    <row r="1046" spans="1:4" ht="27" x14ac:dyDescent="0.2">
      <c r="A1046" s="120" t="s">
        <v>2600</v>
      </c>
      <c r="B1046" s="122" t="s">
        <v>8890</v>
      </c>
      <c r="C1046" s="121" t="s">
        <v>1</v>
      </c>
      <c r="D1046" s="123" t="s">
        <v>13729</v>
      </c>
    </row>
    <row r="1047" spans="1:4" ht="27" x14ac:dyDescent="0.2">
      <c r="A1047" s="120" t="s">
        <v>2601</v>
      </c>
      <c r="B1047" s="122" t="s">
        <v>8891</v>
      </c>
      <c r="C1047" s="121" t="s">
        <v>1</v>
      </c>
      <c r="D1047" s="123" t="s">
        <v>14700</v>
      </c>
    </row>
    <row r="1048" spans="1:4" ht="27" x14ac:dyDescent="0.2">
      <c r="A1048" s="120" t="s">
        <v>2602</v>
      </c>
      <c r="B1048" s="122" t="s">
        <v>15226</v>
      </c>
      <c r="C1048" s="121" t="s">
        <v>1</v>
      </c>
      <c r="D1048" s="123" t="s">
        <v>16586</v>
      </c>
    </row>
    <row r="1049" spans="1:4" ht="27" x14ac:dyDescent="0.2">
      <c r="A1049" s="120" t="s">
        <v>2604</v>
      </c>
      <c r="B1049" s="122" t="s">
        <v>15227</v>
      </c>
      <c r="C1049" s="121" t="s">
        <v>1</v>
      </c>
      <c r="D1049" s="123" t="s">
        <v>321</v>
      </c>
    </row>
    <row r="1050" spans="1:4" ht="27" x14ac:dyDescent="0.2">
      <c r="A1050" s="120" t="s">
        <v>2606</v>
      </c>
      <c r="B1050" s="122" t="s">
        <v>15228</v>
      </c>
      <c r="C1050" s="121" t="s">
        <v>1</v>
      </c>
      <c r="D1050" s="123" t="s">
        <v>5931</v>
      </c>
    </row>
    <row r="1051" spans="1:4" ht="27" x14ac:dyDescent="0.2">
      <c r="A1051" s="120" t="s">
        <v>2607</v>
      </c>
      <c r="B1051" s="122" t="s">
        <v>15229</v>
      </c>
      <c r="C1051" s="121" t="s">
        <v>1</v>
      </c>
      <c r="D1051" s="123" t="s">
        <v>16587</v>
      </c>
    </row>
    <row r="1052" spans="1:4" ht="27" x14ac:dyDescent="0.2">
      <c r="A1052" s="120" t="s">
        <v>2608</v>
      </c>
      <c r="B1052" s="122" t="s">
        <v>8892</v>
      </c>
      <c r="C1052" s="121" t="s">
        <v>1</v>
      </c>
      <c r="D1052" s="123" t="s">
        <v>13310</v>
      </c>
    </row>
    <row r="1053" spans="1:4" ht="27" x14ac:dyDescent="0.2">
      <c r="A1053" s="120" t="s">
        <v>2609</v>
      </c>
      <c r="B1053" s="122" t="s">
        <v>8893</v>
      </c>
      <c r="C1053" s="121" t="s">
        <v>1</v>
      </c>
      <c r="D1053" s="123" t="s">
        <v>14500</v>
      </c>
    </row>
    <row r="1054" spans="1:4" ht="27" x14ac:dyDescent="0.2">
      <c r="A1054" s="120" t="s">
        <v>2610</v>
      </c>
      <c r="B1054" s="122" t="s">
        <v>8894</v>
      </c>
      <c r="C1054" s="121" t="s">
        <v>1</v>
      </c>
      <c r="D1054" s="123" t="s">
        <v>3562</v>
      </c>
    </row>
    <row r="1055" spans="1:4" ht="27" x14ac:dyDescent="0.2">
      <c r="A1055" s="120" t="s">
        <v>2611</v>
      </c>
      <c r="B1055" s="122" t="s">
        <v>8895</v>
      </c>
      <c r="C1055" s="121" t="s">
        <v>1</v>
      </c>
      <c r="D1055" s="123" t="s">
        <v>595</v>
      </c>
    </row>
    <row r="1056" spans="1:4" ht="27" x14ac:dyDescent="0.2">
      <c r="A1056" s="120" t="s">
        <v>2613</v>
      </c>
      <c r="B1056" s="122" t="s">
        <v>8896</v>
      </c>
      <c r="C1056" s="121" t="s">
        <v>1</v>
      </c>
      <c r="D1056" s="123" t="s">
        <v>1084</v>
      </c>
    </row>
    <row r="1057" spans="1:4" ht="27" x14ac:dyDescent="0.2">
      <c r="A1057" s="120" t="s">
        <v>2614</v>
      </c>
      <c r="B1057" s="122" t="s">
        <v>8897</v>
      </c>
      <c r="C1057" s="121" t="s">
        <v>1</v>
      </c>
      <c r="D1057" s="123" t="s">
        <v>1082</v>
      </c>
    </row>
    <row r="1058" spans="1:4" ht="27" x14ac:dyDescent="0.2">
      <c r="A1058" s="120" t="s">
        <v>2615</v>
      </c>
      <c r="B1058" s="122" t="s">
        <v>8898</v>
      </c>
      <c r="C1058" s="121" t="s">
        <v>1</v>
      </c>
      <c r="D1058" s="123" t="s">
        <v>1082</v>
      </c>
    </row>
    <row r="1059" spans="1:4" ht="27" x14ac:dyDescent="0.2">
      <c r="A1059" s="120" t="s">
        <v>2616</v>
      </c>
      <c r="B1059" s="122" t="s">
        <v>8899</v>
      </c>
      <c r="C1059" s="121" t="s">
        <v>1</v>
      </c>
      <c r="D1059" s="123" t="s">
        <v>1228</v>
      </c>
    </row>
    <row r="1060" spans="1:4" ht="27" x14ac:dyDescent="0.2">
      <c r="A1060" s="120" t="s">
        <v>2617</v>
      </c>
      <c r="B1060" s="122" t="s">
        <v>8900</v>
      </c>
      <c r="C1060" s="121" t="s">
        <v>1</v>
      </c>
      <c r="D1060" s="123" t="s">
        <v>961</v>
      </c>
    </row>
    <row r="1061" spans="1:4" ht="27" x14ac:dyDescent="0.2">
      <c r="A1061" s="120" t="s">
        <v>2619</v>
      </c>
      <c r="B1061" s="122" t="s">
        <v>8901</v>
      </c>
      <c r="C1061" s="121" t="s">
        <v>1</v>
      </c>
      <c r="D1061" s="123" t="s">
        <v>16588</v>
      </c>
    </row>
    <row r="1062" spans="1:4" ht="27" x14ac:dyDescent="0.2">
      <c r="A1062" s="120" t="s">
        <v>2620</v>
      </c>
      <c r="B1062" s="122" t="s">
        <v>8902</v>
      </c>
      <c r="C1062" s="121" t="s">
        <v>1</v>
      </c>
      <c r="D1062" s="123" t="s">
        <v>1249</v>
      </c>
    </row>
    <row r="1063" spans="1:4" ht="27" x14ac:dyDescent="0.2">
      <c r="A1063" s="120" t="s">
        <v>2621</v>
      </c>
      <c r="B1063" s="122" t="s">
        <v>8903</v>
      </c>
      <c r="C1063" s="121" t="s">
        <v>1</v>
      </c>
      <c r="D1063" s="123" t="s">
        <v>267</v>
      </c>
    </row>
    <row r="1064" spans="1:4" ht="27" x14ac:dyDescent="0.2">
      <c r="A1064" s="120" t="s">
        <v>2622</v>
      </c>
      <c r="B1064" s="122" t="s">
        <v>8904</v>
      </c>
      <c r="C1064" s="121" t="s">
        <v>1</v>
      </c>
      <c r="D1064" s="123" t="s">
        <v>1090</v>
      </c>
    </row>
    <row r="1065" spans="1:4" ht="27" x14ac:dyDescent="0.2">
      <c r="A1065" s="120" t="s">
        <v>2623</v>
      </c>
      <c r="B1065" s="122" t="s">
        <v>8905</v>
      </c>
      <c r="C1065" s="121" t="s">
        <v>1</v>
      </c>
      <c r="D1065" s="123" t="s">
        <v>325</v>
      </c>
    </row>
    <row r="1066" spans="1:4" ht="27" x14ac:dyDescent="0.2">
      <c r="A1066" s="120" t="s">
        <v>2624</v>
      </c>
      <c r="B1066" s="122" t="s">
        <v>8906</v>
      </c>
      <c r="C1066" s="121" t="s">
        <v>1</v>
      </c>
      <c r="D1066" s="123" t="s">
        <v>221</v>
      </c>
    </row>
    <row r="1067" spans="1:4" ht="13.5" x14ac:dyDescent="0.2">
      <c r="A1067" s="120" t="s">
        <v>2625</v>
      </c>
      <c r="B1067" s="122" t="s">
        <v>8907</v>
      </c>
      <c r="C1067" s="121" t="s">
        <v>1</v>
      </c>
      <c r="D1067" s="123" t="s">
        <v>488</v>
      </c>
    </row>
    <row r="1068" spans="1:4" ht="13.5" x14ac:dyDescent="0.2">
      <c r="A1068" s="120" t="s">
        <v>2626</v>
      </c>
      <c r="B1068" s="122" t="s">
        <v>8908</v>
      </c>
      <c r="C1068" s="121" t="s">
        <v>1</v>
      </c>
      <c r="D1068" s="123" t="s">
        <v>313</v>
      </c>
    </row>
    <row r="1069" spans="1:4" ht="13.5" x14ac:dyDescent="0.2">
      <c r="A1069" s="120" t="s">
        <v>2627</v>
      </c>
      <c r="B1069" s="122" t="s">
        <v>8909</v>
      </c>
      <c r="C1069" s="121" t="s">
        <v>1</v>
      </c>
      <c r="D1069" s="123" t="s">
        <v>1682</v>
      </c>
    </row>
    <row r="1070" spans="1:4" ht="27" x14ac:dyDescent="0.2">
      <c r="A1070" s="120" t="s">
        <v>2628</v>
      </c>
      <c r="B1070" s="122" t="s">
        <v>8910</v>
      </c>
      <c r="C1070" s="121" t="s">
        <v>1</v>
      </c>
      <c r="D1070" s="123" t="s">
        <v>95</v>
      </c>
    </row>
    <row r="1071" spans="1:4" ht="27" x14ac:dyDescent="0.2">
      <c r="A1071" s="120" t="s">
        <v>2629</v>
      </c>
      <c r="B1071" s="122" t="s">
        <v>8911</v>
      </c>
      <c r="C1071" s="121" t="s">
        <v>1</v>
      </c>
      <c r="D1071" s="123" t="s">
        <v>2283</v>
      </c>
    </row>
    <row r="1072" spans="1:4" ht="27" x14ac:dyDescent="0.2">
      <c r="A1072" s="120" t="s">
        <v>2630</v>
      </c>
      <c r="B1072" s="122" t="s">
        <v>8912</v>
      </c>
      <c r="C1072" s="121" t="s">
        <v>1</v>
      </c>
      <c r="D1072" s="123" t="s">
        <v>2420</v>
      </c>
    </row>
    <row r="1073" spans="1:4" ht="27" x14ac:dyDescent="0.2">
      <c r="A1073" s="120" t="s">
        <v>2631</v>
      </c>
      <c r="B1073" s="122" t="s">
        <v>8913</v>
      </c>
      <c r="C1073" s="121" t="s">
        <v>1</v>
      </c>
      <c r="D1073" s="123" t="s">
        <v>2400</v>
      </c>
    </row>
    <row r="1074" spans="1:4" ht="27" x14ac:dyDescent="0.2">
      <c r="A1074" s="120" t="s">
        <v>2632</v>
      </c>
      <c r="B1074" s="122" t="s">
        <v>8914</v>
      </c>
      <c r="C1074" s="121" t="s">
        <v>1</v>
      </c>
      <c r="D1074" s="123" t="s">
        <v>815</v>
      </c>
    </row>
    <row r="1075" spans="1:4" ht="27" x14ac:dyDescent="0.2">
      <c r="A1075" s="120" t="s">
        <v>2633</v>
      </c>
      <c r="B1075" s="122" t="s">
        <v>8915</v>
      </c>
      <c r="C1075" s="121" t="s">
        <v>1</v>
      </c>
      <c r="D1075" s="123" t="s">
        <v>444</v>
      </c>
    </row>
    <row r="1076" spans="1:4" ht="27" x14ac:dyDescent="0.2">
      <c r="A1076" s="120" t="s">
        <v>2634</v>
      </c>
      <c r="B1076" s="122" t="s">
        <v>8916</v>
      </c>
      <c r="C1076" s="121" t="s">
        <v>1</v>
      </c>
      <c r="D1076" s="123" t="s">
        <v>231</v>
      </c>
    </row>
    <row r="1077" spans="1:4" ht="27" x14ac:dyDescent="0.2">
      <c r="A1077" s="120" t="s">
        <v>2635</v>
      </c>
      <c r="B1077" s="122" t="s">
        <v>8917</v>
      </c>
      <c r="C1077" s="121" t="s">
        <v>1</v>
      </c>
      <c r="D1077" s="123" t="s">
        <v>13778</v>
      </c>
    </row>
    <row r="1078" spans="1:4" ht="27" x14ac:dyDescent="0.2">
      <c r="A1078" s="120" t="s">
        <v>2636</v>
      </c>
      <c r="B1078" s="122" t="s">
        <v>8918</v>
      </c>
      <c r="C1078" s="121" t="s">
        <v>1</v>
      </c>
      <c r="D1078" s="123" t="s">
        <v>231</v>
      </c>
    </row>
    <row r="1079" spans="1:4" ht="27" x14ac:dyDescent="0.2">
      <c r="A1079" s="120" t="s">
        <v>2637</v>
      </c>
      <c r="B1079" s="122" t="s">
        <v>8919</v>
      </c>
      <c r="C1079" s="121" t="s">
        <v>1</v>
      </c>
      <c r="D1079" s="123" t="s">
        <v>1090</v>
      </c>
    </row>
    <row r="1080" spans="1:4" ht="27" x14ac:dyDescent="0.2">
      <c r="A1080" s="120" t="s">
        <v>2638</v>
      </c>
      <c r="B1080" s="122" t="s">
        <v>8920</v>
      </c>
      <c r="C1080" s="121" t="s">
        <v>1</v>
      </c>
      <c r="D1080" s="123" t="s">
        <v>101</v>
      </c>
    </row>
    <row r="1081" spans="1:4" ht="27" x14ac:dyDescent="0.2">
      <c r="A1081" s="120" t="s">
        <v>2639</v>
      </c>
      <c r="B1081" s="122" t="s">
        <v>8921</v>
      </c>
      <c r="C1081" s="121" t="s">
        <v>1</v>
      </c>
      <c r="D1081" s="123" t="s">
        <v>854</v>
      </c>
    </row>
    <row r="1082" spans="1:4" ht="27" x14ac:dyDescent="0.2">
      <c r="A1082" s="120" t="s">
        <v>2640</v>
      </c>
      <c r="B1082" s="122" t="s">
        <v>8922</v>
      </c>
      <c r="C1082" s="121" t="s">
        <v>1</v>
      </c>
      <c r="D1082" s="123" t="s">
        <v>1381</v>
      </c>
    </row>
    <row r="1083" spans="1:4" ht="27" x14ac:dyDescent="0.2">
      <c r="A1083" s="120" t="s">
        <v>2641</v>
      </c>
      <c r="B1083" s="122" t="s">
        <v>8923</v>
      </c>
      <c r="C1083" s="121" t="s">
        <v>1</v>
      </c>
      <c r="D1083" s="123" t="s">
        <v>1090</v>
      </c>
    </row>
    <row r="1084" spans="1:4" ht="27" x14ac:dyDescent="0.2">
      <c r="A1084" s="120" t="s">
        <v>2642</v>
      </c>
      <c r="B1084" s="122" t="s">
        <v>8924</v>
      </c>
      <c r="C1084" s="121" t="s">
        <v>1</v>
      </c>
      <c r="D1084" s="123" t="s">
        <v>268</v>
      </c>
    </row>
    <row r="1085" spans="1:4" ht="27" x14ac:dyDescent="0.2">
      <c r="A1085" s="120" t="s">
        <v>2643</v>
      </c>
      <c r="B1085" s="122" t="s">
        <v>8925</v>
      </c>
      <c r="C1085" s="121" t="s">
        <v>1</v>
      </c>
      <c r="D1085" s="123" t="s">
        <v>13778</v>
      </c>
    </row>
    <row r="1086" spans="1:4" ht="40.5" x14ac:dyDescent="0.2">
      <c r="A1086" s="120" t="s">
        <v>2644</v>
      </c>
      <c r="B1086" s="122" t="s">
        <v>8926</v>
      </c>
      <c r="C1086" s="121" t="s">
        <v>1</v>
      </c>
      <c r="D1086" s="123" t="s">
        <v>271</v>
      </c>
    </row>
    <row r="1087" spans="1:4" ht="27" x14ac:dyDescent="0.2">
      <c r="A1087" s="120" t="s">
        <v>2645</v>
      </c>
      <c r="B1087" s="122" t="s">
        <v>8927</v>
      </c>
      <c r="C1087" s="121" t="s">
        <v>1</v>
      </c>
      <c r="D1087" s="123" t="s">
        <v>74</v>
      </c>
    </row>
    <row r="1088" spans="1:4" ht="40.5" x14ac:dyDescent="0.2">
      <c r="A1088" s="120" t="s">
        <v>2646</v>
      </c>
      <c r="B1088" s="122" t="s">
        <v>8928</v>
      </c>
      <c r="C1088" s="121" t="s">
        <v>1</v>
      </c>
      <c r="D1088" s="123" t="s">
        <v>442</v>
      </c>
    </row>
    <row r="1089" spans="1:4" ht="40.5" x14ac:dyDescent="0.2">
      <c r="A1089" s="120" t="s">
        <v>2647</v>
      </c>
      <c r="B1089" s="122" t="s">
        <v>8929</v>
      </c>
      <c r="C1089" s="121" t="s">
        <v>1</v>
      </c>
      <c r="D1089" s="123" t="s">
        <v>263</v>
      </c>
    </row>
    <row r="1090" spans="1:4" ht="40.5" x14ac:dyDescent="0.2">
      <c r="A1090" s="120" t="s">
        <v>2648</v>
      </c>
      <c r="B1090" s="122" t="s">
        <v>8930</v>
      </c>
      <c r="C1090" s="121" t="s">
        <v>1</v>
      </c>
      <c r="D1090" s="123" t="s">
        <v>143</v>
      </c>
    </row>
    <row r="1091" spans="1:4" ht="40.5" x14ac:dyDescent="0.2">
      <c r="A1091" s="120" t="s">
        <v>2650</v>
      </c>
      <c r="B1091" s="122" t="s">
        <v>8931</v>
      </c>
      <c r="C1091" s="121" t="s">
        <v>1</v>
      </c>
      <c r="D1091" s="123" t="s">
        <v>770</v>
      </c>
    </row>
    <row r="1092" spans="1:4" ht="40.5" x14ac:dyDescent="0.2">
      <c r="A1092" s="120" t="s">
        <v>2651</v>
      </c>
      <c r="B1092" s="122" t="s">
        <v>8932</v>
      </c>
      <c r="C1092" s="121" t="s">
        <v>1</v>
      </c>
      <c r="D1092" s="123" t="s">
        <v>16524</v>
      </c>
    </row>
    <row r="1093" spans="1:4" ht="27" x14ac:dyDescent="0.2">
      <c r="A1093" s="120" t="s">
        <v>2652</v>
      </c>
      <c r="B1093" s="122" t="s">
        <v>8933</v>
      </c>
      <c r="C1093" s="121" t="s">
        <v>1</v>
      </c>
      <c r="D1093" s="123" t="s">
        <v>13357</v>
      </c>
    </row>
    <row r="1094" spans="1:4" ht="27" x14ac:dyDescent="0.2">
      <c r="A1094" s="120" t="s">
        <v>2653</v>
      </c>
      <c r="B1094" s="122" t="s">
        <v>8934</v>
      </c>
      <c r="C1094" s="121" t="s">
        <v>1</v>
      </c>
      <c r="D1094" s="123" t="s">
        <v>243</v>
      </c>
    </row>
    <row r="1095" spans="1:4" ht="27" x14ac:dyDescent="0.2">
      <c r="A1095" s="120" t="s">
        <v>2654</v>
      </c>
      <c r="B1095" s="122" t="s">
        <v>8935</v>
      </c>
      <c r="C1095" s="121" t="s">
        <v>1</v>
      </c>
      <c r="D1095" s="123" t="s">
        <v>1218</v>
      </c>
    </row>
    <row r="1096" spans="1:4" ht="27" x14ac:dyDescent="0.2">
      <c r="A1096" s="120" t="s">
        <v>2655</v>
      </c>
      <c r="B1096" s="122" t="s">
        <v>8936</v>
      </c>
      <c r="C1096" s="121" t="s">
        <v>1</v>
      </c>
      <c r="D1096" s="123" t="s">
        <v>763</v>
      </c>
    </row>
    <row r="1097" spans="1:4" ht="27" x14ac:dyDescent="0.2">
      <c r="A1097" s="120" t="s">
        <v>2656</v>
      </c>
      <c r="B1097" s="122" t="s">
        <v>8937</v>
      </c>
      <c r="C1097" s="121" t="s">
        <v>1</v>
      </c>
      <c r="D1097" s="123" t="s">
        <v>5392</v>
      </c>
    </row>
    <row r="1098" spans="1:4" ht="27" x14ac:dyDescent="0.2">
      <c r="A1098" s="120" t="s">
        <v>2657</v>
      </c>
      <c r="B1098" s="122" t="s">
        <v>8938</v>
      </c>
      <c r="C1098" s="121" t="s">
        <v>1</v>
      </c>
      <c r="D1098" s="123" t="s">
        <v>980</v>
      </c>
    </row>
    <row r="1099" spans="1:4" ht="27" x14ac:dyDescent="0.2">
      <c r="A1099" s="120" t="s">
        <v>2659</v>
      </c>
      <c r="B1099" s="122" t="s">
        <v>8939</v>
      </c>
      <c r="C1099" s="121" t="s">
        <v>1</v>
      </c>
      <c r="D1099" s="123" t="s">
        <v>1455</v>
      </c>
    </row>
    <row r="1100" spans="1:4" ht="27" x14ac:dyDescent="0.2">
      <c r="A1100" s="120" t="s">
        <v>2661</v>
      </c>
      <c r="B1100" s="122" t="s">
        <v>8940</v>
      </c>
      <c r="C1100" s="121" t="s">
        <v>1</v>
      </c>
      <c r="D1100" s="123" t="s">
        <v>666</v>
      </c>
    </row>
    <row r="1101" spans="1:4" ht="40.5" x14ac:dyDescent="0.2">
      <c r="A1101" s="120" t="s">
        <v>2662</v>
      </c>
      <c r="B1101" s="122" t="s">
        <v>8941</v>
      </c>
      <c r="C1101" s="121" t="s">
        <v>1</v>
      </c>
      <c r="D1101" s="123" t="s">
        <v>14137</v>
      </c>
    </row>
    <row r="1102" spans="1:4" ht="40.5" x14ac:dyDescent="0.2">
      <c r="A1102" s="120" t="s">
        <v>2664</v>
      </c>
      <c r="B1102" s="122" t="s">
        <v>8942</v>
      </c>
      <c r="C1102" s="121" t="s">
        <v>1</v>
      </c>
      <c r="D1102" s="123" t="s">
        <v>399</v>
      </c>
    </row>
    <row r="1103" spans="1:4" ht="40.5" x14ac:dyDescent="0.2">
      <c r="A1103" s="120" t="s">
        <v>2666</v>
      </c>
      <c r="B1103" s="122" t="s">
        <v>8943</v>
      </c>
      <c r="C1103" s="121" t="s">
        <v>1</v>
      </c>
      <c r="D1103" s="123" t="s">
        <v>14627</v>
      </c>
    </row>
    <row r="1104" spans="1:4" ht="40.5" x14ac:dyDescent="0.2">
      <c r="A1104" s="120" t="s">
        <v>2667</v>
      </c>
      <c r="B1104" s="122" t="s">
        <v>8944</v>
      </c>
      <c r="C1104" s="121" t="s">
        <v>1</v>
      </c>
      <c r="D1104" s="123" t="s">
        <v>16541</v>
      </c>
    </row>
    <row r="1105" spans="1:4" ht="54" x14ac:dyDescent="0.2">
      <c r="A1105" s="120" t="s">
        <v>2668</v>
      </c>
      <c r="B1105" s="122" t="s">
        <v>15230</v>
      </c>
      <c r="C1105" s="121" t="s">
        <v>1</v>
      </c>
      <c r="D1105" s="123" t="s">
        <v>647</v>
      </c>
    </row>
    <row r="1106" spans="1:4" ht="40.5" x14ac:dyDescent="0.2">
      <c r="A1106" s="120" t="s">
        <v>2669</v>
      </c>
      <c r="B1106" s="122" t="s">
        <v>15231</v>
      </c>
      <c r="C1106" s="121" t="s">
        <v>1</v>
      </c>
      <c r="D1106" s="123" t="s">
        <v>1079</v>
      </c>
    </row>
    <row r="1107" spans="1:4" ht="40.5" x14ac:dyDescent="0.2">
      <c r="A1107" s="120" t="s">
        <v>2670</v>
      </c>
      <c r="B1107" s="122" t="s">
        <v>15232</v>
      </c>
      <c r="C1107" s="121" t="s">
        <v>1</v>
      </c>
      <c r="D1107" s="123" t="s">
        <v>16589</v>
      </c>
    </row>
    <row r="1108" spans="1:4" ht="54" x14ac:dyDescent="0.2">
      <c r="A1108" s="120" t="s">
        <v>2671</v>
      </c>
      <c r="B1108" s="122" t="s">
        <v>15233</v>
      </c>
      <c r="C1108" s="121" t="s">
        <v>1</v>
      </c>
      <c r="D1108" s="123" t="s">
        <v>16541</v>
      </c>
    </row>
    <row r="1109" spans="1:4" ht="27" x14ac:dyDescent="0.2">
      <c r="A1109" s="120" t="s">
        <v>2672</v>
      </c>
      <c r="B1109" s="122" t="s">
        <v>8945</v>
      </c>
      <c r="C1109" s="121" t="s">
        <v>1</v>
      </c>
      <c r="D1109" s="123" t="s">
        <v>292</v>
      </c>
    </row>
    <row r="1110" spans="1:4" ht="27" x14ac:dyDescent="0.2">
      <c r="A1110" s="120" t="s">
        <v>2673</v>
      </c>
      <c r="B1110" s="122" t="s">
        <v>8946</v>
      </c>
      <c r="C1110" s="121" t="s">
        <v>1</v>
      </c>
      <c r="D1110" s="123" t="s">
        <v>1541</v>
      </c>
    </row>
    <row r="1111" spans="1:4" ht="27" x14ac:dyDescent="0.2">
      <c r="A1111" s="120" t="s">
        <v>2674</v>
      </c>
      <c r="B1111" s="122" t="s">
        <v>8947</v>
      </c>
      <c r="C1111" s="121" t="s">
        <v>1</v>
      </c>
      <c r="D1111" s="123" t="s">
        <v>16590</v>
      </c>
    </row>
    <row r="1112" spans="1:4" ht="27" x14ac:dyDescent="0.2">
      <c r="A1112" s="120" t="s">
        <v>2675</v>
      </c>
      <c r="B1112" s="122" t="s">
        <v>8948</v>
      </c>
      <c r="C1112" s="121" t="s">
        <v>1</v>
      </c>
      <c r="D1112" s="123" t="s">
        <v>436</v>
      </c>
    </row>
    <row r="1113" spans="1:4" ht="27" x14ac:dyDescent="0.2">
      <c r="A1113" s="120" t="s">
        <v>2676</v>
      </c>
      <c r="B1113" s="122" t="s">
        <v>8949</v>
      </c>
      <c r="C1113" s="121" t="s">
        <v>1</v>
      </c>
      <c r="D1113" s="123" t="s">
        <v>2878</v>
      </c>
    </row>
    <row r="1114" spans="1:4" ht="27" x14ac:dyDescent="0.2">
      <c r="A1114" s="120" t="s">
        <v>2677</v>
      </c>
      <c r="B1114" s="122" t="s">
        <v>8950</v>
      </c>
      <c r="C1114" s="121" t="s">
        <v>1</v>
      </c>
      <c r="D1114" s="123" t="s">
        <v>885</v>
      </c>
    </row>
    <row r="1115" spans="1:4" ht="27" x14ac:dyDescent="0.2">
      <c r="A1115" s="120" t="s">
        <v>2678</v>
      </c>
      <c r="B1115" s="122" t="s">
        <v>8951</v>
      </c>
      <c r="C1115" s="121" t="s">
        <v>1</v>
      </c>
      <c r="D1115" s="123" t="s">
        <v>16591</v>
      </c>
    </row>
    <row r="1116" spans="1:4" ht="27" x14ac:dyDescent="0.2">
      <c r="A1116" s="120" t="s">
        <v>2680</v>
      </c>
      <c r="B1116" s="122" t="s">
        <v>8952</v>
      </c>
      <c r="C1116" s="121" t="s">
        <v>1</v>
      </c>
      <c r="D1116" s="123" t="s">
        <v>16526</v>
      </c>
    </row>
    <row r="1117" spans="1:4" ht="27" x14ac:dyDescent="0.2">
      <c r="A1117" s="120" t="s">
        <v>2681</v>
      </c>
      <c r="B1117" s="122" t="s">
        <v>8953</v>
      </c>
      <c r="C1117" s="121" t="s">
        <v>1</v>
      </c>
      <c r="D1117" s="123" t="s">
        <v>530</v>
      </c>
    </row>
    <row r="1118" spans="1:4" ht="27" x14ac:dyDescent="0.2">
      <c r="A1118" s="120" t="s">
        <v>2682</v>
      </c>
      <c r="B1118" s="122" t="s">
        <v>8954</v>
      </c>
      <c r="C1118" s="121" t="s">
        <v>1</v>
      </c>
      <c r="D1118" s="123" t="s">
        <v>283</v>
      </c>
    </row>
    <row r="1119" spans="1:4" ht="27" x14ac:dyDescent="0.2">
      <c r="A1119" s="120" t="s">
        <v>2684</v>
      </c>
      <c r="B1119" s="122" t="s">
        <v>8955</v>
      </c>
      <c r="C1119" s="121" t="s">
        <v>1</v>
      </c>
      <c r="D1119" s="123" t="s">
        <v>439</v>
      </c>
    </row>
    <row r="1120" spans="1:4" ht="27" x14ac:dyDescent="0.2">
      <c r="A1120" s="120" t="s">
        <v>2685</v>
      </c>
      <c r="B1120" s="122" t="s">
        <v>8956</v>
      </c>
      <c r="C1120" s="121" t="s">
        <v>1</v>
      </c>
      <c r="D1120" s="123" t="s">
        <v>16526</v>
      </c>
    </row>
    <row r="1121" spans="1:4" ht="27" x14ac:dyDescent="0.2">
      <c r="A1121" s="120" t="s">
        <v>2686</v>
      </c>
      <c r="B1121" s="122" t="s">
        <v>8957</v>
      </c>
      <c r="C1121" s="121" t="s">
        <v>1</v>
      </c>
      <c r="D1121" s="123" t="s">
        <v>495</v>
      </c>
    </row>
    <row r="1122" spans="1:4" ht="27" x14ac:dyDescent="0.2">
      <c r="A1122" s="120" t="s">
        <v>2687</v>
      </c>
      <c r="B1122" s="122" t="s">
        <v>8958</v>
      </c>
      <c r="C1122" s="121" t="s">
        <v>1</v>
      </c>
      <c r="D1122" s="123" t="s">
        <v>2510</v>
      </c>
    </row>
    <row r="1123" spans="1:4" ht="27" x14ac:dyDescent="0.2">
      <c r="A1123" s="120" t="s">
        <v>2689</v>
      </c>
      <c r="B1123" s="122" t="s">
        <v>8959</v>
      </c>
      <c r="C1123" s="121" t="s">
        <v>1</v>
      </c>
      <c r="D1123" s="123" t="s">
        <v>2245</v>
      </c>
    </row>
    <row r="1124" spans="1:4" ht="27" x14ac:dyDescent="0.2">
      <c r="A1124" s="120" t="s">
        <v>2690</v>
      </c>
      <c r="B1124" s="122" t="s">
        <v>8960</v>
      </c>
      <c r="C1124" s="121" t="s">
        <v>1</v>
      </c>
      <c r="D1124" s="123" t="s">
        <v>323</v>
      </c>
    </row>
    <row r="1125" spans="1:4" ht="40.5" x14ac:dyDescent="0.2">
      <c r="A1125" s="120" t="s">
        <v>2691</v>
      </c>
      <c r="B1125" s="122" t="s">
        <v>15234</v>
      </c>
      <c r="C1125" s="121" t="s">
        <v>1</v>
      </c>
      <c r="D1125" s="123" t="s">
        <v>2165</v>
      </c>
    </row>
    <row r="1126" spans="1:4" ht="27" x14ac:dyDescent="0.2">
      <c r="A1126" s="120" t="s">
        <v>2692</v>
      </c>
      <c r="B1126" s="122" t="s">
        <v>15235</v>
      </c>
      <c r="C1126" s="121" t="s">
        <v>1</v>
      </c>
      <c r="D1126" s="123" t="s">
        <v>4081</v>
      </c>
    </row>
    <row r="1127" spans="1:4" ht="40.5" x14ac:dyDescent="0.2">
      <c r="A1127" s="120" t="s">
        <v>2693</v>
      </c>
      <c r="B1127" s="122" t="s">
        <v>15236</v>
      </c>
      <c r="C1127" s="121" t="s">
        <v>1</v>
      </c>
      <c r="D1127" s="123" t="s">
        <v>222</v>
      </c>
    </row>
    <row r="1128" spans="1:4" ht="27" x14ac:dyDescent="0.2">
      <c r="A1128" s="120" t="s">
        <v>2694</v>
      </c>
      <c r="B1128" s="122" t="s">
        <v>15237</v>
      </c>
      <c r="C1128" s="121" t="s">
        <v>1</v>
      </c>
      <c r="D1128" s="123" t="s">
        <v>4044</v>
      </c>
    </row>
    <row r="1129" spans="1:4" ht="40.5" x14ac:dyDescent="0.2">
      <c r="A1129" s="120" t="s">
        <v>2695</v>
      </c>
      <c r="B1129" s="122" t="s">
        <v>15238</v>
      </c>
      <c r="C1129" s="121" t="s">
        <v>1</v>
      </c>
      <c r="D1129" s="123" t="s">
        <v>16528</v>
      </c>
    </row>
    <row r="1130" spans="1:4" ht="27" x14ac:dyDescent="0.2">
      <c r="A1130" s="120" t="s">
        <v>2696</v>
      </c>
      <c r="B1130" s="122" t="s">
        <v>8961</v>
      </c>
      <c r="C1130" s="121" t="s">
        <v>1</v>
      </c>
      <c r="D1130" s="123" t="s">
        <v>133</v>
      </c>
    </row>
    <row r="1131" spans="1:4" ht="27" x14ac:dyDescent="0.2">
      <c r="A1131" s="120" t="s">
        <v>2698</v>
      </c>
      <c r="B1131" s="122" t="s">
        <v>8962</v>
      </c>
      <c r="C1131" s="121" t="s">
        <v>1</v>
      </c>
      <c r="D1131" s="123" t="s">
        <v>812</v>
      </c>
    </row>
    <row r="1132" spans="1:4" ht="27" x14ac:dyDescent="0.2">
      <c r="A1132" s="120" t="s">
        <v>2699</v>
      </c>
      <c r="B1132" s="122" t="s">
        <v>8963</v>
      </c>
      <c r="C1132" s="121" t="s">
        <v>1</v>
      </c>
      <c r="D1132" s="123" t="s">
        <v>304</v>
      </c>
    </row>
    <row r="1133" spans="1:4" ht="27" x14ac:dyDescent="0.2">
      <c r="A1133" s="120" t="s">
        <v>2700</v>
      </c>
      <c r="B1133" s="122" t="s">
        <v>8964</v>
      </c>
      <c r="C1133" s="121" t="s">
        <v>1</v>
      </c>
      <c r="D1133" s="123" t="s">
        <v>2173</v>
      </c>
    </row>
    <row r="1134" spans="1:4" ht="27" x14ac:dyDescent="0.2">
      <c r="A1134" s="120" t="s">
        <v>2701</v>
      </c>
      <c r="B1134" s="122" t="s">
        <v>8965</v>
      </c>
      <c r="C1134" s="121" t="s">
        <v>1</v>
      </c>
      <c r="D1134" s="123" t="s">
        <v>323</v>
      </c>
    </row>
    <row r="1135" spans="1:4" ht="27" x14ac:dyDescent="0.2">
      <c r="A1135" s="120" t="s">
        <v>2702</v>
      </c>
      <c r="B1135" s="122" t="s">
        <v>8966</v>
      </c>
      <c r="C1135" s="121" t="s">
        <v>1</v>
      </c>
      <c r="D1135" s="123" t="s">
        <v>16592</v>
      </c>
    </row>
    <row r="1136" spans="1:4" ht="27" x14ac:dyDescent="0.2">
      <c r="A1136" s="120" t="s">
        <v>2703</v>
      </c>
      <c r="B1136" s="122" t="s">
        <v>8967</v>
      </c>
      <c r="C1136" s="121" t="s">
        <v>1</v>
      </c>
      <c r="D1136" s="123" t="s">
        <v>717</v>
      </c>
    </row>
    <row r="1137" spans="1:4" ht="27" x14ac:dyDescent="0.2">
      <c r="A1137" s="120" t="s">
        <v>2704</v>
      </c>
      <c r="B1137" s="122" t="s">
        <v>8968</v>
      </c>
      <c r="C1137" s="121" t="s">
        <v>1</v>
      </c>
      <c r="D1137" s="123" t="s">
        <v>13331</v>
      </c>
    </row>
    <row r="1138" spans="1:4" ht="27" x14ac:dyDescent="0.2">
      <c r="A1138" s="120" t="s">
        <v>2705</v>
      </c>
      <c r="B1138" s="122" t="s">
        <v>8969</v>
      </c>
      <c r="C1138" s="121" t="s">
        <v>1</v>
      </c>
      <c r="D1138" s="123" t="s">
        <v>826</v>
      </c>
    </row>
    <row r="1139" spans="1:4" ht="27" x14ac:dyDescent="0.2">
      <c r="A1139" s="120" t="s">
        <v>2706</v>
      </c>
      <c r="B1139" s="122" t="s">
        <v>8970</v>
      </c>
      <c r="C1139" s="121" t="s">
        <v>1</v>
      </c>
      <c r="D1139" s="123" t="s">
        <v>722</v>
      </c>
    </row>
    <row r="1140" spans="1:4" ht="27" x14ac:dyDescent="0.2">
      <c r="A1140" s="120" t="s">
        <v>2707</v>
      </c>
      <c r="B1140" s="122" t="s">
        <v>8971</v>
      </c>
      <c r="C1140" s="121" t="s">
        <v>1</v>
      </c>
      <c r="D1140" s="123" t="s">
        <v>16593</v>
      </c>
    </row>
    <row r="1141" spans="1:4" ht="27" x14ac:dyDescent="0.2">
      <c r="A1141" s="120" t="s">
        <v>2709</v>
      </c>
      <c r="B1141" s="122" t="s">
        <v>8972</v>
      </c>
      <c r="C1141" s="121" t="s">
        <v>1</v>
      </c>
      <c r="D1141" s="123" t="s">
        <v>13772</v>
      </c>
    </row>
    <row r="1142" spans="1:4" ht="27" x14ac:dyDescent="0.2">
      <c r="A1142" s="120" t="s">
        <v>2710</v>
      </c>
      <c r="B1142" s="122" t="s">
        <v>8973</v>
      </c>
      <c r="C1142" s="121" t="s">
        <v>1</v>
      </c>
      <c r="D1142" s="123" t="s">
        <v>16594</v>
      </c>
    </row>
    <row r="1143" spans="1:4" ht="27" x14ac:dyDescent="0.2">
      <c r="A1143" s="120" t="s">
        <v>2712</v>
      </c>
      <c r="B1143" s="122" t="s">
        <v>8974</v>
      </c>
      <c r="C1143" s="121" t="s">
        <v>1</v>
      </c>
      <c r="D1143" s="123" t="s">
        <v>5720</v>
      </c>
    </row>
    <row r="1144" spans="1:4" ht="27" x14ac:dyDescent="0.2">
      <c r="A1144" s="120" t="s">
        <v>2713</v>
      </c>
      <c r="B1144" s="122" t="s">
        <v>8975</v>
      </c>
      <c r="C1144" s="121" t="s">
        <v>1</v>
      </c>
      <c r="D1144" s="123" t="s">
        <v>4018</v>
      </c>
    </row>
    <row r="1145" spans="1:4" ht="27" x14ac:dyDescent="0.2">
      <c r="A1145" s="120" t="s">
        <v>2714</v>
      </c>
      <c r="B1145" s="122" t="s">
        <v>8976</v>
      </c>
      <c r="C1145" s="121" t="s">
        <v>1</v>
      </c>
      <c r="D1145" s="123" t="s">
        <v>16537</v>
      </c>
    </row>
    <row r="1146" spans="1:4" ht="40.5" x14ac:dyDescent="0.2">
      <c r="A1146" s="120" t="s">
        <v>2715</v>
      </c>
      <c r="B1146" s="122" t="s">
        <v>8977</v>
      </c>
      <c r="C1146" s="121" t="s">
        <v>1</v>
      </c>
      <c r="D1146" s="123" t="s">
        <v>1090</v>
      </c>
    </row>
    <row r="1147" spans="1:4" ht="40.5" x14ac:dyDescent="0.2">
      <c r="A1147" s="120" t="s">
        <v>2716</v>
      </c>
      <c r="B1147" s="122" t="s">
        <v>8978</v>
      </c>
      <c r="C1147" s="121" t="s">
        <v>1</v>
      </c>
      <c r="D1147" s="123" t="s">
        <v>1084</v>
      </c>
    </row>
    <row r="1148" spans="1:4" ht="40.5" x14ac:dyDescent="0.2">
      <c r="A1148" s="120" t="s">
        <v>2717</v>
      </c>
      <c r="B1148" s="122" t="s">
        <v>8979</v>
      </c>
      <c r="C1148" s="121" t="s">
        <v>1</v>
      </c>
      <c r="D1148" s="123" t="s">
        <v>311</v>
      </c>
    </row>
    <row r="1149" spans="1:4" ht="40.5" x14ac:dyDescent="0.2">
      <c r="A1149" s="120" t="s">
        <v>2718</v>
      </c>
      <c r="B1149" s="122" t="s">
        <v>8980</v>
      </c>
      <c r="C1149" s="121" t="s">
        <v>1</v>
      </c>
      <c r="D1149" s="123" t="s">
        <v>884</v>
      </c>
    </row>
    <row r="1150" spans="1:4" ht="40.5" x14ac:dyDescent="0.2">
      <c r="A1150" s="120" t="s">
        <v>2719</v>
      </c>
      <c r="B1150" s="122" t="s">
        <v>8981</v>
      </c>
      <c r="C1150" s="121" t="s">
        <v>1</v>
      </c>
      <c r="D1150" s="123" t="s">
        <v>16537</v>
      </c>
    </row>
    <row r="1151" spans="1:4" ht="40.5" x14ac:dyDescent="0.2">
      <c r="A1151" s="120" t="s">
        <v>2720</v>
      </c>
      <c r="B1151" s="122" t="s">
        <v>8982</v>
      </c>
      <c r="C1151" s="121" t="s">
        <v>1</v>
      </c>
      <c r="D1151" s="123" t="s">
        <v>14257</v>
      </c>
    </row>
    <row r="1152" spans="1:4" ht="40.5" x14ac:dyDescent="0.2">
      <c r="A1152" s="120" t="s">
        <v>2721</v>
      </c>
      <c r="B1152" s="122" t="s">
        <v>8983</v>
      </c>
      <c r="C1152" s="121" t="s">
        <v>1</v>
      </c>
      <c r="D1152" s="123" t="s">
        <v>13363</v>
      </c>
    </row>
    <row r="1153" spans="1:4" ht="40.5" x14ac:dyDescent="0.2">
      <c r="A1153" s="120" t="s">
        <v>2723</v>
      </c>
      <c r="B1153" s="122" t="s">
        <v>8984</v>
      </c>
      <c r="C1153" s="121" t="s">
        <v>1</v>
      </c>
      <c r="D1153" s="123" t="s">
        <v>5882</v>
      </c>
    </row>
    <row r="1154" spans="1:4" ht="40.5" x14ac:dyDescent="0.2">
      <c r="A1154" s="120" t="s">
        <v>2724</v>
      </c>
      <c r="B1154" s="122" t="s">
        <v>8985</v>
      </c>
      <c r="C1154" s="121" t="s">
        <v>1</v>
      </c>
      <c r="D1154" s="123" t="s">
        <v>310</v>
      </c>
    </row>
    <row r="1155" spans="1:4" ht="40.5" x14ac:dyDescent="0.2">
      <c r="A1155" s="120" t="s">
        <v>2725</v>
      </c>
      <c r="B1155" s="122" t="s">
        <v>8986</v>
      </c>
      <c r="C1155" s="121" t="s">
        <v>1</v>
      </c>
      <c r="D1155" s="123" t="s">
        <v>1082</v>
      </c>
    </row>
    <row r="1156" spans="1:4" ht="40.5" x14ac:dyDescent="0.2">
      <c r="A1156" s="120" t="s">
        <v>2726</v>
      </c>
      <c r="B1156" s="122" t="s">
        <v>8987</v>
      </c>
      <c r="C1156" s="121" t="s">
        <v>1</v>
      </c>
      <c r="D1156" s="123" t="s">
        <v>789</v>
      </c>
    </row>
    <row r="1157" spans="1:4" ht="40.5" x14ac:dyDescent="0.2">
      <c r="A1157" s="120" t="s">
        <v>2727</v>
      </c>
      <c r="B1157" s="122" t="s">
        <v>8988</v>
      </c>
      <c r="C1157" s="121" t="s">
        <v>1</v>
      </c>
      <c r="D1157" s="123" t="s">
        <v>16479</v>
      </c>
    </row>
    <row r="1158" spans="1:4" ht="13.5" x14ac:dyDescent="0.2">
      <c r="A1158" s="120" t="s">
        <v>2728</v>
      </c>
      <c r="B1158" s="122" t="s">
        <v>15239</v>
      </c>
      <c r="C1158" s="121" t="s">
        <v>8</v>
      </c>
      <c r="D1158" s="123" t="s">
        <v>693</v>
      </c>
    </row>
    <row r="1159" spans="1:4" ht="27" x14ac:dyDescent="0.2">
      <c r="A1159" s="120" t="s">
        <v>2729</v>
      </c>
      <c r="B1159" s="122" t="s">
        <v>8989</v>
      </c>
      <c r="C1159" s="121" t="s">
        <v>35</v>
      </c>
      <c r="D1159" s="123" t="s">
        <v>357</v>
      </c>
    </row>
    <row r="1160" spans="1:4" ht="27" x14ac:dyDescent="0.2">
      <c r="A1160" s="120" t="s">
        <v>2730</v>
      </c>
      <c r="B1160" s="122" t="s">
        <v>8990</v>
      </c>
      <c r="C1160" s="121" t="s">
        <v>35</v>
      </c>
      <c r="D1160" s="123" t="s">
        <v>246</v>
      </c>
    </row>
    <row r="1161" spans="1:4" ht="40.5" x14ac:dyDescent="0.2">
      <c r="A1161" s="120" t="s">
        <v>2731</v>
      </c>
      <c r="B1161" s="122" t="s">
        <v>8991</v>
      </c>
      <c r="C1161" s="121" t="s">
        <v>14757</v>
      </c>
      <c r="D1161" s="123" t="s">
        <v>16595</v>
      </c>
    </row>
    <row r="1162" spans="1:4" ht="40.5" x14ac:dyDescent="0.2">
      <c r="A1162" s="120" t="s">
        <v>2732</v>
      </c>
      <c r="B1162" s="122" t="s">
        <v>8992</v>
      </c>
      <c r="C1162" s="121" t="s">
        <v>14757</v>
      </c>
      <c r="D1162" s="123" t="s">
        <v>16596</v>
      </c>
    </row>
    <row r="1163" spans="1:4" ht="40.5" x14ac:dyDescent="0.2">
      <c r="A1163" s="120" t="s">
        <v>2733</v>
      </c>
      <c r="B1163" s="122" t="s">
        <v>8993</v>
      </c>
      <c r="C1163" s="121" t="s">
        <v>14757</v>
      </c>
      <c r="D1163" s="123" t="s">
        <v>16597</v>
      </c>
    </row>
    <row r="1164" spans="1:4" ht="40.5" x14ac:dyDescent="0.2">
      <c r="A1164" s="120" t="s">
        <v>2734</v>
      </c>
      <c r="B1164" s="122" t="s">
        <v>8994</v>
      </c>
      <c r="C1164" s="121" t="s">
        <v>14757</v>
      </c>
      <c r="D1164" s="123" t="s">
        <v>16598</v>
      </c>
    </row>
    <row r="1165" spans="1:4" ht="40.5" x14ac:dyDescent="0.2">
      <c r="A1165" s="120" t="s">
        <v>2735</v>
      </c>
      <c r="B1165" s="122" t="s">
        <v>8995</v>
      </c>
      <c r="C1165" s="121" t="s">
        <v>8</v>
      </c>
      <c r="D1165" s="123" t="s">
        <v>16599</v>
      </c>
    </row>
    <row r="1166" spans="1:4" ht="40.5" x14ac:dyDescent="0.2">
      <c r="A1166" s="120" t="s">
        <v>2737</v>
      </c>
      <c r="B1166" s="122" t="s">
        <v>8996</v>
      </c>
      <c r="C1166" s="121" t="s">
        <v>8</v>
      </c>
      <c r="D1166" s="123" t="s">
        <v>16600</v>
      </c>
    </row>
    <row r="1167" spans="1:4" ht="40.5" x14ac:dyDescent="0.2">
      <c r="A1167" s="120" t="s">
        <v>2738</v>
      </c>
      <c r="B1167" s="122" t="s">
        <v>8997</v>
      </c>
      <c r="C1167" s="121" t="s">
        <v>8</v>
      </c>
      <c r="D1167" s="123" t="s">
        <v>14258</v>
      </c>
    </row>
    <row r="1168" spans="1:4" ht="40.5" x14ac:dyDescent="0.2">
      <c r="A1168" s="120" t="s">
        <v>2739</v>
      </c>
      <c r="B1168" s="122" t="s">
        <v>8998</v>
      </c>
      <c r="C1168" s="121" t="s">
        <v>8</v>
      </c>
      <c r="D1168" s="123" t="s">
        <v>16601</v>
      </c>
    </row>
    <row r="1169" spans="1:4" ht="40.5" x14ac:dyDescent="0.2">
      <c r="A1169" s="120" t="s">
        <v>2741</v>
      </c>
      <c r="B1169" s="122" t="s">
        <v>8999</v>
      </c>
      <c r="C1169" s="121" t="s">
        <v>8</v>
      </c>
      <c r="D1169" s="123" t="s">
        <v>14562</v>
      </c>
    </row>
    <row r="1170" spans="1:4" ht="27" x14ac:dyDescent="0.2">
      <c r="A1170" s="120" t="s">
        <v>2742</v>
      </c>
      <c r="B1170" s="122" t="s">
        <v>9000</v>
      </c>
      <c r="C1170" s="121" t="s">
        <v>8</v>
      </c>
      <c r="D1170" s="123" t="s">
        <v>591</v>
      </c>
    </row>
    <row r="1171" spans="1:4" ht="27" x14ac:dyDescent="0.2">
      <c r="A1171" s="120" t="s">
        <v>2743</v>
      </c>
      <c r="B1171" s="122" t="s">
        <v>9001</v>
      </c>
      <c r="C1171" s="121" t="s">
        <v>14757</v>
      </c>
      <c r="D1171" s="123" t="s">
        <v>16602</v>
      </c>
    </row>
    <row r="1172" spans="1:4" ht="27" x14ac:dyDescent="0.2">
      <c r="A1172" s="120" t="s">
        <v>2744</v>
      </c>
      <c r="B1172" s="122" t="s">
        <v>9002</v>
      </c>
      <c r="C1172" s="121" t="s">
        <v>14757</v>
      </c>
      <c r="D1172" s="123" t="s">
        <v>16603</v>
      </c>
    </row>
    <row r="1173" spans="1:4" ht="27" x14ac:dyDescent="0.2">
      <c r="A1173" s="120" t="s">
        <v>2745</v>
      </c>
      <c r="B1173" s="122" t="s">
        <v>9003</v>
      </c>
      <c r="C1173" s="121" t="s">
        <v>14757</v>
      </c>
      <c r="D1173" s="123" t="s">
        <v>16604</v>
      </c>
    </row>
    <row r="1174" spans="1:4" ht="27" x14ac:dyDescent="0.2">
      <c r="A1174" s="120" t="s">
        <v>2746</v>
      </c>
      <c r="B1174" s="122" t="s">
        <v>9004</v>
      </c>
      <c r="C1174" s="121" t="s">
        <v>14757</v>
      </c>
      <c r="D1174" s="123" t="s">
        <v>16605</v>
      </c>
    </row>
    <row r="1175" spans="1:4" ht="27" x14ac:dyDescent="0.2">
      <c r="A1175" s="120" t="s">
        <v>2747</v>
      </c>
      <c r="B1175" s="122" t="s">
        <v>9005</v>
      </c>
      <c r="C1175" s="121" t="s">
        <v>14757</v>
      </c>
      <c r="D1175" s="123" t="s">
        <v>16606</v>
      </c>
    </row>
    <row r="1176" spans="1:4" ht="27" x14ac:dyDescent="0.2">
      <c r="A1176" s="120" t="s">
        <v>2748</v>
      </c>
      <c r="B1176" s="122" t="s">
        <v>9006</v>
      </c>
      <c r="C1176" s="121" t="s">
        <v>14757</v>
      </c>
      <c r="D1176" s="123" t="s">
        <v>16607</v>
      </c>
    </row>
    <row r="1177" spans="1:4" ht="27" x14ac:dyDescent="0.2">
      <c r="A1177" s="120" t="s">
        <v>2749</v>
      </c>
      <c r="B1177" s="122" t="s">
        <v>9007</v>
      </c>
      <c r="C1177" s="121" t="s">
        <v>14757</v>
      </c>
      <c r="D1177" s="123" t="s">
        <v>16608</v>
      </c>
    </row>
    <row r="1178" spans="1:4" ht="27" x14ac:dyDescent="0.2">
      <c r="A1178" s="120" t="s">
        <v>2750</v>
      </c>
      <c r="B1178" s="122" t="s">
        <v>9008</v>
      </c>
      <c r="C1178" s="121" t="s">
        <v>14757</v>
      </c>
      <c r="D1178" s="123" t="s">
        <v>16609</v>
      </c>
    </row>
    <row r="1179" spans="1:4" ht="27" x14ac:dyDescent="0.2">
      <c r="A1179" s="120" t="s">
        <v>2751</v>
      </c>
      <c r="B1179" s="122" t="s">
        <v>9009</v>
      </c>
      <c r="C1179" s="121" t="s">
        <v>14757</v>
      </c>
      <c r="D1179" s="123" t="s">
        <v>16610</v>
      </c>
    </row>
    <row r="1180" spans="1:4" ht="27" x14ac:dyDescent="0.2">
      <c r="A1180" s="120" t="s">
        <v>2752</v>
      </c>
      <c r="B1180" s="122" t="s">
        <v>9010</v>
      </c>
      <c r="C1180" s="121" t="s">
        <v>14757</v>
      </c>
      <c r="D1180" s="123" t="s">
        <v>16611</v>
      </c>
    </row>
    <row r="1181" spans="1:4" ht="40.5" x14ac:dyDescent="0.2">
      <c r="A1181" s="120" t="s">
        <v>2753</v>
      </c>
      <c r="B1181" s="122" t="s">
        <v>9011</v>
      </c>
      <c r="C1181" s="121" t="s">
        <v>14757</v>
      </c>
      <c r="D1181" s="123" t="s">
        <v>16612</v>
      </c>
    </row>
    <row r="1182" spans="1:4" ht="40.5" x14ac:dyDescent="0.2">
      <c r="A1182" s="120" t="s">
        <v>2754</v>
      </c>
      <c r="B1182" s="122" t="s">
        <v>9012</v>
      </c>
      <c r="C1182" s="121" t="s">
        <v>14757</v>
      </c>
      <c r="D1182" s="123" t="s">
        <v>16613</v>
      </c>
    </row>
    <row r="1183" spans="1:4" ht="40.5" x14ac:dyDescent="0.2">
      <c r="A1183" s="120" t="s">
        <v>2755</v>
      </c>
      <c r="B1183" s="122" t="s">
        <v>9013</v>
      </c>
      <c r="C1183" s="121" t="s">
        <v>14757</v>
      </c>
      <c r="D1183" s="123" t="s">
        <v>16614</v>
      </c>
    </row>
    <row r="1184" spans="1:4" ht="40.5" x14ac:dyDescent="0.2">
      <c r="A1184" s="120" t="s">
        <v>2756</v>
      </c>
      <c r="B1184" s="122" t="s">
        <v>9014</v>
      </c>
      <c r="C1184" s="121" t="s">
        <v>14757</v>
      </c>
      <c r="D1184" s="123" t="s">
        <v>16615</v>
      </c>
    </row>
    <row r="1185" spans="1:4" ht="40.5" x14ac:dyDescent="0.2">
      <c r="A1185" s="120" t="s">
        <v>2757</v>
      </c>
      <c r="B1185" s="122" t="s">
        <v>9015</v>
      </c>
      <c r="C1185" s="121" t="s">
        <v>14757</v>
      </c>
      <c r="D1185" s="123" t="s">
        <v>16616</v>
      </c>
    </row>
    <row r="1186" spans="1:4" ht="40.5" x14ac:dyDescent="0.2">
      <c r="A1186" s="120" t="s">
        <v>2758</v>
      </c>
      <c r="B1186" s="122" t="s">
        <v>9016</v>
      </c>
      <c r="C1186" s="121" t="s">
        <v>14757</v>
      </c>
      <c r="D1186" s="123" t="s">
        <v>16617</v>
      </c>
    </row>
    <row r="1187" spans="1:4" ht="40.5" x14ac:dyDescent="0.2">
      <c r="A1187" s="120" t="s">
        <v>2759</v>
      </c>
      <c r="B1187" s="122" t="s">
        <v>9017</v>
      </c>
      <c r="C1187" s="121" t="s">
        <v>14757</v>
      </c>
      <c r="D1187" s="123" t="s">
        <v>16618</v>
      </c>
    </row>
    <row r="1188" spans="1:4" ht="40.5" x14ac:dyDescent="0.2">
      <c r="A1188" s="120" t="s">
        <v>2760</v>
      </c>
      <c r="B1188" s="122" t="s">
        <v>9018</v>
      </c>
      <c r="C1188" s="121" t="s">
        <v>14757</v>
      </c>
      <c r="D1188" s="123" t="s">
        <v>16619</v>
      </c>
    </row>
    <row r="1189" spans="1:4" ht="40.5" x14ac:dyDescent="0.2">
      <c r="A1189" s="120" t="s">
        <v>2761</v>
      </c>
      <c r="B1189" s="122" t="s">
        <v>9019</v>
      </c>
      <c r="C1189" s="121" t="s">
        <v>14757</v>
      </c>
      <c r="D1189" s="123" t="s">
        <v>16620</v>
      </c>
    </row>
    <row r="1190" spans="1:4" ht="40.5" x14ac:dyDescent="0.2">
      <c r="A1190" s="120" t="s">
        <v>2762</v>
      </c>
      <c r="B1190" s="122" t="s">
        <v>9020</v>
      </c>
      <c r="C1190" s="121" t="s">
        <v>14757</v>
      </c>
      <c r="D1190" s="123" t="s">
        <v>16621</v>
      </c>
    </row>
    <row r="1191" spans="1:4" ht="40.5" x14ac:dyDescent="0.2">
      <c r="A1191" s="120" t="s">
        <v>2763</v>
      </c>
      <c r="B1191" s="122" t="s">
        <v>9021</v>
      </c>
      <c r="C1191" s="121" t="s">
        <v>8</v>
      </c>
      <c r="D1191" s="123" t="s">
        <v>14486</v>
      </c>
    </row>
    <row r="1192" spans="1:4" ht="54" x14ac:dyDescent="0.2">
      <c r="A1192" s="120" t="s">
        <v>2765</v>
      </c>
      <c r="B1192" s="122" t="s">
        <v>9022</v>
      </c>
      <c r="C1192" s="121" t="s">
        <v>8</v>
      </c>
      <c r="D1192" s="123" t="s">
        <v>16622</v>
      </c>
    </row>
    <row r="1193" spans="1:4" ht="40.5" x14ac:dyDescent="0.2">
      <c r="A1193" s="120" t="s">
        <v>2767</v>
      </c>
      <c r="B1193" s="122" t="s">
        <v>9023</v>
      </c>
      <c r="C1193" s="121" t="s">
        <v>8</v>
      </c>
      <c r="D1193" s="123" t="s">
        <v>16623</v>
      </c>
    </row>
    <row r="1194" spans="1:4" ht="27" x14ac:dyDescent="0.2">
      <c r="A1194" s="120" t="s">
        <v>2768</v>
      </c>
      <c r="B1194" s="122" t="s">
        <v>9024</v>
      </c>
      <c r="C1194" s="121" t="s">
        <v>8</v>
      </c>
      <c r="D1194" s="123" t="s">
        <v>256</v>
      </c>
    </row>
    <row r="1195" spans="1:4" ht="27" x14ac:dyDescent="0.2">
      <c r="A1195" s="120" t="s">
        <v>2769</v>
      </c>
      <c r="B1195" s="122" t="s">
        <v>9025</v>
      </c>
      <c r="C1195" s="121" t="s">
        <v>8</v>
      </c>
      <c r="D1195" s="123" t="s">
        <v>505</v>
      </c>
    </row>
    <row r="1196" spans="1:4" ht="27" x14ac:dyDescent="0.2">
      <c r="A1196" s="120" t="s">
        <v>2770</v>
      </c>
      <c r="B1196" s="122" t="s">
        <v>9026</v>
      </c>
      <c r="C1196" s="121" t="s">
        <v>8</v>
      </c>
      <c r="D1196" s="123" t="s">
        <v>5349</v>
      </c>
    </row>
    <row r="1197" spans="1:4" ht="27" x14ac:dyDescent="0.2">
      <c r="A1197" s="120" t="s">
        <v>2772</v>
      </c>
      <c r="B1197" s="122" t="s">
        <v>9027</v>
      </c>
      <c r="C1197" s="121" t="s">
        <v>8</v>
      </c>
      <c r="D1197" s="123" t="s">
        <v>16624</v>
      </c>
    </row>
    <row r="1198" spans="1:4" ht="27" x14ac:dyDescent="0.2">
      <c r="A1198" s="120" t="s">
        <v>2773</v>
      </c>
      <c r="B1198" s="122" t="s">
        <v>9028</v>
      </c>
      <c r="C1198" s="121" t="s">
        <v>8</v>
      </c>
      <c r="D1198" s="123" t="s">
        <v>13675</v>
      </c>
    </row>
    <row r="1199" spans="1:4" ht="27" x14ac:dyDescent="0.2">
      <c r="A1199" s="120" t="s">
        <v>2774</v>
      </c>
      <c r="B1199" s="122" t="s">
        <v>9029</v>
      </c>
      <c r="C1199" s="121" t="s">
        <v>8</v>
      </c>
      <c r="D1199" s="123" t="s">
        <v>2080</v>
      </c>
    </row>
    <row r="1200" spans="1:4" ht="27" x14ac:dyDescent="0.2">
      <c r="A1200" s="120" t="s">
        <v>2775</v>
      </c>
      <c r="B1200" s="122" t="s">
        <v>9030</v>
      </c>
      <c r="C1200" s="121" t="s">
        <v>8</v>
      </c>
      <c r="D1200" s="123" t="s">
        <v>16510</v>
      </c>
    </row>
    <row r="1201" spans="1:4" ht="13.5" x14ac:dyDescent="0.2">
      <c r="A1201" s="120" t="s">
        <v>2776</v>
      </c>
      <c r="B1201" s="122" t="s">
        <v>9031</v>
      </c>
      <c r="C1201" s="121" t="s">
        <v>35</v>
      </c>
      <c r="D1201" s="123" t="s">
        <v>16625</v>
      </c>
    </row>
    <row r="1202" spans="1:4" ht="27" x14ac:dyDescent="0.2">
      <c r="A1202" s="120" t="s">
        <v>2778</v>
      </c>
      <c r="B1202" s="122" t="s">
        <v>9032</v>
      </c>
      <c r="C1202" s="121" t="s">
        <v>8</v>
      </c>
      <c r="D1202" s="123" t="s">
        <v>973</v>
      </c>
    </row>
    <row r="1203" spans="1:4" ht="27" x14ac:dyDescent="0.2">
      <c r="A1203" s="120" t="s">
        <v>2779</v>
      </c>
      <c r="B1203" s="122" t="s">
        <v>9033</v>
      </c>
      <c r="C1203" s="121" t="s">
        <v>8</v>
      </c>
      <c r="D1203" s="123" t="s">
        <v>1294</v>
      </c>
    </row>
    <row r="1204" spans="1:4" ht="13.5" x14ac:dyDescent="0.2">
      <c r="A1204" s="120" t="s">
        <v>2781</v>
      </c>
      <c r="B1204" s="122" t="s">
        <v>9034</v>
      </c>
      <c r="C1204" s="121" t="s">
        <v>14757</v>
      </c>
      <c r="D1204" s="123" t="s">
        <v>200</v>
      </c>
    </row>
    <row r="1205" spans="1:4" ht="27" x14ac:dyDescent="0.2">
      <c r="A1205" s="120" t="s">
        <v>2782</v>
      </c>
      <c r="B1205" s="122" t="s">
        <v>9035</v>
      </c>
      <c r="C1205" s="121" t="s">
        <v>8</v>
      </c>
      <c r="D1205" s="123" t="s">
        <v>16624</v>
      </c>
    </row>
    <row r="1206" spans="1:4" ht="27" x14ac:dyDescent="0.2">
      <c r="A1206" s="120" t="s">
        <v>2784</v>
      </c>
      <c r="B1206" s="122" t="s">
        <v>9036</v>
      </c>
      <c r="C1206" s="121" t="s">
        <v>8</v>
      </c>
      <c r="D1206" s="123" t="s">
        <v>13675</v>
      </c>
    </row>
    <row r="1207" spans="1:4" ht="27" x14ac:dyDescent="0.2">
      <c r="A1207" s="120" t="s">
        <v>2785</v>
      </c>
      <c r="B1207" s="122" t="s">
        <v>9037</v>
      </c>
      <c r="C1207" s="121" t="s">
        <v>8</v>
      </c>
      <c r="D1207" s="123" t="s">
        <v>16624</v>
      </c>
    </row>
    <row r="1208" spans="1:4" ht="27" x14ac:dyDescent="0.2">
      <c r="A1208" s="120" t="s">
        <v>2786</v>
      </c>
      <c r="B1208" s="122" t="s">
        <v>9038</v>
      </c>
      <c r="C1208" s="121" t="s">
        <v>8</v>
      </c>
      <c r="D1208" s="123" t="s">
        <v>13675</v>
      </c>
    </row>
    <row r="1209" spans="1:4" ht="27" x14ac:dyDescent="0.2">
      <c r="A1209" s="120" t="s">
        <v>2787</v>
      </c>
      <c r="B1209" s="122" t="s">
        <v>9039</v>
      </c>
      <c r="C1209" s="121" t="s">
        <v>8</v>
      </c>
      <c r="D1209" s="123" t="s">
        <v>2080</v>
      </c>
    </row>
    <row r="1210" spans="1:4" ht="27" x14ac:dyDescent="0.2">
      <c r="A1210" s="120" t="s">
        <v>2788</v>
      </c>
      <c r="B1210" s="122" t="s">
        <v>9040</v>
      </c>
      <c r="C1210" s="121" t="s">
        <v>8</v>
      </c>
      <c r="D1210" s="123" t="s">
        <v>16510</v>
      </c>
    </row>
    <row r="1211" spans="1:4" ht="27" x14ac:dyDescent="0.2">
      <c r="A1211" s="120" t="s">
        <v>2790</v>
      </c>
      <c r="B1211" s="122" t="s">
        <v>9041</v>
      </c>
      <c r="C1211" s="121" t="s">
        <v>8</v>
      </c>
      <c r="D1211" s="123" t="s">
        <v>2080</v>
      </c>
    </row>
    <row r="1212" spans="1:4" ht="27" x14ac:dyDescent="0.2">
      <c r="A1212" s="120" t="s">
        <v>2791</v>
      </c>
      <c r="B1212" s="122" t="s">
        <v>9042</v>
      </c>
      <c r="C1212" s="121" t="s">
        <v>8</v>
      </c>
      <c r="D1212" s="123" t="s">
        <v>16510</v>
      </c>
    </row>
    <row r="1213" spans="1:4" ht="40.5" x14ac:dyDescent="0.2">
      <c r="A1213" s="120" t="s">
        <v>2792</v>
      </c>
      <c r="B1213" s="122" t="s">
        <v>9043</v>
      </c>
      <c r="C1213" s="121" t="s">
        <v>8</v>
      </c>
      <c r="D1213" s="123" t="s">
        <v>16626</v>
      </c>
    </row>
    <row r="1214" spans="1:4" ht="40.5" x14ac:dyDescent="0.2">
      <c r="A1214" s="120" t="s">
        <v>2794</v>
      </c>
      <c r="B1214" s="122" t="s">
        <v>9044</v>
      </c>
      <c r="C1214" s="121" t="s">
        <v>8</v>
      </c>
      <c r="D1214" s="123" t="s">
        <v>16627</v>
      </c>
    </row>
    <row r="1215" spans="1:4" ht="27" x14ac:dyDescent="0.2">
      <c r="A1215" s="120" t="s">
        <v>2795</v>
      </c>
      <c r="B1215" s="122" t="s">
        <v>9045</v>
      </c>
      <c r="C1215" s="121" t="s">
        <v>8</v>
      </c>
      <c r="D1215" s="123" t="s">
        <v>16628</v>
      </c>
    </row>
    <row r="1216" spans="1:4" ht="27" x14ac:dyDescent="0.2">
      <c r="A1216" s="120" t="s">
        <v>2796</v>
      </c>
      <c r="B1216" s="122" t="s">
        <v>9046</v>
      </c>
      <c r="C1216" s="121" t="s">
        <v>8</v>
      </c>
      <c r="D1216" s="123" t="s">
        <v>16629</v>
      </c>
    </row>
    <row r="1217" spans="1:4" ht="27" x14ac:dyDescent="0.2">
      <c r="A1217" s="120" t="s">
        <v>2797</v>
      </c>
      <c r="B1217" s="122" t="s">
        <v>9047</v>
      </c>
      <c r="C1217" s="121" t="s">
        <v>8</v>
      </c>
      <c r="D1217" s="123" t="s">
        <v>16630</v>
      </c>
    </row>
    <row r="1218" spans="1:4" ht="27" x14ac:dyDescent="0.2">
      <c r="A1218" s="120" t="s">
        <v>2798</v>
      </c>
      <c r="B1218" s="122" t="s">
        <v>9048</v>
      </c>
      <c r="C1218" s="121" t="s">
        <v>8</v>
      </c>
      <c r="D1218" s="123" t="s">
        <v>16631</v>
      </c>
    </row>
    <row r="1219" spans="1:4" ht="27" x14ac:dyDescent="0.2">
      <c r="A1219" s="120" t="s">
        <v>2799</v>
      </c>
      <c r="B1219" s="122" t="s">
        <v>9049</v>
      </c>
      <c r="C1219" s="121" t="s">
        <v>8</v>
      </c>
      <c r="D1219" s="123" t="s">
        <v>16632</v>
      </c>
    </row>
    <row r="1220" spans="1:4" ht="27" x14ac:dyDescent="0.2">
      <c r="A1220" s="120" t="s">
        <v>2800</v>
      </c>
      <c r="B1220" s="122" t="s">
        <v>9050</v>
      </c>
      <c r="C1220" s="121" t="s">
        <v>8</v>
      </c>
      <c r="D1220" s="123" t="s">
        <v>16633</v>
      </c>
    </row>
    <row r="1221" spans="1:4" ht="27" x14ac:dyDescent="0.2">
      <c r="A1221" s="120" t="s">
        <v>2801</v>
      </c>
      <c r="B1221" s="122" t="s">
        <v>9051</v>
      </c>
      <c r="C1221" s="121" t="s">
        <v>8</v>
      </c>
      <c r="D1221" s="123" t="s">
        <v>16634</v>
      </c>
    </row>
    <row r="1222" spans="1:4" ht="13.5" x14ac:dyDescent="0.2">
      <c r="A1222" s="120" t="s">
        <v>2802</v>
      </c>
      <c r="B1222" s="122" t="s">
        <v>9052</v>
      </c>
      <c r="C1222" s="121" t="s">
        <v>8</v>
      </c>
      <c r="D1222" s="123" t="s">
        <v>16635</v>
      </c>
    </row>
    <row r="1223" spans="1:4" ht="13.5" x14ac:dyDescent="0.2">
      <c r="A1223" s="120" t="s">
        <v>2803</v>
      </c>
      <c r="B1223" s="122" t="s">
        <v>9053</v>
      </c>
      <c r="C1223" s="121" t="s">
        <v>8</v>
      </c>
      <c r="D1223" s="123" t="s">
        <v>16636</v>
      </c>
    </row>
    <row r="1224" spans="1:4" ht="13.5" x14ac:dyDescent="0.2">
      <c r="A1224" s="120" t="s">
        <v>2804</v>
      </c>
      <c r="B1224" s="122" t="s">
        <v>9054</v>
      </c>
      <c r="C1224" s="121" t="s">
        <v>8</v>
      </c>
      <c r="D1224" s="123" t="s">
        <v>16637</v>
      </c>
    </row>
    <row r="1225" spans="1:4" ht="13.5" x14ac:dyDescent="0.2">
      <c r="A1225" s="120" t="s">
        <v>2805</v>
      </c>
      <c r="B1225" s="122" t="s">
        <v>9055</v>
      </c>
      <c r="C1225" s="121" t="s">
        <v>8</v>
      </c>
      <c r="D1225" s="123" t="s">
        <v>16638</v>
      </c>
    </row>
    <row r="1226" spans="1:4" ht="13.5" x14ac:dyDescent="0.2">
      <c r="A1226" s="120" t="s">
        <v>2806</v>
      </c>
      <c r="B1226" s="122" t="s">
        <v>9056</v>
      </c>
      <c r="C1226" s="121" t="s">
        <v>35</v>
      </c>
      <c r="D1226" s="123" t="s">
        <v>1561</v>
      </c>
    </row>
    <row r="1227" spans="1:4" ht="27" x14ac:dyDescent="0.2">
      <c r="A1227" s="120" t="s">
        <v>2807</v>
      </c>
      <c r="B1227" s="122" t="s">
        <v>9057</v>
      </c>
      <c r="C1227" s="121" t="s">
        <v>8</v>
      </c>
      <c r="D1227" s="123" t="s">
        <v>3520</v>
      </c>
    </row>
    <row r="1228" spans="1:4" ht="27" x14ac:dyDescent="0.2">
      <c r="A1228" s="120" t="s">
        <v>2808</v>
      </c>
      <c r="B1228" s="122" t="s">
        <v>9058</v>
      </c>
      <c r="C1228" s="121" t="s">
        <v>8</v>
      </c>
      <c r="D1228" s="123" t="s">
        <v>16639</v>
      </c>
    </row>
    <row r="1229" spans="1:4" ht="40.5" x14ac:dyDescent="0.2">
      <c r="A1229" s="120" t="s">
        <v>2809</v>
      </c>
      <c r="B1229" s="122" t="s">
        <v>9059</v>
      </c>
      <c r="C1229" s="121" t="s">
        <v>35</v>
      </c>
      <c r="D1229" s="123" t="s">
        <v>16640</v>
      </c>
    </row>
    <row r="1230" spans="1:4" ht="40.5" x14ac:dyDescent="0.2">
      <c r="A1230" s="120" t="s">
        <v>2810</v>
      </c>
      <c r="B1230" s="122" t="s">
        <v>9060</v>
      </c>
      <c r="C1230" s="121" t="s">
        <v>35</v>
      </c>
      <c r="D1230" s="123" t="s">
        <v>16641</v>
      </c>
    </row>
    <row r="1231" spans="1:4" ht="40.5" x14ac:dyDescent="0.2">
      <c r="A1231" s="120" t="s">
        <v>2812</v>
      </c>
      <c r="B1231" s="122" t="s">
        <v>9061</v>
      </c>
      <c r="C1231" s="121" t="s">
        <v>35</v>
      </c>
      <c r="D1231" s="123" t="s">
        <v>150</v>
      </c>
    </row>
    <row r="1232" spans="1:4" ht="40.5" x14ac:dyDescent="0.2">
      <c r="A1232" s="120" t="s">
        <v>2813</v>
      </c>
      <c r="B1232" s="122" t="s">
        <v>9062</v>
      </c>
      <c r="C1232" s="121" t="s">
        <v>35</v>
      </c>
      <c r="D1232" s="123" t="s">
        <v>786</v>
      </c>
    </row>
    <row r="1233" spans="1:4" ht="27" x14ac:dyDescent="0.2">
      <c r="A1233" s="120" t="s">
        <v>2815</v>
      </c>
      <c r="B1233" s="122" t="s">
        <v>15240</v>
      </c>
      <c r="C1233" s="121" t="s">
        <v>35</v>
      </c>
      <c r="D1233" s="123" t="s">
        <v>13457</v>
      </c>
    </row>
    <row r="1234" spans="1:4" ht="27" x14ac:dyDescent="0.2">
      <c r="A1234" s="120" t="s">
        <v>2816</v>
      </c>
      <c r="B1234" s="122" t="s">
        <v>9063</v>
      </c>
      <c r="C1234" s="121" t="s">
        <v>35</v>
      </c>
      <c r="D1234" s="123" t="s">
        <v>16642</v>
      </c>
    </row>
    <row r="1235" spans="1:4" ht="27" x14ac:dyDescent="0.2">
      <c r="A1235" s="120" t="s">
        <v>2818</v>
      </c>
      <c r="B1235" s="122" t="s">
        <v>9064</v>
      </c>
      <c r="C1235" s="121" t="s">
        <v>35</v>
      </c>
      <c r="D1235" s="123" t="s">
        <v>16643</v>
      </c>
    </row>
    <row r="1236" spans="1:4" ht="40.5" x14ac:dyDescent="0.2">
      <c r="A1236" s="120" t="s">
        <v>2819</v>
      </c>
      <c r="B1236" s="122" t="s">
        <v>9065</v>
      </c>
      <c r="C1236" s="121" t="s">
        <v>35</v>
      </c>
      <c r="D1236" s="123" t="s">
        <v>16644</v>
      </c>
    </row>
    <row r="1237" spans="1:4" ht="27" x14ac:dyDescent="0.2">
      <c r="A1237" s="120" t="s">
        <v>2820</v>
      </c>
      <c r="B1237" s="122" t="s">
        <v>9066</v>
      </c>
      <c r="C1237" s="121" t="s">
        <v>35</v>
      </c>
      <c r="D1237" s="123" t="s">
        <v>14176</v>
      </c>
    </row>
    <row r="1238" spans="1:4" ht="27" x14ac:dyDescent="0.2">
      <c r="A1238" s="120" t="s">
        <v>2821</v>
      </c>
      <c r="B1238" s="122" t="s">
        <v>9067</v>
      </c>
      <c r="C1238" s="121" t="s">
        <v>35</v>
      </c>
      <c r="D1238" s="123" t="s">
        <v>7192</v>
      </c>
    </row>
    <row r="1239" spans="1:4" ht="27" x14ac:dyDescent="0.2">
      <c r="A1239" s="120" t="s">
        <v>2822</v>
      </c>
      <c r="B1239" s="122" t="s">
        <v>9068</v>
      </c>
      <c r="C1239" s="121" t="s">
        <v>35</v>
      </c>
      <c r="D1239" s="123" t="s">
        <v>16645</v>
      </c>
    </row>
    <row r="1240" spans="1:4" ht="27" x14ac:dyDescent="0.2">
      <c r="A1240" s="120" t="s">
        <v>2823</v>
      </c>
      <c r="B1240" s="122" t="s">
        <v>9069</v>
      </c>
      <c r="C1240" s="121" t="s">
        <v>35</v>
      </c>
      <c r="D1240" s="123" t="s">
        <v>2835</v>
      </c>
    </row>
    <row r="1241" spans="1:4" ht="27" x14ac:dyDescent="0.2">
      <c r="A1241" s="120" t="s">
        <v>2824</v>
      </c>
      <c r="B1241" s="122" t="s">
        <v>9070</v>
      </c>
      <c r="C1241" s="121" t="s">
        <v>35</v>
      </c>
      <c r="D1241" s="123" t="s">
        <v>16646</v>
      </c>
    </row>
    <row r="1242" spans="1:4" ht="40.5" x14ac:dyDescent="0.2">
      <c r="A1242" s="120" t="s">
        <v>2825</v>
      </c>
      <c r="B1242" s="122" t="s">
        <v>9071</v>
      </c>
      <c r="C1242" s="121" t="s">
        <v>8</v>
      </c>
      <c r="D1242" s="123" t="s">
        <v>16647</v>
      </c>
    </row>
    <row r="1243" spans="1:4" ht="13.5" x14ac:dyDescent="0.2">
      <c r="A1243" s="120" t="s">
        <v>2826</v>
      </c>
      <c r="B1243" s="122" t="s">
        <v>9072</v>
      </c>
      <c r="C1243" s="121" t="s">
        <v>13227</v>
      </c>
      <c r="D1243" s="123" t="s">
        <v>5061</v>
      </c>
    </row>
    <row r="1244" spans="1:4" ht="13.5" x14ac:dyDescent="0.2">
      <c r="A1244" s="120" t="s">
        <v>2828</v>
      </c>
      <c r="B1244" s="122" t="s">
        <v>9073</v>
      </c>
      <c r="C1244" s="121" t="s">
        <v>13227</v>
      </c>
      <c r="D1244" s="123" t="s">
        <v>847</v>
      </c>
    </row>
    <row r="1245" spans="1:4" ht="27" x14ac:dyDescent="0.2">
      <c r="A1245" s="120" t="s">
        <v>2829</v>
      </c>
      <c r="B1245" s="122" t="s">
        <v>9074</v>
      </c>
      <c r="C1245" s="121" t="s">
        <v>14757</v>
      </c>
      <c r="D1245" s="123" t="s">
        <v>16648</v>
      </c>
    </row>
    <row r="1246" spans="1:4" ht="27" x14ac:dyDescent="0.2">
      <c r="A1246" s="120" t="s">
        <v>2830</v>
      </c>
      <c r="B1246" s="122" t="s">
        <v>9075</v>
      </c>
      <c r="C1246" s="121" t="s">
        <v>14757</v>
      </c>
      <c r="D1246" s="123" t="s">
        <v>16649</v>
      </c>
    </row>
    <row r="1247" spans="1:4" ht="27" x14ac:dyDescent="0.2">
      <c r="A1247" s="120" t="s">
        <v>2831</v>
      </c>
      <c r="B1247" s="122" t="s">
        <v>9076</v>
      </c>
      <c r="C1247" s="121" t="s">
        <v>14757</v>
      </c>
      <c r="D1247" s="123" t="s">
        <v>16650</v>
      </c>
    </row>
    <row r="1248" spans="1:4" ht="27" x14ac:dyDescent="0.2">
      <c r="A1248" s="120" t="s">
        <v>2832</v>
      </c>
      <c r="B1248" s="122" t="s">
        <v>9077</v>
      </c>
      <c r="C1248" s="121" t="s">
        <v>14757</v>
      </c>
      <c r="D1248" s="123" t="s">
        <v>16651</v>
      </c>
    </row>
    <row r="1249" spans="1:4" ht="40.5" x14ac:dyDescent="0.2">
      <c r="A1249" s="120" t="s">
        <v>2833</v>
      </c>
      <c r="B1249" s="122" t="s">
        <v>9078</v>
      </c>
      <c r="C1249" s="121" t="s">
        <v>8</v>
      </c>
      <c r="D1249" s="123" t="s">
        <v>16652</v>
      </c>
    </row>
    <row r="1250" spans="1:4" ht="40.5" x14ac:dyDescent="0.2">
      <c r="A1250" s="120" t="s">
        <v>2834</v>
      </c>
      <c r="B1250" s="122" t="s">
        <v>9079</v>
      </c>
      <c r="C1250" s="121" t="s">
        <v>8</v>
      </c>
      <c r="D1250" s="123" t="s">
        <v>14469</v>
      </c>
    </row>
    <row r="1251" spans="1:4" ht="40.5" x14ac:dyDescent="0.2">
      <c r="A1251" s="120" t="s">
        <v>2836</v>
      </c>
      <c r="B1251" s="122" t="s">
        <v>9080</v>
      </c>
      <c r="C1251" s="121" t="s">
        <v>8</v>
      </c>
      <c r="D1251" s="123" t="s">
        <v>4996</v>
      </c>
    </row>
    <row r="1252" spans="1:4" ht="40.5" x14ac:dyDescent="0.2">
      <c r="A1252" s="120" t="s">
        <v>2837</v>
      </c>
      <c r="B1252" s="122" t="s">
        <v>9081</v>
      </c>
      <c r="C1252" s="121" t="s">
        <v>8</v>
      </c>
      <c r="D1252" s="123" t="s">
        <v>16653</v>
      </c>
    </row>
    <row r="1253" spans="1:4" ht="40.5" x14ac:dyDescent="0.2">
      <c r="A1253" s="120" t="s">
        <v>2838</v>
      </c>
      <c r="B1253" s="122" t="s">
        <v>9082</v>
      </c>
      <c r="C1253" s="121" t="s">
        <v>8</v>
      </c>
      <c r="D1253" s="123" t="s">
        <v>16654</v>
      </c>
    </row>
    <row r="1254" spans="1:4" ht="40.5" x14ac:dyDescent="0.2">
      <c r="A1254" s="120" t="s">
        <v>2839</v>
      </c>
      <c r="B1254" s="122" t="s">
        <v>9083</v>
      </c>
      <c r="C1254" s="121" t="s">
        <v>8</v>
      </c>
      <c r="D1254" s="123" t="s">
        <v>14746</v>
      </c>
    </row>
    <row r="1255" spans="1:4" ht="40.5" x14ac:dyDescent="0.2">
      <c r="A1255" s="120" t="s">
        <v>2840</v>
      </c>
      <c r="B1255" s="122" t="s">
        <v>9084</v>
      </c>
      <c r="C1255" s="121" t="s">
        <v>8</v>
      </c>
      <c r="D1255" s="123" t="s">
        <v>16655</v>
      </c>
    </row>
    <row r="1256" spans="1:4" ht="27" x14ac:dyDescent="0.2">
      <c r="A1256" s="120" t="s">
        <v>2841</v>
      </c>
      <c r="B1256" s="122" t="s">
        <v>9085</v>
      </c>
      <c r="C1256" s="121" t="s">
        <v>8</v>
      </c>
      <c r="D1256" s="123" t="s">
        <v>16656</v>
      </c>
    </row>
    <row r="1257" spans="1:4" ht="27" x14ac:dyDescent="0.2">
      <c r="A1257" s="120" t="s">
        <v>2843</v>
      </c>
      <c r="B1257" s="122" t="s">
        <v>9086</v>
      </c>
      <c r="C1257" s="121" t="s">
        <v>8</v>
      </c>
      <c r="D1257" s="123" t="s">
        <v>4307</v>
      </c>
    </row>
    <row r="1258" spans="1:4" ht="40.5" x14ac:dyDescent="0.2">
      <c r="A1258" s="120" t="s">
        <v>2844</v>
      </c>
      <c r="B1258" s="122" t="s">
        <v>9087</v>
      </c>
      <c r="C1258" s="121" t="s">
        <v>8</v>
      </c>
      <c r="D1258" s="123" t="s">
        <v>13604</v>
      </c>
    </row>
    <row r="1259" spans="1:4" ht="40.5" x14ac:dyDescent="0.2">
      <c r="A1259" s="120" t="s">
        <v>2845</v>
      </c>
      <c r="B1259" s="122" t="s">
        <v>9088</v>
      </c>
      <c r="C1259" s="121" t="s">
        <v>8</v>
      </c>
      <c r="D1259" s="123" t="s">
        <v>14227</v>
      </c>
    </row>
    <row r="1260" spans="1:4" ht="27" x14ac:dyDescent="0.2">
      <c r="A1260" s="120" t="s">
        <v>2846</v>
      </c>
      <c r="B1260" s="122" t="s">
        <v>9089</v>
      </c>
      <c r="C1260" s="121" t="s">
        <v>8</v>
      </c>
      <c r="D1260" s="123" t="s">
        <v>812</v>
      </c>
    </row>
    <row r="1261" spans="1:4" ht="40.5" x14ac:dyDescent="0.2">
      <c r="A1261" s="120" t="s">
        <v>2847</v>
      </c>
      <c r="B1261" s="122" t="s">
        <v>9090</v>
      </c>
      <c r="C1261" s="121" t="s">
        <v>8</v>
      </c>
      <c r="D1261" s="123" t="s">
        <v>14474</v>
      </c>
    </row>
    <row r="1262" spans="1:4" ht="27" x14ac:dyDescent="0.2">
      <c r="A1262" s="120" t="s">
        <v>2848</v>
      </c>
      <c r="B1262" s="122" t="s">
        <v>9091</v>
      </c>
      <c r="C1262" s="121" t="s">
        <v>8</v>
      </c>
      <c r="D1262" s="123" t="s">
        <v>14193</v>
      </c>
    </row>
    <row r="1263" spans="1:4" ht="27" x14ac:dyDescent="0.2">
      <c r="A1263" s="120" t="s">
        <v>2849</v>
      </c>
      <c r="B1263" s="122" t="s">
        <v>9092</v>
      </c>
      <c r="C1263" s="121" t="s">
        <v>14757</v>
      </c>
      <c r="D1263" s="123" t="s">
        <v>16657</v>
      </c>
    </row>
    <row r="1264" spans="1:4" ht="27" x14ac:dyDescent="0.2">
      <c r="A1264" s="120" t="s">
        <v>2850</v>
      </c>
      <c r="B1264" s="122" t="s">
        <v>9093</v>
      </c>
      <c r="C1264" s="121" t="s">
        <v>14757</v>
      </c>
      <c r="D1264" s="123" t="s">
        <v>16658</v>
      </c>
    </row>
    <row r="1265" spans="1:4" ht="27" x14ac:dyDescent="0.2">
      <c r="A1265" s="120" t="s">
        <v>2851</v>
      </c>
      <c r="B1265" s="122" t="s">
        <v>9094</v>
      </c>
      <c r="C1265" s="121" t="s">
        <v>14757</v>
      </c>
      <c r="D1265" s="123" t="s">
        <v>16659</v>
      </c>
    </row>
    <row r="1266" spans="1:4" ht="27" x14ac:dyDescent="0.2">
      <c r="A1266" s="120" t="s">
        <v>2852</v>
      </c>
      <c r="B1266" s="122" t="s">
        <v>9095</v>
      </c>
      <c r="C1266" s="121" t="s">
        <v>14757</v>
      </c>
      <c r="D1266" s="123" t="s">
        <v>16660</v>
      </c>
    </row>
    <row r="1267" spans="1:4" ht="27" x14ac:dyDescent="0.2">
      <c r="A1267" s="120" t="s">
        <v>2853</v>
      </c>
      <c r="B1267" s="122" t="s">
        <v>9096</v>
      </c>
      <c r="C1267" s="121" t="s">
        <v>14757</v>
      </c>
      <c r="D1267" s="123" t="s">
        <v>16661</v>
      </c>
    </row>
    <row r="1268" spans="1:4" ht="27" x14ac:dyDescent="0.2">
      <c r="A1268" s="120" t="s">
        <v>2854</v>
      </c>
      <c r="B1268" s="122" t="s">
        <v>9097</v>
      </c>
      <c r="C1268" s="121" t="s">
        <v>14757</v>
      </c>
      <c r="D1268" s="123" t="s">
        <v>16662</v>
      </c>
    </row>
    <row r="1269" spans="1:4" ht="40.5" x14ac:dyDescent="0.2">
      <c r="A1269" s="120" t="s">
        <v>2855</v>
      </c>
      <c r="B1269" s="122" t="s">
        <v>9098</v>
      </c>
      <c r="C1269" s="121" t="s">
        <v>13227</v>
      </c>
      <c r="D1269" s="123" t="s">
        <v>369</v>
      </c>
    </row>
    <row r="1270" spans="1:4" ht="27" x14ac:dyDescent="0.2">
      <c r="A1270" s="120" t="s">
        <v>2856</v>
      </c>
      <c r="B1270" s="122" t="s">
        <v>9099</v>
      </c>
      <c r="C1270" s="121" t="s">
        <v>14757</v>
      </c>
      <c r="D1270" s="123" t="s">
        <v>16663</v>
      </c>
    </row>
    <row r="1271" spans="1:4" ht="27" x14ac:dyDescent="0.2">
      <c r="A1271" s="120" t="s">
        <v>2857</v>
      </c>
      <c r="B1271" s="122" t="s">
        <v>9100</v>
      </c>
      <c r="C1271" s="121" t="s">
        <v>14757</v>
      </c>
      <c r="D1271" s="123" t="s">
        <v>16664</v>
      </c>
    </row>
    <row r="1272" spans="1:4" ht="27" x14ac:dyDescent="0.2">
      <c r="A1272" s="120" t="s">
        <v>2858</v>
      </c>
      <c r="B1272" s="122" t="s">
        <v>9101</v>
      </c>
      <c r="C1272" s="121" t="s">
        <v>14757</v>
      </c>
      <c r="D1272" s="123" t="s">
        <v>16665</v>
      </c>
    </row>
    <row r="1273" spans="1:4" ht="27" x14ac:dyDescent="0.2">
      <c r="A1273" s="120" t="s">
        <v>2859</v>
      </c>
      <c r="B1273" s="122" t="s">
        <v>9102</v>
      </c>
      <c r="C1273" s="121" t="s">
        <v>14757</v>
      </c>
      <c r="D1273" s="123" t="s">
        <v>16666</v>
      </c>
    </row>
    <row r="1274" spans="1:4" ht="40.5" x14ac:dyDescent="0.2">
      <c r="A1274" s="120" t="s">
        <v>2860</v>
      </c>
      <c r="B1274" s="122" t="s">
        <v>9103</v>
      </c>
      <c r="C1274" s="121" t="s">
        <v>14757</v>
      </c>
      <c r="D1274" s="123" t="s">
        <v>16657</v>
      </c>
    </row>
    <row r="1275" spans="1:4" ht="40.5" x14ac:dyDescent="0.2">
      <c r="A1275" s="120" t="s">
        <v>2861</v>
      </c>
      <c r="B1275" s="122" t="s">
        <v>9104</v>
      </c>
      <c r="C1275" s="121" t="s">
        <v>14757</v>
      </c>
      <c r="D1275" s="123" t="s">
        <v>16667</v>
      </c>
    </row>
    <row r="1276" spans="1:4" ht="40.5" x14ac:dyDescent="0.2">
      <c r="A1276" s="120" t="s">
        <v>2862</v>
      </c>
      <c r="B1276" s="122" t="s">
        <v>9105</v>
      </c>
      <c r="C1276" s="121" t="s">
        <v>14757</v>
      </c>
      <c r="D1276" s="123" t="s">
        <v>16668</v>
      </c>
    </row>
    <row r="1277" spans="1:4" ht="40.5" x14ac:dyDescent="0.2">
      <c r="A1277" s="120" t="s">
        <v>2863</v>
      </c>
      <c r="B1277" s="122" t="s">
        <v>9106</v>
      </c>
      <c r="C1277" s="121" t="s">
        <v>14757</v>
      </c>
      <c r="D1277" s="123" t="s">
        <v>16669</v>
      </c>
    </row>
    <row r="1278" spans="1:4" ht="40.5" x14ac:dyDescent="0.2">
      <c r="A1278" s="120" t="s">
        <v>2864</v>
      </c>
      <c r="B1278" s="122" t="s">
        <v>9107</v>
      </c>
      <c r="C1278" s="121" t="s">
        <v>14757</v>
      </c>
      <c r="D1278" s="123" t="s">
        <v>16670</v>
      </c>
    </row>
    <row r="1279" spans="1:4" ht="40.5" x14ac:dyDescent="0.2">
      <c r="A1279" s="120" t="s">
        <v>2865</v>
      </c>
      <c r="B1279" s="122" t="s">
        <v>9108</v>
      </c>
      <c r="C1279" s="121" t="s">
        <v>14757</v>
      </c>
      <c r="D1279" s="123" t="s">
        <v>16671</v>
      </c>
    </row>
    <row r="1280" spans="1:4" ht="40.5" x14ac:dyDescent="0.2">
      <c r="A1280" s="120" t="s">
        <v>2866</v>
      </c>
      <c r="B1280" s="122" t="s">
        <v>9109</v>
      </c>
      <c r="C1280" s="121" t="s">
        <v>14757</v>
      </c>
      <c r="D1280" s="123" t="s">
        <v>16672</v>
      </c>
    </row>
    <row r="1281" spans="1:4" ht="40.5" x14ac:dyDescent="0.2">
      <c r="A1281" s="120" t="s">
        <v>2867</v>
      </c>
      <c r="B1281" s="122" t="s">
        <v>9110</v>
      </c>
      <c r="C1281" s="121" t="s">
        <v>14757</v>
      </c>
      <c r="D1281" s="123" t="s">
        <v>16673</v>
      </c>
    </row>
    <row r="1282" spans="1:4" ht="40.5" x14ac:dyDescent="0.2">
      <c r="A1282" s="120" t="s">
        <v>2868</v>
      </c>
      <c r="B1282" s="122" t="s">
        <v>9111</v>
      </c>
      <c r="C1282" s="121" t="s">
        <v>14757</v>
      </c>
      <c r="D1282" s="123" t="s">
        <v>16674</v>
      </c>
    </row>
    <row r="1283" spans="1:4" ht="40.5" x14ac:dyDescent="0.2">
      <c r="A1283" s="120" t="s">
        <v>2869</v>
      </c>
      <c r="B1283" s="122" t="s">
        <v>9112</v>
      </c>
      <c r="C1283" s="121" t="s">
        <v>14757</v>
      </c>
      <c r="D1283" s="123" t="s">
        <v>16675</v>
      </c>
    </row>
    <row r="1284" spans="1:4" ht="27" x14ac:dyDescent="0.2">
      <c r="A1284" s="120" t="s">
        <v>2870</v>
      </c>
      <c r="B1284" s="122" t="s">
        <v>9113</v>
      </c>
      <c r="C1284" s="121" t="s">
        <v>8</v>
      </c>
      <c r="D1284" s="123" t="s">
        <v>16676</v>
      </c>
    </row>
    <row r="1285" spans="1:4" ht="13.5" x14ac:dyDescent="0.2">
      <c r="A1285" s="120" t="s">
        <v>2871</v>
      </c>
      <c r="B1285" s="122" t="s">
        <v>9114</v>
      </c>
      <c r="C1285" s="121" t="s">
        <v>1</v>
      </c>
      <c r="D1285" s="123" t="s">
        <v>734</v>
      </c>
    </row>
    <row r="1286" spans="1:4" ht="13.5" x14ac:dyDescent="0.2">
      <c r="A1286" s="120" t="s">
        <v>2872</v>
      </c>
      <c r="B1286" s="122" t="s">
        <v>9115</v>
      </c>
      <c r="C1286" s="121" t="s">
        <v>35</v>
      </c>
      <c r="D1286" s="123" t="s">
        <v>16677</v>
      </c>
    </row>
    <row r="1287" spans="1:4" ht="13.5" x14ac:dyDescent="0.2">
      <c r="A1287" s="120" t="s">
        <v>2873</v>
      </c>
      <c r="B1287" s="122" t="s">
        <v>9116</v>
      </c>
      <c r="C1287" s="121" t="s">
        <v>35</v>
      </c>
      <c r="D1287" s="123" t="s">
        <v>1281</v>
      </c>
    </row>
    <row r="1288" spans="1:4" ht="13.5" x14ac:dyDescent="0.2">
      <c r="A1288" s="120" t="s">
        <v>2874</v>
      </c>
      <c r="B1288" s="122" t="s">
        <v>9117</v>
      </c>
      <c r="C1288" s="121" t="s">
        <v>35</v>
      </c>
      <c r="D1288" s="123" t="s">
        <v>16678</v>
      </c>
    </row>
    <row r="1289" spans="1:4" ht="13.5" x14ac:dyDescent="0.2">
      <c r="A1289" s="120" t="s">
        <v>2875</v>
      </c>
      <c r="B1289" s="122" t="s">
        <v>9118</v>
      </c>
      <c r="C1289" s="121" t="s">
        <v>35</v>
      </c>
      <c r="D1289" s="123" t="s">
        <v>14564</v>
      </c>
    </row>
    <row r="1290" spans="1:4" ht="13.5" x14ac:dyDescent="0.2">
      <c r="A1290" s="120" t="s">
        <v>2876</v>
      </c>
      <c r="B1290" s="122" t="s">
        <v>15241</v>
      </c>
      <c r="C1290" s="121" t="s">
        <v>8</v>
      </c>
      <c r="D1290" s="123" t="s">
        <v>364</v>
      </c>
    </row>
    <row r="1291" spans="1:4" ht="13.5" x14ac:dyDescent="0.2">
      <c r="A1291" s="120" t="s">
        <v>2877</v>
      </c>
      <c r="B1291" s="122" t="s">
        <v>15242</v>
      </c>
      <c r="C1291" s="121" t="s">
        <v>8</v>
      </c>
      <c r="D1291" s="123" t="s">
        <v>14211</v>
      </c>
    </row>
    <row r="1292" spans="1:4" ht="13.5" x14ac:dyDescent="0.2">
      <c r="A1292" s="120" t="s">
        <v>2879</v>
      </c>
      <c r="B1292" s="122" t="s">
        <v>9119</v>
      </c>
      <c r="C1292" s="121" t="s">
        <v>50</v>
      </c>
      <c r="D1292" s="123" t="s">
        <v>16679</v>
      </c>
    </row>
    <row r="1293" spans="1:4" ht="13.5" x14ac:dyDescent="0.2">
      <c r="A1293" s="120" t="s">
        <v>2880</v>
      </c>
      <c r="B1293" s="122" t="s">
        <v>9120</v>
      </c>
      <c r="C1293" s="121" t="s">
        <v>50</v>
      </c>
      <c r="D1293" s="123" t="s">
        <v>16680</v>
      </c>
    </row>
    <row r="1294" spans="1:4" ht="13.5" x14ac:dyDescent="0.2">
      <c r="A1294" s="120" t="s">
        <v>2881</v>
      </c>
      <c r="B1294" s="122" t="s">
        <v>9121</v>
      </c>
      <c r="C1294" s="121" t="s">
        <v>50</v>
      </c>
      <c r="D1294" s="123" t="s">
        <v>16681</v>
      </c>
    </row>
    <row r="1295" spans="1:4" ht="13.5" x14ac:dyDescent="0.2">
      <c r="A1295" s="120" t="s">
        <v>2882</v>
      </c>
      <c r="B1295" s="122" t="s">
        <v>9122</v>
      </c>
      <c r="C1295" s="121" t="s">
        <v>50</v>
      </c>
      <c r="D1295" s="123" t="s">
        <v>16682</v>
      </c>
    </row>
    <row r="1296" spans="1:4" ht="13.5" x14ac:dyDescent="0.2">
      <c r="A1296" s="120" t="s">
        <v>2883</v>
      </c>
      <c r="B1296" s="122" t="s">
        <v>9123</v>
      </c>
      <c r="C1296" s="121" t="s">
        <v>8</v>
      </c>
      <c r="D1296" s="123" t="s">
        <v>16683</v>
      </c>
    </row>
    <row r="1297" spans="1:4" ht="27" x14ac:dyDescent="0.2">
      <c r="A1297" s="120" t="s">
        <v>2884</v>
      </c>
      <c r="B1297" s="122" t="s">
        <v>9124</v>
      </c>
      <c r="C1297" s="121" t="s">
        <v>35</v>
      </c>
      <c r="D1297" s="123" t="s">
        <v>16684</v>
      </c>
    </row>
    <row r="1298" spans="1:4" ht="27" x14ac:dyDescent="0.2">
      <c r="A1298" s="120" t="s">
        <v>2885</v>
      </c>
      <c r="B1298" s="122" t="s">
        <v>9125</v>
      </c>
      <c r="C1298" s="121" t="s">
        <v>35</v>
      </c>
      <c r="D1298" s="123" t="s">
        <v>16685</v>
      </c>
    </row>
    <row r="1299" spans="1:4" ht="27" x14ac:dyDescent="0.2">
      <c r="A1299" s="120" t="s">
        <v>2886</v>
      </c>
      <c r="B1299" s="122" t="s">
        <v>9126</v>
      </c>
      <c r="C1299" s="121" t="s">
        <v>35</v>
      </c>
      <c r="D1299" s="123" t="s">
        <v>16686</v>
      </c>
    </row>
    <row r="1300" spans="1:4" ht="27" x14ac:dyDescent="0.2">
      <c r="A1300" s="120" t="s">
        <v>2887</v>
      </c>
      <c r="B1300" s="122" t="s">
        <v>9127</v>
      </c>
      <c r="C1300" s="121" t="s">
        <v>35</v>
      </c>
      <c r="D1300" s="123" t="s">
        <v>14360</v>
      </c>
    </row>
    <row r="1301" spans="1:4" ht="13.5" x14ac:dyDescent="0.2">
      <c r="A1301" s="120" t="s">
        <v>2888</v>
      </c>
      <c r="B1301" s="122" t="s">
        <v>15243</v>
      </c>
      <c r="C1301" s="121" t="s">
        <v>35</v>
      </c>
      <c r="D1301" s="123" t="s">
        <v>16409</v>
      </c>
    </row>
    <row r="1302" spans="1:4" ht="27" x14ac:dyDescent="0.2">
      <c r="A1302" s="120" t="s">
        <v>2890</v>
      </c>
      <c r="B1302" s="122" t="s">
        <v>9128</v>
      </c>
      <c r="C1302" s="121" t="s">
        <v>8</v>
      </c>
      <c r="D1302" s="123" t="s">
        <v>16687</v>
      </c>
    </row>
    <row r="1303" spans="1:4" ht="40.5" x14ac:dyDescent="0.2">
      <c r="A1303" s="120" t="s">
        <v>2891</v>
      </c>
      <c r="B1303" s="122" t="s">
        <v>15244</v>
      </c>
      <c r="C1303" s="121" t="s">
        <v>35</v>
      </c>
      <c r="D1303" s="123" t="s">
        <v>16688</v>
      </c>
    </row>
    <row r="1304" spans="1:4" ht="13.5" x14ac:dyDescent="0.2">
      <c r="A1304" s="120" t="s">
        <v>2892</v>
      </c>
      <c r="B1304" s="122" t="s">
        <v>15245</v>
      </c>
      <c r="C1304" s="121" t="s">
        <v>35</v>
      </c>
      <c r="D1304" s="123" t="s">
        <v>16689</v>
      </c>
    </row>
    <row r="1305" spans="1:4" ht="13.5" x14ac:dyDescent="0.2">
      <c r="A1305" s="120" t="s">
        <v>2893</v>
      </c>
      <c r="B1305" s="122" t="s">
        <v>9129</v>
      </c>
      <c r="C1305" s="121" t="s">
        <v>50</v>
      </c>
      <c r="D1305" s="123" t="s">
        <v>16690</v>
      </c>
    </row>
    <row r="1306" spans="1:4" ht="27" x14ac:dyDescent="0.2">
      <c r="A1306" s="120" t="s">
        <v>2894</v>
      </c>
      <c r="B1306" s="122" t="s">
        <v>9130</v>
      </c>
      <c r="C1306" s="121" t="s">
        <v>35</v>
      </c>
      <c r="D1306" s="123" t="s">
        <v>16691</v>
      </c>
    </row>
    <row r="1307" spans="1:4" ht="13.5" x14ac:dyDescent="0.2">
      <c r="A1307" s="120" t="s">
        <v>2895</v>
      </c>
      <c r="B1307" s="122" t="s">
        <v>9131</v>
      </c>
      <c r="C1307" s="121" t="s">
        <v>8</v>
      </c>
      <c r="D1307" s="123" t="s">
        <v>14500</v>
      </c>
    </row>
    <row r="1308" spans="1:4" ht="13.5" x14ac:dyDescent="0.2">
      <c r="A1308" s="120" t="s">
        <v>2896</v>
      </c>
      <c r="B1308" s="122" t="s">
        <v>9132</v>
      </c>
      <c r="C1308" s="121" t="s">
        <v>50</v>
      </c>
      <c r="D1308" s="123" t="s">
        <v>13536</v>
      </c>
    </row>
    <row r="1309" spans="1:4" ht="13.5" x14ac:dyDescent="0.2">
      <c r="A1309" s="120" t="s">
        <v>2897</v>
      </c>
      <c r="B1309" s="122" t="s">
        <v>9133</v>
      </c>
      <c r="C1309" s="121" t="s">
        <v>50</v>
      </c>
      <c r="D1309" s="123" t="s">
        <v>16692</v>
      </c>
    </row>
    <row r="1310" spans="1:4" ht="13.5" x14ac:dyDescent="0.2">
      <c r="A1310" s="120" t="s">
        <v>2898</v>
      </c>
      <c r="B1310" s="122" t="s">
        <v>9134</v>
      </c>
      <c r="C1310" s="121" t="s">
        <v>8</v>
      </c>
      <c r="D1310" s="123" t="s">
        <v>16693</v>
      </c>
    </row>
    <row r="1311" spans="1:4" ht="13.5" x14ac:dyDescent="0.2">
      <c r="A1311" s="120" t="s">
        <v>2899</v>
      </c>
      <c r="B1311" s="122" t="s">
        <v>9135</v>
      </c>
      <c r="C1311" s="121" t="s">
        <v>35</v>
      </c>
      <c r="D1311" s="123" t="s">
        <v>16694</v>
      </c>
    </row>
    <row r="1312" spans="1:4" ht="13.5" x14ac:dyDescent="0.2">
      <c r="A1312" s="120" t="s">
        <v>2901</v>
      </c>
      <c r="B1312" s="122" t="s">
        <v>9136</v>
      </c>
      <c r="C1312" s="121" t="s">
        <v>35</v>
      </c>
      <c r="D1312" s="123" t="s">
        <v>14435</v>
      </c>
    </row>
    <row r="1313" spans="1:4" ht="27" x14ac:dyDescent="0.2">
      <c r="A1313" s="120" t="s">
        <v>2902</v>
      </c>
      <c r="B1313" s="122" t="s">
        <v>15246</v>
      </c>
      <c r="C1313" s="121" t="s">
        <v>35</v>
      </c>
      <c r="D1313" s="123" t="s">
        <v>16695</v>
      </c>
    </row>
    <row r="1314" spans="1:4" ht="27" x14ac:dyDescent="0.2">
      <c r="A1314" s="120" t="s">
        <v>2903</v>
      </c>
      <c r="B1314" s="122" t="s">
        <v>15247</v>
      </c>
      <c r="C1314" s="121" t="s">
        <v>35</v>
      </c>
      <c r="D1314" s="123" t="s">
        <v>16696</v>
      </c>
    </row>
    <row r="1315" spans="1:4" ht="27" x14ac:dyDescent="0.2">
      <c r="A1315" s="120" t="s">
        <v>2904</v>
      </c>
      <c r="B1315" s="122" t="s">
        <v>15248</v>
      </c>
      <c r="C1315" s="121" t="s">
        <v>35</v>
      </c>
      <c r="D1315" s="123" t="s">
        <v>16697</v>
      </c>
    </row>
    <row r="1316" spans="1:4" ht="27" x14ac:dyDescent="0.2">
      <c r="A1316" s="120" t="s">
        <v>2905</v>
      </c>
      <c r="B1316" s="122" t="s">
        <v>15249</v>
      </c>
      <c r="C1316" s="121" t="s">
        <v>35</v>
      </c>
      <c r="D1316" s="123" t="s">
        <v>16698</v>
      </c>
    </row>
    <row r="1317" spans="1:4" ht="27" x14ac:dyDescent="0.2">
      <c r="A1317" s="120" t="s">
        <v>2906</v>
      </c>
      <c r="B1317" s="122" t="s">
        <v>9137</v>
      </c>
      <c r="C1317" s="121" t="s">
        <v>35</v>
      </c>
      <c r="D1317" s="123" t="s">
        <v>1031</v>
      </c>
    </row>
    <row r="1318" spans="1:4" ht="27" x14ac:dyDescent="0.2">
      <c r="A1318" s="120" t="s">
        <v>2907</v>
      </c>
      <c r="B1318" s="122" t="s">
        <v>9138</v>
      </c>
      <c r="C1318" s="121" t="s">
        <v>35</v>
      </c>
      <c r="D1318" s="123" t="s">
        <v>16699</v>
      </c>
    </row>
    <row r="1319" spans="1:4" ht="27" x14ac:dyDescent="0.2">
      <c r="A1319" s="120" t="s">
        <v>2908</v>
      </c>
      <c r="B1319" s="122" t="s">
        <v>9139</v>
      </c>
      <c r="C1319" s="121" t="s">
        <v>35</v>
      </c>
      <c r="D1319" s="123" t="s">
        <v>14370</v>
      </c>
    </row>
    <row r="1320" spans="1:4" ht="13.5" x14ac:dyDescent="0.2">
      <c r="A1320" s="120" t="s">
        <v>2909</v>
      </c>
      <c r="B1320" s="122" t="s">
        <v>9140</v>
      </c>
      <c r="C1320" s="121" t="s">
        <v>50</v>
      </c>
      <c r="D1320" s="123" t="s">
        <v>16700</v>
      </c>
    </row>
    <row r="1321" spans="1:4" ht="13.5" x14ac:dyDescent="0.2">
      <c r="A1321" s="120" t="s">
        <v>2910</v>
      </c>
      <c r="B1321" s="122" t="s">
        <v>9141</v>
      </c>
      <c r="C1321" s="121" t="s">
        <v>50</v>
      </c>
      <c r="D1321" s="123" t="s">
        <v>16701</v>
      </c>
    </row>
    <row r="1322" spans="1:4" ht="13.5" x14ac:dyDescent="0.2">
      <c r="A1322" s="120" t="s">
        <v>2911</v>
      </c>
      <c r="B1322" s="122" t="s">
        <v>9142</v>
      </c>
      <c r="C1322" s="121" t="s">
        <v>8</v>
      </c>
      <c r="D1322" s="123" t="s">
        <v>1261</v>
      </c>
    </row>
    <row r="1323" spans="1:4" ht="13.5" x14ac:dyDescent="0.2">
      <c r="A1323" s="120" t="s">
        <v>2912</v>
      </c>
      <c r="B1323" s="122" t="s">
        <v>9143</v>
      </c>
      <c r="C1323" s="121" t="s">
        <v>8</v>
      </c>
      <c r="D1323" s="123" t="s">
        <v>624</v>
      </c>
    </row>
    <row r="1324" spans="1:4" ht="13.5" x14ac:dyDescent="0.2">
      <c r="A1324" s="120" t="s">
        <v>2913</v>
      </c>
      <c r="B1324" s="122" t="s">
        <v>9144</v>
      </c>
      <c r="C1324" s="121" t="s">
        <v>50</v>
      </c>
      <c r="D1324" s="123" t="s">
        <v>16702</v>
      </c>
    </row>
    <row r="1325" spans="1:4" ht="13.5" x14ac:dyDescent="0.2">
      <c r="A1325" s="120" t="s">
        <v>2914</v>
      </c>
      <c r="B1325" s="122" t="s">
        <v>9145</v>
      </c>
      <c r="C1325" s="121" t="s">
        <v>50</v>
      </c>
      <c r="D1325" s="123" t="s">
        <v>16703</v>
      </c>
    </row>
    <row r="1326" spans="1:4" ht="13.5" x14ac:dyDescent="0.2">
      <c r="A1326" s="120" t="s">
        <v>2915</v>
      </c>
      <c r="B1326" s="122" t="s">
        <v>9146</v>
      </c>
      <c r="C1326" s="121" t="s">
        <v>50</v>
      </c>
      <c r="D1326" s="123" t="s">
        <v>16704</v>
      </c>
    </row>
    <row r="1327" spans="1:4" ht="13.5" x14ac:dyDescent="0.2">
      <c r="A1327" s="120" t="s">
        <v>2916</v>
      </c>
      <c r="B1327" s="122" t="s">
        <v>9147</v>
      </c>
      <c r="C1327" s="121" t="s">
        <v>50</v>
      </c>
      <c r="D1327" s="123" t="s">
        <v>16705</v>
      </c>
    </row>
    <row r="1328" spans="1:4" ht="13.5" x14ac:dyDescent="0.2">
      <c r="A1328" s="120" t="s">
        <v>2917</v>
      </c>
      <c r="B1328" s="122" t="s">
        <v>9148</v>
      </c>
      <c r="C1328" s="121" t="s">
        <v>8</v>
      </c>
      <c r="D1328" s="123" t="s">
        <v>16706</v>
      </c>
    </row>
    <row r="1329" spans="1:4" ht="13.5" x14ac:dyDescent="0.2">
      <c r="A1329" s="120" t="s">
        <v>2918</v>
      </c>
      <c r="B1329" s="122" t="s">
        <v>9149</v>
      </c>
      <c r="C1329" s="121" t="s">
        <v>8</v>
      </c>
      <c r="D1329" s="123" t="s">
        <v>16707</v>
      </c>
    </row>
    <row r="1330" spans="1:4" ht="40.5" x14ac:dyDescent="0.2">
      <c r="A1330" s="120" t="s">
        <v>2919</v>
      </c>
      <c r="B1330" s="122" t="s">
        <v>9150</v>
      </c>
      <c r="C1330" s="121" t="s">
        <v>50</v>
      </c>
      <c r="D1330" s="123" t="s">
        <v>16708</v>
      </c>
    </row>
    <row r="1331" spans="1:4" ht="40.5" x14ac:dyDescent="0.2">
      <c r="A1331" s="120" t="s">
        <v>2920</v>
      </c>
      <c r="B1331" s="122" t="s">
        <v>9151</v>
      </c>
      <c r="C1331" s="121" t="s">
        <v>50</v>
      </c>
      <c r="D1331" s="123" t="s">
        <v>16709</v>
      </c>
    </row>
    <row r="1332" spans="1:4" ht="40.5" x14ac:dyDescent="0.2">
      <c r="A1332" s="120" t="s">
        <v>2921</v>
      </c>
      <c r="B1332" s="122" t="s">
        <v>9152</v>
      </c>
      <c r="C1332" s="121" t="s">
        <v>50</v>
      </c>
      <c r="D1332" s="123" t="s">
        <v>16710</v>
      </c>
    </row>
    <row r="1333" spans="1:4" ht="40.5" x14ac:dyDescent="0.2">
      <c r="A1333" s="120" t="s">
        <v>2922</v>
      </c>
      <c r="B1333" s="122" t="s">
        <v>15250</v>
      </c>
      <c r="C1333" s="121" t="s">
        <v>50</v>
      </c>
      <c r="D1333" s="123" t="s">
        <v>16711</v>
      </c>
    </row>
    <row r="1334" spans="1:4" ht="40.5" x14ac:dyDescent="0.2">
      <c r="A1334" s="120" t="s">
        <v>2923</v>
      </c>
      <c r="B1334" s="122" t="s">
        <v>15251</v>
      </c>
      <c r="C1334" s="121" t="s">
        <v>50</v>
      </c>
      <c r="D1334" s="123" t="s">
        <v>16712</v>
      </c>
    </row>
    <row r="1335" spans="1:4" ht="40.5" x14ac:dyDescent="0.2">
      <c r="A1335" s="120" t="s">
        <v>2924</v>
      </c>
      <c r="B1335" s="122" t="s">
        <v>9153</v>
      </c>
      <c r="C1335" s="121" t="s">
        <v>50</v>
      </c>
      <c r="D1335" s="123" t="s">
        <v>16713</v>
      </c>
    </row>
    <row r="1336" spans="1:4" ht="40.5" x14ac:dyDescent="0.2">
      <c r="A1336" s="120" t="s">
        <v>2925</v>
      </c>
      <c r="B1336" s="122" t="s">
        <v>15252</v>
      </c>
      <c r="C1336" s="121" t="s">
        <v>50</v>
      </c>
      <c r="D1336" s="123" t="s">
        <v>16714</v>
      </c>
    </row>
    <row r="1337" spans="1:4" ht="40.5" x14ac:dyDescent="0.2">
      <c r="A1337" s="120" t="s">
        <v>2926</v>
      </c>
      <c r="B1337" s="122" t="s">
        <v>15253</v>
      </c>
      <c r="C1337" s="121" t="s">
        <v>50</v>
      </c>
      <c r="D1337" s="123" t="s">
        <v>16715</v>
      </c>
    </row>
    <row r="1338" spans="1:4" ht="40.5" x14ac:dyDescent="0.2">
      <c r="A1338" s="120" t="s">
        <v>2927</v>
      </c>
      <c r="B1338" s="122" t="s">
        <v>15254</v>
      </c>
      <c r="C1338" s="121" t="s">
        <v>50</v>
      </c>
      <c r="D1338" s="123" t="s">
        <v>16716</v>
      </c>
    </row>
    <row r="1339" spans="1:4" ht="40.5" x14ac:dyDescent="0.2">
      <c r="A1339" s="120" t="s">
        <v>2928</v>
      </c>
      <c r="B1339" s="122" t="s">
        <v>15255</v>
      </c>
      <c r="C1339" s="121" t="s">
        <v>50</v>
      </c>
      <c r="D1339" s="123" t="s">
        <v>16717</v>
      </c>
    </row>
    <row r="1340" spans="1:4" ht="40.5" x14ac:dyDescent="0.2">
      <c r="A1340" s="120" t="s">
        <v>2929</v>
      </c>
      <c r="B1340" s="122" t="s">
        <v>15256</v>
      </c>
      <c r="C1340" s="121" t="s">
        <v>50</v>
      </c>
      <c r="D1340" s="123" t="s">
        <v>16718</v>
      </c>
    </row>
    <row r="1341" spans="1:4" ht="54" x14ac:dyDescent="0.2">
      <c r="A1341" s="120" t="s">
        <v>2930</v>
      </c>
      <c r="B1341" s="122" t="s">
        <v>15257</v>
      </c>
      <c r="C1341" s="121" t="s">
        <v>50</v>
      </c>
      <c r="D1341" s="123" t="s">
        <v>16719</v>
      </c>
    </row>
    <row r="1342" spans="1:4" ht="40.5" x14ac:dyDescent="0.2">
      <c r="A1342" s="120" t="s">
        <v>2931</v>
      </c>
      <c r="B1342" s="122" t="s">
        <v>9154</v>
      </c>
      <c r="C1342" s="121" t="s">
        <v>8</v>
      </c>
      <c r="D1342" s="123" t="s">
        <v>16720</v>
      </c>
    </row>
    <row r="1343" spans="1:4" ht="40.5" x14ac:dyDescent="0.2">
      <c r="A1343" s="120" t="s">
        <v>2932</v>
      </c>
      <c r="B1343" s="122" t="s">
        <v>9155</v>
      </c>
      <c r="C1343" s="121" t="s">
        <v>8</v>
      </c>
      <c r="D1343" s="123" t="s">
        <v>16721</v>
      </c>
    </row>
    <row r="1344" spans="1:4" ht="40.5" x14ac:dyDescent="0.2">
      <c r="A1344" s="120" t="s">
        <v>2933</v>
      </c>
      <c r="B1344" s="122" t="s">
        <v>9156</v>
      </c>
      <c r="C1344" s="121" t="s">
        <v>8</v>
      </c>
      <c r="D1344" s="123" t="s">
        <v>16722</v>
      </c>
    </row>
    <row r="1345" spans="1:4" ht="40.5" x14ac:dyDescent="0.2">
      <c r="A1345" s="120" t="s">
        <v>2934</v>
      </c>
      <c r="B1345" s="122" t="s">
        <v>9157</v>
      </c>
      <c r="C1345" s="121" t="s">
        <v>50</v>
      </c>
      <c r="D1345" s="123" t="s">
        <v>16723</v>
      </c>
    </row>
    <row r="1346" spans="1:4" ht="13.5" x14ac:dyDescent="0.2">
      <c r="A1346" s="120" t="s">
        <v>2935</v>
      </c>
      <c r="B1346" s="122" t="s">
        <v>9158</v>
      </c>
      <c r="C1346" s="121" t="s">
        <v>50</v>
      </c>
      <c r="D1346" s="123" t="s">
        <v>16724</v>
      </c>
    </row>
    <row r="1347" spans="1:4" ht="13.5" x14ac:dyDescent="0.2">
      <c r="A1347" s="120" t="s">
        <v>2936</v>
      </c>
      <c r="B1347" s="122" t="s">
        <v>9159</v>
      </c>
      <c r="C1347" s="121" t="s">
        <v>50</v>
      </c>
      <c r="D1347" s="123" t="s">
        <v>16725</v>
      </c>
    </row>
    <row r="1348" spans="1:4" ht="13.5" x14ac:dyDescent="0.2">
      <c r="A1348" s="120" t="s">
        <v>2937</v>
      </c>
      <c r="B1348" s="122" t="s">
        <v>9160</v>
      </c>
      <c r="C1348" s="121" t="s">
        <v>50</v>
      </c>
      <c r="D1348" s="123" t="s">
        <v>16726</v>
      </c>
    </row>
    <row r="1349" spans="1:4" ht="27" x14ac:dyDescent="0.2">
      <c r="A1349" s="120" t="s">
        <v>2938</v>
      </c>
      <c r="B1349" s="122" t="s">
        <v>9161</v>
      </c>
      <c r="C1349" s="121" t="s">
        <v>50</v>
      </c>
      <c r="D1349" s="123" t="s">
        <v>16727</v>
      </c>
    </row>
    <row r="1350" spans="1:4" ht="27" x14ac:dyDescent="0.2">
      <c r="A1350" s="120" t="s">
        <v>2939</v>
      </c>
      <c r="B1350" s="122" t="s">
        <v>9162</v>
      </c>
      <c r="C1350" s="121" t="s">
        <v>50</v>
      </c>
      <c r="D1350" s="123" t="s">
        <v>16728</v>
      </c>
    </row>
    <row r="1351" spans="1:4" ht="40.5" x14ac:dyDescent="0.2">
      <c r="A1351" s="120" t="s">
        <v>2940</v>
      </c>
      <c r="B1351" s="122" t="s">
        <v>9163</v>
      </c>
      <c r="C1351" s="121" t="s">
        <v>8</v>
      </c>
      <c r="D1351" s="123" t="s">
        <v>16729</v>
      </c>
    </row>
    <row r="1352" spans="1:4" ht="40.5" x14ac:dyDescent="0.2">
      <c r="A1352" s="120" t="s">
        <v>2941</v>
      </c>
      <c r="B1352" s="122" t="s">
        <v>9164</v>
      </c>
      <c r="C1352" s="121" t="s">
        <v>8</v>
      </c>
      <c r="D1352" s="123" t="s">
        <v>16730</v>
      </c>
    </row>
    <row r="1353" spans="1:4" ht="40.5" x14ac:dyDescent="0.2">
      <c r="A1353" s="120" t="s">
        <v>2942</v>
      </c>
      <c r="B1353" s="122" t="s">
        <v>9165</v>
      </c>
      <c r="C1353" s="121" t="s">
        <v>8</v>
      </c>
      <c r="D1353" s="123" t="s">
        <v>16731</v>
      </c>
    </row>
    <row r="1354" spans="1:4" ht="40.5" x14ac:dyDescent="0.2">
      <c r="A1354" s="120" t="s">
        <v>2943</v>
      </c>
      <c r="B1354" s="122" t="s">
        <v>9166</v>
      </c>
      <c r="C1354" s="121" t="s">
        <v>8</v>
      </c>
      <c r="D1354" s="123" t="s">
        <v>16732</v>
      </c>
    </row>
    <row r="1355" spans="1:4" ht="40.5" x14ac:dyDescent="0.2">
      <c r="A1355" s="120" t="s">
        <v>2944</v>
      </c>
      <c r="B1355" s="122" t="s">
        <v>9167</v>
      </c>
      <c r="C1355" s="121" t="s">
        <v>8</v>
      </c>
      <c r="D1355" s="123" t="s">
        <v>16733</v>
      </c>
    </row>
    <row r="1356" spans="1:4" ht="40.5" x14ac:dyDescent="0.2">
      <c r="A1356" s="120" t="s">
        <v>2945</v>
      </c>
      <c r="B1356" s="122" t="s">
        <v>9168</v>
      </c>
      <c r="C1356" s="121" t="s">
        <v>8</v>
      </c>
      <c r="D1356" s="123" t="s">
        <v>16734</v>
      </c>
    </row>
    <row r="1357" spans="1:4" ht="40.5" x14ac:dyDescent="0.2">
      <c r="A1357" s="120" t="s">
        <v>2946</v>
      </c>
      <c r="B1357" s="122" t="s">
        <v>9169</v>
      </c>
      <c r="C1357" s="121" t="s">
        <v>8</v>
      </c>
      <c r="D1357" s="123" t="s">
        <v>16735</v>
      </c>
    </row>
    <row r="1358" spans="1:4" ht="40.5" x14ac:dyDescent="0.2">
      <c r="A1358" s="120" t="s">
        <v>2947</v>
      </c>
      <c r="B1358" s="122" t="s">
        <v>9170</v>
      </c>
      <c r="C1358" s="121" t="s">
        <v>8</v>
      </c>
      <c r="D1358" s="123" t="s">
        <v>16736</v>
      </c>
    </row>
    <row r="1359" spans="1:4" ht="40.5" x14ac:dyDescent="0.2">
      <c r="A1359" s="120" t="s">
        <v>2948</v>
      </c>
      <c r="B1359" s="122" t="s">
        <v>9171</v>
      </c>
      <c r="C1359" s="121" t="s">
        <v>8</v>
      </c>
      <c r="D1359" s="123" t="s">
        <v>16737</v>
      </c>
    </row>
    <row r="1360" spans="1:4" ht="40.5" x14ac:dyDescent="0.2">
      <c r="A1360" s="120" t="s">
        <v>2949</v>
      </c>
      <c r="B1360" s="122" t="s">
        <v>9172</v>
      </c>
      <c r="C1360" s="121" t="s">
        <v>8</v>
      </c>
      <c r="D1360" s="123" t="s">
        <v>16738</v>
      </c>
    </row>
    <row r="1361" spans="1:4" ht="40.5" x14ac:dyDescent="0.2">
      <c r="A1361" s="120" t="s">
        <v>2950</v>
      </c>
      <c r="B1361" s="122" t="s">
        <v>9173</v>
      </c>
      <c r="C1361" s="121" t="s">
        <v>8</v>
      </c>
      <c r="D1361" s="123" t="s">
        <v>16739</v>
      </c>
    </row>
    <row r="1362" spans="1:4" ht="40.5" x14ac:dyDescent="0.2">
      <c r="A1362" s="120" t="s">
        <v>2951</v>
      </c>
      <c r="B1362" s="122" t="s">
        <v>9174</v>
      </c>
      <c r="C1362" s="121" t="s">
        <v>8</v>
      </c>
      <c r="D1362" s="123" t="s">
        <v>16740</v>
      </c>
    </row>
    <row r="1363" spans="1:4" ht="40.5" x14ac:dyDescent="0.2">
      <c r="A1363" s="120" t="s">
        <v>2952</v>
      </c>
      <c r="B1363" s="122" t="s">
        <v>9175</v>
      </c>
      <c r="C1363" s="121" t="s">
        <v>8</v>
      </c>
      <c r="D1363" s="123" t="s">
        <v>16741</v>
      </c>
    </row>
    <row r="1364" spans="1:4" ht="40.5" x14ac:dyDescent="0.2">
      <c r="A1364" s="120" t="s">
        <v>2953</v>
      </c>
      <c r="B1364" s="122" t="s">
        <v>9176</v>
      </c>
      <c r="C1364" s="121" t="s">
        <v>8</v>
      </c>
      <c r="D1364" s="123" t="s">
        <v>16742</v>
      </c>
    </row>
    <row r="1365" spans="1:4" ht="40.5" x14ac:dyDescent="0.2">
      <c r="A1365" s="120" t="s">
        <v>2954</v>
      </c>
      <c r="B1365" s="122" t="s">
        <v>9177</v>
      </c>
      <c r="C1365" s="121" t="s">
        <v>8</v>
      </c>
      <c r="D1365" s="123" t="s">
        <v>16743</v>
      </c>
    </row>
    <row r="1366" spans="1:4" ht="40.5" x14ac:dyDescent="0.2">
      <c r="A1366" s="120" t="s">
        <v>2955</v>
      </c>
      <c r="B1366" s="122" t="s">
        <v>9178</v>
      </c>
      <c r="C1366" s="121" t="s">
        <v>8</v>
      </c>
      <c r="D1366" s="123" t="s">
        <v>16744</v>
      </c>
    </row>
    <row r="1367" spans="1:4" ht="40.5" x14ac:dyDescent="0.2">
      <c r="A1367" s="120" t="s">
        <v>2956</v>
      </c>
      <c r="B1367" s="122" t="s">
        <v>9179</v>
      </c>
      <c r="C1367" s="121" t="s">
        <v>8</v>
      </c>
      <c r="D1367" s="123" t="s">
        <v>16745</v>
      </c>
    </row>
    <row r="1368" spans="1:4" ht="40.5" x14ac:dyDescent="0.2">
      <c r="A1368" s="120" t="s">
        <v>2958</v>
      </c>
      <c r="B1368" s="122" t="s">
        <v>9180</v>
      </c>
      <c r="C1368" s="121" t="s">
        <v>8</v>
      </c>
      <c r="D1368" s="123" t="s">
        <v>16746</v>
      </c>
    </row>
    <row r="1369" spans="1:4" ht="40.5" x14ac:dyDescent="0.2">
      <c r="A1369" s="120" t="s">
        <v>2959</v>
      </c>
      <c r="B1369" s="122" t="s">
        <v>9181</v>
      </c>
      <c r="C1369" s="121" t="s">
        <v>8</v>
      </c>
      <c r="D1369" s="123" t="s">
        <v>16348</v>
      </c>
    </row>
    <row r="1370" spans="1:4" ht="40.5" x14ac:dyDescent="0.2">
      <c r="A1370" s="120" t="s">
        <v>2960</v>
      </c>
      <c r="B1370" s="122" t="s">
        <v>9182</v>
      </c>
      <c r="C1370" s="121" t="s">
        <v>8</v>
      </c>
      <c r="D1370" s="123" t="s">
        <v>16747</v>
      </c>
    </row>
    <row r="1371" spans="1:4" ht="40.5" x14ac:dyDescent="0.2">
      <c r="A1371" s="120" t="s">
        <v>2961</v>
      </c>
      <c r="B1371" s="122" t="s">
        <v>9183</v>
      </c>
      <c r="C1371" s="121" t="s">
        <v>8</v>
      </c>
      <c r="D1371" s="123" t="s">
        <v>16748</v>
      </c>
    </row>
    <row r="1372" spans="1:4" ht="40.5" x14ac:dyDescent="0.2">
      <c r="A1372" s="120" t="s">
        <v>2962</v>
      </c>
      <c r="B1372" s="122" t="s">
        <v>9184</v>
      </c>
      <c r="C1372" s="121" t="s">
        <v>8</v>
      </c>
      <c r="D1372" s="123" t="s">
        <v>16749</v>
      </c>
    </row>
    <row r="1373" spans="1:4" ht="40.5" x14ac:dyDescent="0.2">
      <c r="A1373" s="120" t="s">
        <v>2963</v>
      </c>
      <c r="B1373" s="122" t="s">
        <v>9185</v>
      </c>
      <c r="C1373" s="121" t="s">
        <v>8</v>
      </c>
      <c r="D1373" s="123" t="s">
        <v>13790</v>
      </c>
    </row>
    <row r="1374" spans="1:4" ht="40.5" x14ac:dyDescent="0.2">
      <c r="A1374" s="120" t="s">
        <v>2964</v>
      </c>
      <c r="B1374" s="122" t="s">
        <v>9186</v>
      </c>
      <c r="C1374" s="121" t="s">
        <v>8</v>
      </c>
      <c r="D1374" s="123" t="s">
        <v>16750</v>
      </c>
    </row>
    <row r="1375" spans="1:4" ht="54" x14ac:dyDescent="0.2">
      <c r="A1375" s="120" t="s">
        <v>2965</v>
      </c>
      <c r="B1375" s="122" t="s">
        <v>9187</v>
      </c>
      <c r="C1375" s="121" t="s">
        <v>8</v>
      </c>
      <c r="D1375" s="123" t="s">
        <v>16751</v>
      </c>
    </row>
    <row r="1376" spans="1:4" ht="54" x14ac:dyDescent="0.2">
      <c r="A1376" s="120" t="s">
        <v>2966</v>
      </c>
      <c r="B1376" s="122" t="s">
        <v>9188</v>
      </c>
      <c r="C1376" s="121" t="s">
        <v>8</v>
      </c>
      <c r="D1376" s="123" t="s">
        <v>16752</v>
      </c>
    </row>
    <row r="1377" spans="1:4" ht="40.5" x14ac:dyDescent="0.2">
      <c r="A1377" s="120" t="s">
        <v>2967</v>
      </c>
      <c r="B1377" s="122" t="s">
        <v>9189</v>
      </c>
      <c r="C1377" s="121" t="s">
        <v>8</v>
      </c>
      <c r="D1377" s="123" t="s">
        <v>16753</v>
      </c>
    </row>
    <row r="1378" spans="1:4" ht="40.5" x14ac:dyDescent="0.2">
      <c r="A1378" s="120" t="s">
        <v>2968</v>
      </c>
      <c r="B1378" s="122" t="s">
        <v>9190</v>
      </c>
      <c r="C1378" s="121" t="s">
        <v>8</v>
      </c>
      <c r="D1378" s="123" t="s">
        <v>14652</v>
      </c>
    </row>
    <row r="1379" spans="1:4" ht="54" x14ac:dyDescent="0.2">
      <c r="A1379" s="120" t="s">
        <v>2969</v>
      </c>
      <c r="B1379" s="122" t="s">
        <v>9191</v>
      </c>
      <c r="C1379" s="121" t="s">
        <v>8</v>
      </c>
      <c r="D1379" s="123" t="s">
        <v>16754</v>
      </c>
    </row>
    <row r="1380" spans="1:4" ht="54" x14ac:dyDescent="0.2">
      <c r="A1380" s="120" t="s">
        <v>2970</v>
      </c>
      <c r="B1380" s="122" t="s">
        <v>9192</v>
      </c>
      <c r="C1380" s="121" t="s">
        <v>8</v>
      </c>
      <c r="D1380" s="123" t="s">
        <v>16755</v>
      </c>
    </row>
    <row r="1381" spans="1:4" ht="40.5" x14ac:dyDescent="0.2">
      <c r="A1381" s="120" t="s">
        <v>2971</v>
      </c>
      <c r="B1381" s="122" t="s">
        <v>9193</v>
      </c>
      <c r="C1381" s="121" t="s">
        <v>8</v>
      </c>
      <c r="D1381" s="123" t="s">
        <v>16410</v>
      </c>
    </row>
    <row r="1382" spans="1:4" ht="40.5" x14ac:dyDescent="0.2">
      <c r="A1382" s="120" t="s">
        <v>2972</v>
      </c>
      <c r="B1382" s="122" t="s">
        <v>9194</v>
      </c>
      <c r="C1382" s="121" t="s">
        <v>8</v>
      </c>
      <c r="D1382" s="123" t="s">
        <v>16756</v>
      </c>
    </row>
    <row r="1383" spans="1:4" ht="40.5" x14ac:dyDescent="0.2">
      <c r="A1383" s="120" t="s">
        <v>2973</v>
      </c>
      <c r="B1383" s="122" t="s">
        <v>9195</v>
      </c>
      <c r="C1383" s="121" t="s">
        <v>35</v>
      </c>
      <c r="D1383" s="123" t="s">
        <v>16757</v>
      </c>
    </row>
    <row r="1384" spans="1:4" ht="40.5" x14ac:dyDescent="0.2">
      <c r="A1384" s="120" t="s">
        <v>2974</v>
      </c>
      <c r="B1384" s="122" t="s">
        <v>9196</v>
      </c>
      <c r="C1384" s="121" t="s">
        <v>35</v>
      </c>
      <c r="D1384" s="123" t="s">
        <v>16758</v>
      </c>
    </row>
    <row r="1385" spans="1:4" ht="40.5" x14ac:dyDescent="0.2">
      <c r="A1385" s="120" t="s">
        <v>2975</v>
      </c>
      <c r="B1385" s="122" t="s">
        <v>9197</v>
      </c>
      <c r="C1385" s="121" t="s">
        <v>35</v>
      </c>
      <c r="D1385" s="123" t="s">
        <v>16759</v>
      </c>
    </row>
    <row r="1386" spans="1:4" ht="40.5" x14ac:dyDescent="0.2">
      <c r="A1386" s="120" t="s">
        <v>2976</v>
      </c>
      <c r="B1386" s="122" t="s">
        <v>9198</v>
      </c>
      <c r="C1386" s="121" t="s">
        <v>35</v>
      </c>
      <c r="D1386" s="123" t="s">
        <v>16760</v>
      </c>
    </row>
    <row r="1387" spans="1:4" ht="40.5" x14ac:dyDescent="0.2">
      <c r="A1387" s="120" t="s">
        <v>2977</v>
      </c>
      <c r="B1387" s="122" t="s">
        <v>9199</v>
      </c>
      <c r="C1387" s="121" t="s">
        <v>35</v>
      </c>
      <c r="D1387" s="123" t="s">
        <v>14543</v>
      </c>
    </row>
    <row r="1388" spans="1:4" ht="40.5" x14ac:dyDescent="0.2">
      <c r="A1388" s="120" t="s">
        <v>2978</v>
      </c>
      <c r="B1388" s="122" t="s">
        <v>9200</v>
      </c>
      <c r="C1388" s="121" t="s">
        <v>35</v>
      </c>
      <c r="D1388" s="123" t="s">
        <v>16761</v>
      </c>
    </row>
    <row r="1389" spans="1:4" ht="40.5" x14ac:dyDescent="0.2">
      <c r="A1389" s="120" t="s">
        <v>2979</v>
      </c>
      <c r="B1389" s="122" t="s">
        <v>9201</v>
      </c>
      <c r="C1389" s="121" t="s">
        <v>35</v>
      </c>
      <c r="D1389" s="123" t="s">
        <v>16762</v>
      </c>
    </row>
    <row r="1390" spans="1:4" ht="40.5" x14ac:dyDescent="0.2">
      <c r="A1390" s="120" t="s">
        <v>2980</v>
      </c>
      <c r="B1390" s="122" t="s">
        <v>9202</v>
      </c>
      <c r="C1390" s="121" t="s">
        <v>35</v>
      </c>
      <c r="D1390" s="123" t="s">
        <v>16763</v>
      </c>
    </row>
    <row r="1391" spans="1:4" ht="40.5" x14ac:dyDescent="0.2">
      <c r="A1391" s="120" t="s">
        <v>2981</v>
      </c>
      <c r="B1391" s="122" t="s">
        <v>9203</v>
      </c>
      <c r="C1391" s="121" t="s">
        <v>35</v>
      </c>
      <c r="D1391" s="123" t="s">
        <v>16764</v>
      </c>
    </row>
    <row r="1392" spans="1:4" ht="40.5" x14ac:dyDescent="0.2">
      <c r="A1392" s="120" t="s">
        <v>2982</v>
      </c>
      <c r="B1392" s="122" t="s">
        <v>9204</v>
      </c>
      <c r="C1392" s="121" t="s">
        <v>35</v>
      </c>
      <c r="D1392" s="123" t="s">
        <v>16765</v>
      </c>
    </row>
    <row r="1393" spans="1:4" ht="40.5" x14ac:dyDescent="0.2">
      <c r="A1393" s="120" t="s">
        <v>2983</v>
      </c>
      <c r="B1393" s="122" t="s">
        <v>9205</v>
      </c>
      <c r="C1393" s="121" t="s">
        <v>35</v>
      </c>
      <c r="D1393" s="123" t="s">
        <v>16766</v>
      </c>
    </row>
    <row r="1394" spans="1:4" ht="40.5" x14ac:dyDescent="0.2">
      <c r="A1394" s="120" t="s">
        <v>2984</v>
      </c>
      <c r="B1394" s="122" t="s">
        <v>9206</v>
      </c>
      <c r="C1394" s="121" t="s">
        <v>35</v>
      </c>
      <c r="D1394" s="123" t="s">
        <v>14276</v>
      </c>
    </row>
    <row r="1395" spans="1:4" ht="40.5" x14ac:dyDescent="0.2">
      <c r="A1395" s="120" t="s">
        <v>2985</v>
      </c>
      <c r="B1395" s="122" t="s">
        <v>9207</v>
      </c>
      <c r="C1395" s="121" t="s">
        <v>35</v>
      </c>
      <c r="D1395" s="123" t="s">
        <v>16767</v>
      </c>
    </row>
    <row r="1396" spans="1:4" ht="40.5" x14ac:dyDescent="0.2">
      <c r="A1396" s="120" t="s">
        <v>2986</v>
      </c>
      <c r="B1396" s="122" t="s">
        <v>9208</v>
      </c>
      <c r="C1396" s="121" t="s">
        <v>35</v>
      </c>
      <c r="D1396" s="123" t="s">
        <v>16768</v>
      </c>
    </row>
    <row r="1397" spans="1:4" ht="40.5" x14ac:dyDescent="0.2">
      <c r="A1397" s="120" t="s">
        <v>2987</v>
      </c>
      <c r="B1397" s="122" t="s">
        <v>9209</v>
      </c>
      <c r="C1397" s="121" t="s">
        <v>35</v>
      </c>
      <c r="D1397" s="123" t="s">
        <v>16769</v>
      </c>
    </row>
    <row r="1398" spans="1:4" ht="40.5" x14ac:dyDescent="0.2">
      <c r="A1398" s="120" t="s">
        <v>2988</v>
      </c>
      <c r="B1398" s="122" t="s">
        <v>9210</v>
      </c>
      <c r="C1398" s="121" t="s">
        <v>35</v>
      </c>
      <c r="D1398" s="123" t="s">
        <v>16770</v>
      </c>
    </row>
    <row r="1399" spans="1:4" ht="40.5" x14ac:dyDescent="0.2">
      <c r="A1399" s="120" t="s">
        <v>2989</v>
      </c>
      <c r="B1399" s="122" t="s">
        <v>9211</v>
      </c>
      <c r="C1399" s="121" t="s">
        <v>35</v>
      </c>
      <c r="D1399" s="123" t="s">
        <v>16771</v>
      </c>
    </row>
    <row r="1400" spans="1:4" ht="40.5" x14ac:dyDescent="0.2">
      <c r="A1400" s="120" t="s">
        <v>2990</v>
      </c>
      <c r="B1400" s="122" t="s">
        <v>9212</v>
      </c>
      <c r="C1400" s="121" t="s">
        <v>35</v>
      </c>
      <c r="D1400" s="123" t="s">
        <v>16772</v>
      </c>
    </row>
    <row r="1401" spans="1:4" ht="40.5" x14ac:dyDescent="0.2">
      <c r="A1401" s="120" t="s">
        <v>2991</v>
      </c>
      <c r="B1401" s="122" t="s">
        <v>9213</v>
      </c>
      <c r="C1401" s="121" t="s">
        <v>35</v>
      </c>
      <c r="D1401" s="123" t="s">
        <v>16773</v>
      </c>
    </row>
    <row r="1402" spans="1:4" ht="40.5" x14ac:dyDescent="0.2">
      <c r="A1402" s="120" t="s">
        <v>2992</v>
      </c>
      <c r="B1402" s="122" t="s">
        <v>9214</v>
      </c>
      <c r="C1402" s="121" t="s">
        <v>35</v>
      </c>
      <c r="D1402" s="123" t="s">
        <v>16774</v>
      </c>
    </row>
    <row r="1403" spans="1:4" ht="27" x14ac:dyDescent="0.2">
      <c r="A1403" s="120" t="s">
        <v>2993</v>
      </c>
      <c r="B1403" s="122" t="s">
        <v>9215</v>
      </c>
      <c r="C1403" s="121" t="s">
        <v>14757</v>
      </c>
      <c r="D1403" s="123" t="s">
        <v>14123</v>
      </c>
    </row>
    <row r="1404" spans="1:4" ht="27" x14ac:dyDescent="0.2">
      <c r="A1404" s="120" t="s">
        <v>2995</v>
      </c>
      <c r="B1404" s="122" t="s">
        <v>9216</v>
      </c>
      <c r="C1404" s="121" t="s">
        <v>50</v>
      </c>
      <c r="D1404" s="123" t="s">
        <v>16775</v>
      </c>
    </row>
    <row r="1405" spans="1:4" ht="40.5" x14ac:dyDescent="0.2">
      <c r="A1405" s="120" t="s">
        <v>2996</v>
      </c>
      <c r="B1405" s="122" t="s">
        <v>15258</v>
      </c>
      <c r="C1405" s="121" t="s">
        <v>14757</v>
      </c>
      <c r="D1405" s="123" t="s">
        <v>16776</v>
      </c>
    </row>
    <row r="1406" spans="1:4" ht="40.5" x14ac:dyDescent="0.2">
      <c r="A1406" s="120" t="s">
        <v>2997</v>
      </c>
      <c r="B1406" s="122" t="s">
        <v>9217</v>
      </c>
      <c r="C1406" s="121" t="s">
        <v>14757</v>
      </c>
      <c r="D1406" s="123" t="s">
        <v>16777</v>
      </c>
    </row>
    <row r="1407" spans="1:4" ht="40.5" x14ac:dyDescent="0.2">
      <c r="A1407" s="120" t="s">
        <v>2998</v>
      </c>
      <c r="B1407" s="122" t="s">
        <v>9218</v>
      </c>
      <c r="C1407" s="121" t="s">
        <v>14757</v>
      </c>
      <c r="D1407" s="123" t="s">
        <v>16778</v>
      </c>
    </row>
    <row r="1408" spans="1:4" ht="40.5" x14ac:dyDescent="0.2">
      <c r="A1408" s="120" t="s">
        <v>2999</v>
      </c>
      <c r="B1408" s="122" t="s">
        <v>9219</v>
      </c>
      <c r="C1408" s="121" t="s">
        <v>14757</v>
      </c>
      <c r="D1408" s="123" t="s">
        <v>16779</v>
      </c>
    </row>
    <row r="1409" spans="1:4" ht="40.5" x14ac:dyDescent="0.2">
      <c r="A1409" s="120" t="s">
        <v>3000</v>
      </c>
      <c r="B1409" s="122" t="s">
        <v>9220</v>
      </c>
      <c r="C1409" s="121" t="s">
        <v>14757</v>
      </c>
      <c r="D1409" s="123" t="s">
        <v>16780</v>
      </c>
    </row>
    <row r="1410" spans="1:4" ht="40.5" x14ac:dyDescent="0.2">
      <c r="A1410" s="120" t="s">
        <v>3001</v>
      </c>
      <c r="B1410" s="122" t="s">
        <v>9221</v>
      </c>
      <c r="C1410" s="121" t="s">
        <v>14757</v>
      </c>
      <c r="D1410" s="123" t="s">
        <v>16781</v>
      </c>
    </row>
    <row r="1411" spans="1:4" ht="40.5" x14ac:dyDescent="0.2">
      <c r="A1411" s="120" t="s">
        <v>3002</v>
      </c>
      <c r="B1411" s="122" t="s">
        <v>9222</v>
      </c>
      <c r="C1411" s="121" t="s">
        <v>14757</v>
      </c>
      <c r="D1411" s="123" t="s">
        <v>16782</v>
      </c>
    </row>
    <row r="1412" spans="1:4" ht="40.5" x14ac:dyDescent="0.2">
      <c r="A1412" s="120" t="s">
        <v>3003</v>
      </c>
      <c r="B1412" s="122" t="s">
        <v>9223</v>
      </c>
      <c r="C1412" s="121" t="s">
        <v>14757</v>
      </c>
      <c r="D1412" s="123" t="s">
        <v>16783</v>
      </c>
    </row>
    <row r="1413" spans="1:4" ht="40.5" x14ac:dyDescent="0.2">
      <c r="A1413" s="120" t="s">
        <v>3004</v>
      </c>
      <c r="B1413" s="122" t="s">
        <v>9224</v>
      </c>
      <c r="C1413" s="121" t="s">
        <v>14757</v>
      </c>
      <c r="D1413" s="123" t="s">
        <v>16784</v>
      </c>
    </row>
    <row r="1414" spans="1:4" ht="40.5" x14ac:dyDescent="0.2">
      <c r="A1414" s="120" t="s">
        <v>3005</v>
      </c>
      <c r="B1414" s="122" t="s">
        <v>9225</v>
      </c>
      <c r="C1414" s="121" t="s">
        <v>14757</v>
      </c>
      <c r="D1414" s="123" t="s">
        <v>16785</v>
      </c>
    </row>
    <row r="1415" spans="1:4" ht="40.5" x14ac:dyDescent="0.2">
      <c r="A1415" s="120" t="s">
        <v>3006</v>
      </c>
      <c r="B1415" s="122" t="s">
        <v>9226</v>
      </c>
      <c r="C1415" s="121" t="s">
        <v>14757</v>
      </c>
      <c r="D1415" s="123" t="s">
        <v>16786</v>
      </c>
    </row>
    <row r="1416" spans="1:4" ht="40.5" x14ac:dyDescent="0.2">
      <c r="A1416" s="120" t="s">
        <v>3007</v>
      </c>
      <c r="B1416" s="122" t="s">
        <v>9227</v>
      </c>
      <c r="C1416" s="121" t="s">
        <v>14757</v>
      </c>
      <c r="D1416" s="123" t="s">
        <v>16787</v>
      </c>
    </row>
    <row r="1417" spans="1:4" ht="40.5" x14ac:dyDescent="0.2">
      <c r="A1417" s="120" t="s">
        <v>3008</v>
      </c>
      <c r="B1417" s="122" t="s">
        <v>9228</v>
      </c>
      <c r="C1417" s="121" t="s">
        <v>14757</v>
      </c>
      <c r="D1417" s="123" t="s">
        <v>16788</v>
      </c>
    </row>
    <row r="1418" spans="1:4" ht="40.5" x14ac:dyDescent="0.2">
      <c r="A1418" s="120" t="s">
        <v>3009</v>
      </c>
      <c r="B1418" s="122" t="s">
        <v>9229</v>
      </c>
      <c r="C1418" s="121" t="s">
        <v>14757</v>
      </c>
      <c r="D1418" s="123" t="s">
        <v>16789</v>
      </c>
    </row>
    <row r="1419" spans="1:4" ht="40.5" x14ac:dyDescent="0.2">
      <c r="A1419" s="120" t="s">
        <v>3010</v>
      </c>
      <c r="B1419" s="122" t="s">
        <v>9230</v>
      </c>
      <c r="C1419" s="121" t="s">
        <v>14757</v>
      </c>
      <c r="D1419" s="123" t="s">
        <v>16790</v>
      </c>
    </row>
    <row r="1420" spans="1:4" ht="40.5" x14ac:dyDescent="0.2">
      <c r="A1420" s="120" t="s">
        <v>3011</v>
      </c>
      <c r="B1420" s="122" t="s">
        <v>9231</v>
      </c>
      <c r="C1420" s="121" t="s">
        <v>14757</v>
      </c>
      <c r="D1420" s="123" t="s">
        <v>16791</v>
      </c>
    </row>
    <row r="1421" spans="1:4" ht="40.5" x14ac:dyDescent="0.2">
      <c r="A1421" s="120" t="s">
        <v>3012</v>
      </c>
      <c r="B1421" s="122" t="s">
        <v>9232</v>
      </c>
      <c r="C1421" s="121" t="s">
        <v>14757</v>
      </c>
      <c r="D1421" s="123" t="s">
        <v>16792</v>
      </c>
    </row>
    <row r="1422" spans="1:4" ht="40.5" x14ac:dyDescent="0.2">
      <c r="A1422" s="120" t="s">
        <v>3013</v>
      </c>
      <c r="B1422" s="122" t="s">
        <v>9233</v>
      </c>
      <c r="C1422" s="121" t="s">
        <v>14757</v>
      </c>
      <c r="D1422" s="123" t="s">
        <v>16793</v>
      </c>
    </row>
    <row r="1423" spans="1:4" ht="27" x14ac:dyDescent="0.2">
      <c r="A1423" s="120" t="s">
        <v>3014</v>
      </c>
      <c r="B1423" s="122" t="s">
        <v>9234</v>
      </c>
      <c r="C1423" s="121" t="s">
        <v>14757</v>
      </c>
      <c r="D1423" s="123" t="s">
        <v>16794</v>
      </c>
    </row>
    <row r="1424" spans="1:4" ht="40.5" x14ac:dyDescent="0.2">
      <c r="A1424" s="120" t="s">
        <v>3015</v>
      </c>
      <c r="B1424" s="122" t="s">
        <v>15259</v>
      </c>
      <c r="C1424" s="121" t="s">
        <v>14757</v>
      </c>
      <c r="D1424" s="123" t="s">
        <v>14726</v>
      </c>
    </row>
    <row r="1425" spans="1:4" ht="40.5" x14ac:dyDescent="0.2">
      <c r="A1425" s="120" t="s">
        <v>3016</v>
      </c>
      <c r="B1425" s="122" t="s">
        <v>15260</v>
      </c>
      <c r="C1425" s="121" t="s">
        <v>14757</v>
      </c>
      <c r="D1425" s="123" t="s">
        <v>16795</v>
      </c>
    </row>
    <row r="1426" spans="1:4" ht="40.5" x14ac:dyDescent="0.2">
      <c r="A1426" s="120" t="s">
        <v>3017</v>
      </c>
      <c r="B1426" s="122" t="s">
        <v>15261</v>
      </c>
      <c r="C1426" s="121" t="s">
        <v>14757</v>
      </c>
      <c r="D1426" s="123" t="s">
        <v>16796</v>
      </c>
    </row>
    <row r="1427" spans="1:4" ht="27" x14ac:dyDescent="0.2">
      <c r="A1427" s="120" t="s">
        <v>3018</v>
      </c>
      <c r="B1427" s="122" t="s">
        <v>9235</v>
      </c>
      <c r="C1427" s="121" t="s">
        <v>35</v>
      </c>
      <c r="D1427" s="123" t="s">
        <v>16797</v>
      </c>
    </row>
    <row r="1428" spans="1:4" ht="27" x14ac:dyDescent="0.2">
      <c r="A1428" s="120" t="s">
        <v>3019</v>
      </c>
      <c r="B1428" s="122" t="s">
        <v>9236</v>
      </c>
      <c r="C1428" s="121" t="s">
        <v>35</v>
      </c>
      <c r="D1428" s="123" t="s">
        <v>16798</v>
      </c>
    </row>
    <row r="1429" spans="1:4" ht="27" x14ac:dyDescent="0.2">
      <c r="A1429" s="120" t="s">
        <v>3020</v>
      </c>
      <c r="B1429" s="122" t="s">
        <v>9237</v>
      </c>
      <c r="C1429" s="121" t="s">
        <v>35</v>
      </c>
      <c r="D1429" s="123" t="s">
        <v>16799</v>
      </c>
    </row>
    <row r="1430" spans="1:4" ht="27" x14ac:dyDescent="0.2">
      <c r="A1430" s="120" t="s">
        <v>3021</v>
      </c>
      <c r="B1430" s="122" t="s">
        <v>9238</v>
      </c>
      <c r="C1430" s="121" t="s">
        <v>35</v>
      </c>
      <c r="D1430" s="123" t="s">
        <v>16800</v>
      </c>
    </row>
    <row r="1431" spans="1:4" ht="40.5" x14ac:dyDescent="0.2">
      <c r="A1431" s="120" t="s">
        <v>3022</v>
      </c>
      <c r="B1431" s="122" t="s">
        <v>15262</v>
      </c>
      <c r="C1431" s="121" t="s">
        <v>14757</v>
      </c>
      <c r="D1431" s="123" t="s">
        <v>16801</v>
      </c>
    </row>
    <row r="1432" spans="1:4" ht="27" x14ac:dyDescent="0.2">
      <c r="A1432" s="120" t="s">
        <v>3023</v>
      </c>
      <c r="B1432" s="122" t="s">
        <v>9239</v>
      </c>
      <c r="C1432" s="121" t="s">
        <v>35</v>
      </c>
      <c r="D1432" s="123" t="s">
        <v>16802</v>
      </c>
    </row>
    <row r="1433" spans="1:4" ht="27" x14ac:dyDescent="0.2">
      <c r="A1433" s="120" t="s">
        <v>3024</v>
      </c>
      <c r="B1433" s="122" t="s">
        <v>9240</v>
      </c>
      <c r="C1433" s="121" t="s">
        <v>35</v>
      </c>
      <c r="D1433" s="123" t="s">
        <v>16803</v>
      </c>
    </row>
    <row r="1434" spans="1:4" ht="40.5" x14ac:dyDescent="0.2">
      <c r="A1434" s="120" t="s">
        <v>3025</v>
      </c>
      <c r="B1434" s="122" t="s">
        <v>15263</v>
      </c>
      <c r="C1434" s="121" t="s">
        <v>14757</v>
      </c>
      <c r="D1434" s="123" t="s">
        <v>16804</v>
      </c>
    </row>
    <row r="1435" spans="1:4" ht="27" x14ac:dyDescent="0.2">
      <c r="A1435" s="120" t="s">
        <v>3026</v>
      </c>
      <c r="B1435" s="122" t="s">
        <v>9241</v>
      </c>
      <c r="C1435" s="121" t="s">
        <v>35</v>
      </c>
      <c r="D1435" s="123" t="s">
        <v>16805</v>
      </c>
    </row>
    <row r="1436" spans="1:4" ht="40.5" x14ac:dyDescent="0.2">
      <c r="A1436" s="120" t="s">
        <v>3027</v>
      </c>
      <c r="B1436" s="122" t="s">
        <v>15264</v>
      </c>
      <c r="C1436" s="121" t="s">
        <v>14757</v>
      </c>
      <c r="D1436" s="123" t="s">
        <v>16806</v>
      </c>
    </row>
    <row r="1437" spans="1:4" ht="27" x14ac:dyDescent="0.2">
      <c r="A1437" s="120" t="s">
        <v>3028</v>
      </c>
      <c r="B1437" s="122" t="s">
        <v>9242</v>
      </c>
      <c r="C1437" s="121" t="s">
        <v>35</v>
      </c>
      <c r="D1437" s="123" t="s">
        <v>16807</v>
      </c>
    </row>
    <row r="1438" spans="1:4" ht="40.5" x14ac:dyDescent="0.2">
      <c r="A1438" s="120" t="s">
        <v>3029</v>
      </c>
      <c r="B1438" s="122" t="s">
        <v>15265</v>
      </c>
      <c r="C1438" s="121" t="s">
        <v>14757</v>
      </c>
      <c r="D1438" s="123" t="s">
        <v>16808</v>
      </c>
    </row>
    <row r="1439" spans="1:4" ht="27" x14ac:dyDescent="0.2">
      <c r="A1439" s="120" t="s">
        <v>3030</v>
      </c>
      <c r="B1439" s="122" t="s">
        <v>9243</v>
      </c>
      <c r="C1439" s="121" t="s">
        <v>35</v>
      </c>
      <c r="D1439" s="123" t="s">
        <v>16809</v>
      </c>
    </row>
    <row r="1440" spans="1:4" ht="27" x14ac:dyDescent="0.2">
      <c r="A1440" s="120" t="s">
        <v>3031</v>
      </c>
      <c r="B1440" s="122" t="s">
        <v>9244</v>
      </c>
      <c r="C1440" s="121" t="s">
        <v>35</v>
      </c>
      <c r="D1440" s="123" t="s">
        <v>16810</v>
      </c>
    </row>
    <row r="1441" spans="1:4" ht="27" x14ac:dyDescent="0.2">
      <c r="A1441" s="120" t="s">
        <v>3032</v>
      </c>
      <c r="B1441" s="122" t="s">
        <v>9245</v>
      </c>
      <c r="C1441" s="121" t="s">
        <v>35</v>
      </c>
      <c r="D1441" s="123" t="s">
        <v>16811</v>
      </c>
    </row>
    <row r="1442" spans="1:4" ht="40.5" x14ac:dyDescent="0.2">
      <c r="A1442" s="120" t="s">
        <v>3033</v>
      </c>
      <c r="B1442" s="122" t="s">
        <v>15266</v>
      </c>
      <c r="C1442" s="121" t="s">
        <v>14757</v>
      </c>
      <c r="D1442" s="123" t="s">
        <v>16812</v>
      </c>
    </row>
    <row r="1443" spans="1:4" ht="27" x14ac:dyDescent="0.2">
      <c r="A1443" s="120" t="s">
        <v>3034</v>
      </c>
      <c r="B1443" s="122" t="s">
        <v>9246</v>
      </c>
      <c r="C1443" s="121" t="s">
        <v>35</v>
      </c>
      <c r="D1443" s="123" t="s">
        <v>16813</v>
      </c>
    </row>
    <row r="1444" spans="1:4" ht="27" x14ac:dyDescent="0.2">
      <c r="A1444" s="120" t="s">
        <v>3035</v>
      </c>
      <c r="B1444" s="122" t="s">
        <v>9247</v>
      </c>
      <c r="C1444" s="121" t="s">
        <v>35</v>
      </c>
      <c r="D1444" s="123" t="s">
        <v>16814</v>
      </c>
    </row>
    <row r="1445" spans="1:4" ht="40.5" x14ac:dyDescent="0.2">
      <c r="A1445" s="120" t="s">
        <v>3036</v>
      </c>
      <c r="B1445" s="122" t="s">
        <v>15267</v>
      </c>
      <c r="C1445" s="121" t="s">
        <v>14757</v>
      </c>
      <c r="D1445" s="123" t="s">
        <v>16815</v>
      </c>
    </row>
    <row r="1446" spans="1:4" ht="27" x14ac:dyDescent="0.2">
      <c r="A1446" s="120" t="s">
        <v>3037</v>
      </c>
      <c r="B1446" s="122" t="s">
        <v>9248</v>
      </c>
      <c r="C1446" s="121" t="s">
        <v>35</v>
      </c>
      <c r="D1446" s="123" t="s">
        <v>16816</v>
      </c>
    </row>
    <row r="1447" spans="1:4" ht="40.5" x14ac:dyDescent="0.2">
      <c r="A1447" s="120" t="s">
        <v>3038</v>
      </c>
      <c r="B1447" s="122" t="s">
        <v>15268</v>
      </c>
      <c r="C1447" s="121" t="s">
        <v>14757</v>
      </c>
      <c r="D1447" s="123" t="s">
        <v>16817</v>
      </c>
    </row>
    <row r="1448" spans="1:4" ht="27" x14ac:dyDescent="0.2">
      <c r="A1448" s="120" t="s">
        <v>3039</v>
      </c>
      <c r="B1448" s="122" t="s">
        <v>9249</v>
      </c>
      <c r="C1448" s="121" t="s">
        <v>35</v>
      </c>
      <c r="D1448" s="123" t="s">
        <v>16810</v>
      </c>
    </row>
    <row r="1449" spans="1:4" ht="40.5" x14ac:dyDescent="0.2">
      <c r="A1449" s="120" t="s">
        <v>3040</v>
      </c>
      <c r="B1449" s="122" t="s">
        <v>15269</v>
      </c>
      <c r="C1449" s="121" t="s">
        <v>14757</v>
      </c>
      <c r="D1449" s="123" t="s">
        <v>16818</v>
      </c>
    </row>
    <row r="1450" spans="1:4" ht="27" x14ac:dyDescent="0.2">
      <c r="A1450" s="120" t="s">
        <v>3041</v>
      </c>
      <c r="B1450" s="122" t="s">
        <v>9250</v>
      </c>
      <c r="C1450" s="121" t="s">
        <v>35</v>
      </c>
      <c r="D1450" s="123" t="s">
        <v>16811</v>
      </c>
    </row>
    <row r="1451" spans="1:4" ht="40.5" x14ac:dyDescent="0.2">
      <c r="A1451" s="120" t="s">
        <v>3042</v>
      </c>
      <c r="B1451" s="122" t="s">
        <v>15270</v>
      </c>
      <c r="C1451" s="121" t="s">
        <v>14757</v>
      </c>
      <c r="D1451" s="123" t="s">
        <v>16819</v>
      </c>
    </row>
    <row r="1452" spans="1:4" ht="27" x14ac:dyDescent="0.2">
      <c r="A1452" s="120" t="s">
        <v>3043</v>
      </c>
      <c r="B1452" s="122" t="s">
        <v>9251</v>
      </c>
      <c r="C1452" s="121" t="s">
        <v>35</v>
      </c>
      <c r="D1452" s="123" t="s">
        <v>16813</v>
      </c>
    </row>
    <row r="1453" spans="1:4" ht="40.5" x14ac:dyDescent="0.2">
      <c r="A1453" s="120" t="s">
        <v>3044</v>
      </c>
      <c r="B1453" s="122" t="s">
        <v>15271</v>
      </c>
      <c r="C1453" s="121" t="s">
        <v>14757</v>
      </c>
      <c r="D1453" s="123" t="s">
        <v>16820</v>
      </c>
    </row>
    <row r="1454" spans="1:4" ht="27" x14ac:dyDescent="0.2">
      <c r="A1454" s="120" t="s">
        <v>3045</v>
      </c>
      <c r="B1454" s="122" t="s">
        <v>9252</v>
      </c>
      <c r="C1454" s="121" t="s">
        <v>35</v>
      </c>
      <c r="D1454" s="123" t="s">
        <v>16814</v>
      </c>
    </row>
    <row r="1455" spans="1:4" ht="40.5" x14ac:dyDescent="0.2">
      <c r="A1455" s="120" t="s">
        <v>3046</v>
      </c>
      <c r="B1455" s="122" t="s">
        <v>15272</v>
      </c>
      <c r="C1455" s="121" t="s">
        <v>14757</v>
      </c>
      <c r="D1455" s="123" t="s">
        <v>16821</v>
      </c>
    </row>
    <row r="1456" spans="1:4" ht="27" x14ac:dyDescent="0.2">
      <c r="A1456" s="120" t="s">
        <v>3047</v>
      </c>
      <c r="B1456" s="122" t="s">
        <v>9253</v>
      </c>
      <c r="C1456" s="121" t="s">
        <v>35</v>
      </c>
      <c r="D1456" s="123" t="s">
        <v>16816</v>
      </c>
    </row>
    <row r="1457" spans="1:4" ht="40.5" x14ac:dyDescent="0.2">
      <c r="A1457" s="120" t="s">
        <v>3048</v>
      </c>
      <c r="B1457" s="122" t="s">
        <v>15273</v>
      </c>
      <c r="C1457" s="121" t="s">
        <v>14757</v>
      </c>
      <c r="D1457" s="123" t="s">
        <v>16822</v>
      </c>
    </row>
    <row r="1458" spans="1:4" ht="27" x14ac:dyDescent="0.2">
      <c r="A1458" s="120" t="s">
        <v>3049</v>
      </c>
      <c r="B1458" s="122" t="s">
        <v>9254</v>
      </c>
      <c r="C1458" s="121" t="s">
        <v>35</v>
      </c>
      <c r="D1458" s="123" t="s">
        <v>16823</v>
      </c>
    </row>
    <row r="1459" spans="1:4" ht="40.5" x14ac:dyDescent="0.2">
      <c r="A1459" s="120" t="s">
        <v>3050</v>
      </c>
      <c r="B1459" s="122" t="s">
        <v>15274</v>
      </c>
      <c r="C1459" s="121" t="s">
        <v>14757</v>
      </c>
      <c r="D1459" s="123" t="s">
        <v>16824</v>
      </c>
    </row>
    <row r="1460" spans="1:4" ht="27" x14ac:dyDescent="0.2">
      <c r="A1460" s="120" t="s">
        <v>3051</v>
      </c>
      <c r="B1460" s="122" t="s">
        <v>9255</v>
      </c>
      <c r="C1460" s="121" t="s">
        <v>35</v>
      </c>
      <c r="D1460" s="123" t="s">
        <v>16825</v>
      </c>
    </row>
    <row r="1461" spans="1:4" ht="40.5" x14ac:dyDescent="0.2">
      <c r="A1461" s="120" t="s">
        <v>3052</v>
      </c>
      <c r="B1461" s="122" t="s">
        <v>15275</v>
      </c>
      <c r="C1461" s="121" t="s">
        <v>14757</v>
      </c>
      <c r="D1461" s="123" t="s">
        <v>16826</v>
      </c>
    </row>
    <row r="1462" spans="1:4" ht="27" x14ac:dyDescent="0.2">
      <c r="A1462" s="120" t="s">
        <v>3053</v>
      </c>
      <c r="B1462" s="122" t="s">
        <v>9256</v>
      </c>
      <c r="C1462" s="121" t="s">
        <v>35</v>
      </c>
      <c r="D1462" s="123" t="s">
        <v>16827</v>
      </c>
    </row>
    <row r="1463" spans="1:4" ht="40.5" x14ac:dyDescent="0.2">
      <c r="A1463" s="120" t="s">
        <v>3054</v>
      </c>
      <c r="B1463" s="122" t="s">
        <v>15276</v>
      </c>
      <c r="C1463" s="121" t="s">
        <v>14757</v>
      </c>
      <c r="D1463" s="123" t="s">
        <v>16828</v>
      </c>
    </row>
    <row r="1464" spans="1:4" ht="27" x14ac:dyDescent="0.2">
      <c r="A1464" s="120" t="s">
        <v>3055</v>
      </c>
      <c r="B1464" s="122" t="s">
        <v>9257</v>
      </c>
      <c r="C1464" s="121" t="s">
        <v>35</v>
      </c>
      <c r="D1464" s="123" t="s">
        <v>16829</v>
      </c>
    </row>
    <row r="1465" spans="1:4" ht="40.5" x14ac:dyDescent="0.2">
      <c r="A1465" s="120" t="s">
        <v>3056</v>
      </c>
      <c r="B1465" s="122" t="s">
        <v>15277</v>
      </c>
      <c r="C1465" s="121" t="s">
        <v>14757</v>
      </c>
      <c r="D1465" s="123" t="s">
        <v>16830</v>
      </c>
    </row>
    <row r="1466" spans="1:4" ht="27" x14ac:dyDescent="0.2">
      <c r="A1466" s="120" t="s">
        <v>3057</v>
      </c>
      <c r="B1466" s="122" t="s">
        <v>9258</v>
      </c>
      <c r="C1466" s="121" t="s">
        <v>35</v>
      </c>
      <c r="D1466" s="123" t="s">
        <v>16823</v>
      </c>
    </row>
    <row r="1467" spans="1:4" ht="40.5" x14ac:dyDescent="0.2">
      <c r="A1467" s="120" t="s">
        <v>3058</v>
      </c>
      <c r="B1467" s="122" t="s">
        <v>15278</v>
      </c>
      <c r="C1467" s="121" t="s">
        <v>14757</v>
      </c>
      <c r="D1467" s="123" t="s">
        <v>16831</v>
      </c>
    </row>
    <row r="1468" spans="1:4" ht="27" x14ac:dyDescent="0.2">
      <c r="A1468" s="120" t="s">
        <v>3059</v>
      </c>
      <c r="B1468" s="122" t="s">
        <v>9259</v>
      </c>
      <c r="C1468" s="121" t="s">
        <v>35</v>
      </c>
      <c r="D1468" s="123" t="s">
        <v>16832</v>
      </c>
    </row>
    <row r="1469" spans="1:4" ht="40.5" x14ac:dyDescent="0.2">
      <c r="A1469" s="120" t="s">
        <v>3060</v>
      </c>
      <c r="B1469" s="122" t="s">
        <v>15279</v>
      </c>
      <c r="C1469" s="121" t="s">
        <v>14757</v>
      </c>
      <c r="D1469" s="123" t="s">
        <v>16833</v>
      </c>
    </row>
    <row r="1470" spans="1:4" ht="27" x14ac:dyDescent="0.2">
      <c r="A1470" s="120" t="s">
        <v>3061</v>
      </c>
      <c r="B1470" s="122" t="s">
        <v>9260</v>
      </c>
      <c r="C1470" s="121" t="s">
        <v>35</v>
      </c>
      <c r="D1470" s="123" t="s">
        <v>16834</v>
      </c>
    </row>
    <row r="1471" spans="1:4" ht="40.5" x14ac:dyDescent="0.2">
      <c r="A1471" s="120" t="s">
        <v>3062</v>
      </c>
      <c r="B1471" s="122" t="s">
        <v>15280</v>
      </c>
      <c r="C1471" s="121" t="s">
        <v>14757</v>
      </c>
      <c r="D1471" s="123" t="s">
        <v>16835</v>
      </c>
    </row>
    <row r="1472" spans="1:4" ht="27" x14ac:dyDescent="0.2">
      <c r="A1472" s="120" t="s">
        <v>3063</v>
      </c>
      <c r="B1472" s="122" t="s">
        <v>9261</v>
      </c>
      <c r="C1472" s="121" t="s">
        <v>35</v>
      </c>
      <c r="D1472" s="123" t="s">
        <v>16836</v>
      </c>
    </row>
    <row r="1473" spans="1:4" ht="40.5" x14ac:dyDescent="0.2">
      <c r="A1473" s="120" t="s">
        <v>3064</v>
      </c>
      <c r="B1473" s="122" t="s">
        <v>15281</v>
      </c>
      <c r="C1473" s="121" t="s">
        <v>14757</v>
      </c>
      <c r="D1473" s="123" t="s">
        <v>16837</v>
      </c>
    </row>
    <row r="1474" spans="1:4" ht="27" x14ac:dyDescent="0.2">
      <c r="A1474" s="120" t="s">
        <v>3065</v>
      </c>
      <c r="B1474" s="122" t="s">
        <v>9262</v>
      </c>
      <c r="C1474" s="121" t="s">
        <v>35</v>
      </c>
      <c r="D1474" s="123" t="s">
        <v>16832</v>
      </c>
    </row>
    <row r="1475" spans="1:4" ht="40.5" x14ac:dyDescent="0.2">
      <c r="A1475" s="120" t="s">
        <v>3066</v>
      </c>
      <c r="B1475" s="122" t="s">
        <v>15282</v>
      </c>
      <c r="C1475" s="121" t="s">
        <v>14757</v>
      </c>
      <c r="D1475" s="123" t="s">
        <v>16838</v>
      </c>
    </row>
    <row r="1476" spans="1:4" ht="27" x14ac:dyDescent="0.2">
      <c r="A1476" s="120" t="s">
        <v>3067</v>
      </c>
      <c r="B1476" s="122" t="s">
        <v>9263</v>
      </c>
      <c r="C1476" s="121" t="s">
        <v>35</v>
      </c>
      <c r="D1476" s="123" t="s">
        <v>16839</v>
      </c>
    </row>
    <row r="1477" spans="1:4" ht="40.5" x14ac:dyDescent="0.2">
      <c r="A1477" s="120" t="s">
        <v>3068</v>
      </c>
      <c r="B1477" s="122" t="s">
        <v>15283</v>
      </c>
      <c r="C1477" s="121" t="s">
        <v>14757</v>
      </c>
      <c r="D1477" s="123" t="s">
        <v>16840</v>
      </c>
    </row>
    <row r="1478" spans="1:4" ht="27" x14ac:dyDescent="0.2">
      <c r="A1478" s="120" t="s">
        <v>3069</v>
      </c>
      <c r="B1478" s="122" t="s">
        <v>9264</v>
      </c>
      <c r="C1478" s="121" t="s">
        <v>35</v>
      </c>
      <c r="D1478" s="123" t="s">
        <v>16841</v>
      </c>
    </row>
    <row r="1479" spans="1:4" ht="40.5" x14ac:dyDescent="0.2">
      <c r="A1479" s="120" t="s">
        <v>3070</v>
      </c>
      <c r="B1479" s="122" t="s">
        <v>15284</v>
      </c>
      <c r="C1479" s="121" t="s">
        <v>14757</v>
      </c>
      <c r="D1479" s="123" t="s">
        <v>16842</v>
      </c>
    </row>
    <row r="1480" spans="1:4" ht="27" x14ac:dyDescent="0.2">
      <c r="A1480" s="120" t="s">
        <v>3071</v>
      </c>
      <c r="B1480" s="122" t="s">
        <v>9265</v>
      </c>
      <c r="C1480" s="121" t="s">
        <v>35</v>
      </c>
      <c r="D1480" s="123" t="s">
        <v>16839</v>
      </c>
    </row>
    <row r="1481" spans="1:4" ht="40.5" x14ac:dyDescent="0.2">
      <c r="A1481" s="120" t="s">
        <v>3072</v>
      </c>
      <c r="B1481" s="122" t="s">
        <v>15285</v>
      </c>
      <c r="C1481" s="121" t="s">
        <v>14757</v>
      </c>
      <c r="D1481" s="123" t="s">
        <v>16843</v>
      </c>
    </row>
    <row r="1482" spans="1:4" ht="27" x14ac:dyDescent="0.2">
      <c r="A1482" s="120" t="s">
        <v>3073</v>
      </c>
      <c r="B1482" s="122" t="s">
        <v>9266</v>
      </c>
      <c r="C1482" s="121" t="s">
        <v>35</v>
      </c>
      <c r="D1482" s="123" t="s">
        <v>16844</v>
      </c>
    </row>
    <row r="1483" spans="1:4" ht="40.5" x14ac:dyDescent="0.2">
      <c r="A1483" s="120" t="s">
        <v>3074</v>
      </c>
      <c r="B1483" s="122" t="s">
        <v>15286</v>
      </c>
      <c r="C1483" s="121" t="s">
        <v>14757</v>
      </c>
      <c r="D1483" s="123" t="s">
        <v>16845</v>
      </c>
    </row>
    <row r="1484" spans="1:4" ht="27" x14ac:dyDescent="0.2">
      <c r="A1484" s="120" t="s">
        <v>3075</v>
      </c>
      <c r="B1484" s="122" t="s">
        <v>9267</v>
      </c>
      <c r="C1484" s="121" t="s">
        <v>35</v>
      </c>
      <c r="D1484" s="123" t="s">
        <v>16844</v>
      </c>
    </row>
    <row r="1485" spans="1:4" ht="40.5" x14ac:dyDescent="0.2">
      <c r="A1485" s="120" t="s">
        <v>3076</v>
      </c>
      <c r="B1485" s="122" t="s">
        <v>15287</v>
      </c>
      <c r="C1485" s="121" t="s">
        <v>14757</v>
      </c>
      <c r="D1485" s="123" t="s">
        <v>16846</v>
      </c>
    </row>
    <row r="1486" spans="1:4" ht="27" x14ac:dyDescent="0.2">
      <c r="A1486" s="120" t="s">
        <v>3077</v>
      </c>
      <c r="B1486" s="122" t="s">
        <v>9268</v>
      </c>
      <c r="C1486" s="121" t="s">
        <v>35</v>
      </c>
      <c r="D1486" s="123" t="s">
        <v>16847</v>
      </c>
    </row>
    <row r="1487" spans="1:4" ht="40.5" x14ac:dyDescent="0.2">
      <c r="A1487" s="120" t="s">
        <v>3078</v>
      </c>
      <c r="B1487" s="122" t="s">
        <v>15288</v>
      </c>
      <c r="C1487" s="121" t="s">
        <v>14757</v>
      </c>
      <c r="D1487" s="123" t="s">
        <v>16848</v>
      </c>
    </row>
    <row r="1488" spans="1:4" ht="27" x14ac:dyDescent="0.2">
      <c r="A1488" s="120" t="s">
        <v>3079</v>
      </c>
      <c r="B1488" s="122" t="s">
        <v>9269</v>
      </c>
      <c r="C1488" s="121" t="s">
        <v>35</v>
      </c>
      <c r="D1488" s="123" t="s">
        <v>16849</v>
      </c>
    </row>
    <row r="1489" spans="1:4" ht="27" x14ac:dyDescent="0.2">
      <c r="A1489" s="120" t="s">
        <v>3080</v>
      </c>
      <c r="B1489" s="122" t="s">
        <v>9270</v>
      </c>
      <c r="C1489" s="121" t="s">
        <v>35</v>
      </c>
      <c r="D1489" s="123" t="s">
        <v>16850</v>
      </c>
    </row>
    <row r="1490" spans="1:4" ht="27" x14ac:dyDescent="0.2">
      <c r="A1490" s="120" t="s">
        <v>3081</v>
      </c>
      <c r="B1490" s="122" t="s">
        <v>9271</v>
      </c>
      <c r="C1490" s="121" t="s">
        <v>35</v>
      </c>
      <c r="D1490" s="123" t="s">
        <v>16851</v>
      </c>
    </row>
    <row r="1491" spans="1:4" ht="40.5" x14ac:dyDescent="0.2">
      <c r="A1491" s="120" t="s">
        <v>3082</v>
      </c>
      <c r="B1491" s="122" t="s">
        <v>15289</v>
      </c>
      <c r="C1491" s="121" t="s">
        <v>14757</v>
      </c>
      <c r="D1491" s="123" t="s">
        <v>16852</v>
      </c>
    </row>
    <row r="1492" spans="1:4" ht="40.5" x14ac:dyDescent="0.2">
      <c r="A1492" s="120" t="s">
        <v>3083</v>
      </c>
      <c r="B1492" s="122" t="s">
        <v>15290</v>
      </c>
      <c r="C1492" s="121" t="s">
        <v>14757</v>
      </c>
      <c r="D1492" s="123" t="s">
        <v>16853</v>
      </c>
    </row>
    <row r="1493" spans="1:4" ht="40.5" x14ac:dyDescent="0.2">
      <c r="A1493" s="120" t="s">
        <v>3084</v>
      </c>
      <c r="B1493" s="122" t="s">
        <v>15291</v>
      </c>
      <c r="C1493" s="121" t="s">
        <v>14757</v>
      </c>
      <c r="D1493" s="123" t="s">
        <v>16854</v>
      </c>
    </row>
    <row r="1494" spans="1:4" ht="40.5" x14ac:dyDescent="0.2">
      <c r="A1494" s="120" t="s">
        <v>3085</v>
      </c>
      <c r="B1494" s="122" t="s">
        <v>15292</v>
      </c>
      <c r="C1494" s="121" t="s">
        <v>14757</v>
      </c>
      <c r="D1494" s="123" t="s">
        <v>16855</v>
      </c>
    </row>
    <row r="1495" spans="1:4" ht="27" x14ac:dyDescent="0.2">
      <c r="A1495" s="120" t="s">
        <v>3086</v>
      </c>
      <c r="B1495" s="122" t="s">
        <v>9272</v>
      </c>
      <c r="C1495" s="121" t="s">
        <v>35</v>
      </c>
      <c r="D1495" s="123" t="s">
        <v>14226</v>
      </c>
    </row>
    <row r="1496" spans="1:4" ht="40.5" x14ac:dyDescent="0.2">
      <c r="A1496" s="120" t="s">
        <v>3087</v>
      </c>
      <c r="B1496" s="122" t="s">
        <v>15293</v>
      </c>
      <c r="C1496" s="121" t="s">
        <v>14757</v>
      </c>
      <c r="D1496" s="123" t="s">
        <v>16856</v>
      </c>
    </row>
    <row r="1497" spans="1:4" ht="40.5" x14ac:dyDescent="0.2">
      <c r="A1497" s="120" t="s">
        <v>3088</v>
      </c>
      <c r="B1497" s="122" t="s">
        <v>15294</v>
      </c>
      <c r="C1497" s="121" t="s">
        <v>14757</v>
      </c>
      <c r="D1497" s="123" t="s">
        <v>16856</v>
      </c>
    </row>
    <row r="1498" spans="1:4" ht="40.5" x14ac:dyDescent="0.2">
      <c r="A1498" s="120" t="s">
        <v>3089</v>
      </c>
      <c r="B1498" s="122" t="s">
        <v>15295</v>
      </c>
      <c r="C1498" s="121" t="s">
        <v>14757</v>
      </c>
      <c r="D1498" s="123" t="s">
        <v>16857</v>
      </c>
    </row>
    <row r="1499" spans="1:4" ht="40.5" x14ac:dyDescent="0.2">
      <c r="A1499" s="120" t="s">
        <v>3090</v>
      </c>
      <c r="B1499" s="122" t="s">
        <v>15296</v>
      </c>
      <c r="C1499" s="121" t="s">
        <v>14757</v>
      </c>
      <c r="D1499" s="123" t="s">
        <v>16858</v>
      </c>
    </row>
    <row r="1500" spans="1:4" ht="40.5" x14ac:dyDescent="0.2">
      <c r="A1500" s="120" t="s">
        <v>3091</v>
      </c>
      <c r="B1500" s="122" t="s">
        <v>15297</v>
      </c>
      <c r="C1500" s="121" t="s">
        <v>14757</v>
      </c>
      <c r="D1500" s="123" t="s">
        <v>16859</v>
      </c>
    </row>
    <row r="1501" spans="1:4" ht="40.5" x14ac:dyDescent="0.2">
      <c r="A1501" s="120" t="s">
        <v>3092</v>
      </c>
      <c r="B1501" s="122" t="s">
        <v>15298</v>
      </c>
      <c r="C1501" s="121" t="s">
        <v>14757</v>
      </c>
      <c r="D1501" s="123" t="s">
        <v>16860</v>
      </c>
    </row>
    <row r="1502" spans="1:4" ht="40.5" x14ac:dyDescent="0.2">
      <c r="A1502" s="120" t="s">
        <v>3093</v>
      </c>
      <c r="B1502" s="122" t="s">
        <v>15299</v>
      </c>
      <c r="C1502" s="121" t="s">
        <v>14757</v>
      </c>
      <c r="D1502" s="123" t="s">
        <v>16861</v>
      </c>
    </row>
    <row r="1503" spans="1:4" ht="40.5" x14ac:dyDescent="0.2">
      <c r="A1503" s="120" t="s">
        <v>3094</v>
      </c>
      <c r="B1503" s="122" t="s">
        <v>15300</v>
      </c>
      <c r="C1503" s="121" t="s">
        <v>14757</v>
      </c>
      <c r="D1503" s="123" t="s">
        <v>16862</v>
      </c>
    </row>
    <row r="1504" spans="1:4" ht="40.5" x14ac:dyDescent="0.2">
      <c r="A1504" s="120" t="s">
        <v>3095</v>
      </c>
      <c r="B1504" s="122" t="s">
        <v>15301</v>
      </c>
      <c r="C1504" s="121" t="s">
        <v>14757</v>
      </c>
      <c r="D1504" s="123" t="s">
        <v>16863</v>
      </c>
    </row>
    <row r="1505" spans="1:4" ht="40.5" x14ac:dyDescent="0.2">
      <c r="A1505" s="120" t="s">
        <v>3096</v>
      </c>
      <c r="B1505" s="122" t="s">
        <v>15302</v>
      </c>
      <c r="C1505" s="121" t="s">
        <v>14757</v>
      </c>
      <c r="D1505" s="123" t="s">
        <v>16864</v>
      </c>
    </row>
    <row r="1506" spans="1:4" ht="40.5" x14ac:dyDescent="0.2">
      <c r="A1506" s="120" t="s">
        <v>3097</v>
      </c>
      <c r="B1506" s="122" t="s">
        <v>15303</v>
      </c>
      <c r="C1506" s="121" t="s">
        <v>14757</v>
      </c>
      <c r="D1506" s="123" t="s">
        <v>16865</v>
      </c>
    </row>
    <row r="1507" spans="1:4" ht="40.5" x14ac:dyDescent="0.2">
      <c r="A1507" s="120" t="s">
        <v>3098</v>
      </c>
      <c r="B1507" s="122" t="s">
        <v>15304</v>
      </c>
      <c r="C1507" s="121" t="s">
        <v>14757</v>
      </c>
      <c r="D1507" s="123" t="s">
        <v>16801</v>
      </c>
    </row>
    <row r="1508" spans="1:4" ht="40.5" x14ac:dyDescent="0.2">
      <c r="A1508" s="120" t="s">
        <v>3099</v>
      </c>
      <c r="B1508" s="122" t="s">
        <v>15305</v>
      </c>
      <c r="C1508" s="121" t="s">
        <v>14757</v>
      </c>
      <c r="D1508" s="123" t="s">
        <v>16866</v>
      </c>
    </row>
    <row r="1509" spans="1:4" ht="40.5" x14ac:dyDescent="0.2">
      <c r="A1509" s="120" t="s">
        <v>3100</v>
      </c>
      <c r="B1509" s="122" t="s">
        <v>15306</v>
      </c>
      <c r="C1509" s="121" t="s">
        <v>14757</v>
      </c>
      <c r="D1509" s="123" t="s">
        <v>16867</v>
      </c>
    </row>
    <row r="1510" spans="1:4" ht="40.5" x14ac:dyDescent="0.2">
      <c r="A1510" s="120" t="s">
        <v>3101</v>
      </c>
      <c r="B1510" s="122" t="s">
        <v>15307</v>
      </c>
      <c r="C1510" s="121" t="s">
        <v>14757</v>
      </c>
      <c r="D1510" s="123" t="s">
        <v>16868</v>
      </c>
    </row>
    <row r="1511" spans="1:4" ht="40.5" x14ac:dyDescent="0.2">
      <c r="A1511" s="120" t="s">
        <v>3102</v>
      </c>
      <c r="B1511" s="122" t="s">
        <v>15308</v>
      </c>
      <c r="C1511" s="121" t="s">
        <v>14757</v>
      </c>
      <c r="D1511" s="123" t="s">
        <v>16869</v>
      </c>
    </row>
    <row r="1512" spans="1:4" ht="54" x14ac:dyDescent="0.2">
      <c r="A1512" s="120" t="s">
        <v>3103</v>
      </c>
      <c r="B1512" s="122" t="s">
        <v>15309</v>
      </c>
      <c r="C1512" s="121" t="s">
        <v>14757</v>
      </c>
      <c r="D1512" s="123" t="s">
        <v>16870</v>
      </c>
    </row>
    <row r="1513" spans="1:4" ht="54" x14ac:dyDescent="0.2">
      <c r="A1513" s="120" t="s">
        <v>3104</v>
      </c>
      <c r="B1513" s="122" t="s">
        <v>15310</v>
      </c>
      <c r="C1513" s="121" t="s">
        <v>14757</v>
      </c>
      <c r="D1513" s="123" t="s">
        <v>16871</v>
      </c>
    </row>
    <row r="1514" spans="1:4" ht="54" x14ac:dyDescent="0.2">
      <c r="A1514" s="120" t="s">
        <v>3105</v>
      </c>
      <c r="B1514" s="122" t="s">
        <v>15311</v>
      </c>
      <c r="C1514" s="121" t="s">
        <v>14757</v>
      </c>
      <c r="D1514" s="123" t="s">
        <v>16872</v>
      </c>
    </row>
    <row r="1515" spans="1:4" ht="54" x14ac:dyDescent="0.2">
      <c r="A1515" s="120" t="s">
        <v>3106</v>
      </c>
      <c r="B1515" s="122" t="s">
        <v>15312</v>
      </c>
      <c r="C1515" s="121" t="s">
        <v>14757</v>
      </c>
      <c r="D1515" s="123" t="s">
        <v>16873</v>
      </c>
    </row>
    <row r="1516" spans="1:4" ht="54" x14ac:dyDescent="0.2">
      <c r="A1516" s="120" t="s">
        <v>3107</v>
      </c>
      <c r="B1516" s="122" t="s">
        <v>15313</v>
      </c>
      <c r="C1516" s="121" t="s">
        <v>14757</v>
      </c>
      <c r="D1516" s="123" t="s">
        <v>16874</v>
      </c>
    </row>
    <row r="1517" spans="1:4" ht="27" x14ac:dyDescent="0.2">
      <c r="A1517" s="120" t="s">
        <v>14279</v>
      </c>
      <c r="B1517" s="122" t="s">
        <v>15314</v>
      </c>
      <c r="C1517" s="121" t="s">
        <v>35</v>
      </c>
      <c r="D1517" s="123" t="s">
        <v>16875</v>
      </c>
    </row>
    <row r="1518" spans="1:4" ht="27" x14ac:dyDescent="0.2">
      <c r="A1518" s="120" t="s">
        <v>14280</v>
      </c>
      <c r="B1518" s="122" t="s">
        <v>15315</v>
      </c>
      <c r="C1518" s="121" t="s">
        <v>35</v>
      </c>
      <c r="D1518" s="123" t="s">
        <v>16876</v>
      </c>
    </row>
    <row r="1519" spans="1:4" ht="40.5" x14ac:dyDescent="0.2">
      <c r="A1519" s="120" t="s">
        <v>14281</v>
      </c>
      <c r="B1519" s="122" t="s">
        <v>15316</v>
      </c>
      <c r="C1519" s="121" t="s">
        <v>14757</v>
      </c>
      <c r="D1519" s="123" t="s">
        <v>16877</v>
      </c>
    </row>
    <row r="1520" spans="1:4" ht="27" x14ac:dyDescent="0.2">
      <c r="A1520" s="120" t="s">
        <v>14282</v>
      </c>
      <c r="B1520" s="122" t="s">
        <v>15317</v>
      </c>
      <c r="C1520" s="121" t="s">
        <v>35</v>
      </c>
      <c r="D1520" s="123" t="s">
        <v>16878</v>
      </c>
    </row>
    <row r="1521" spans="1:4" ht="40.5" x14ac:dyDescent="0.2">
      <c r="A1521" s="120" t="s">
        <v>14283</v>
      </c>
      <c r="B1521" s="122" t="s">
        <v>15318</v>
      </c>
      <c r="C1521" s="121" t="s">
        <v>14757</v>
      </c>
      <c r="D1521" s="123" t="s">
        <v>16879</v>
      </c>
    </row>
    <row r="1522" spans="1:4" ht="27" x14ac:dyDescent="0.2">
      <c r="A1522" s="120" t="s">
        <v>14284</v>
      </c>
      <c r="B1522" s="122" t="s">
        <v>15319</v>
      </c>
      <c r="C1522" s="121" t="s">
        <v>35</v>
      </c>
      <c r="D1522" s="123" t="s">
        <v>16880</v>
      </c>
    </row>
    <row r="1523" spans="1:4" ht="27" x14ac:dyDescent="0.2">
      <c r="A1523" s="120" t="s">
        <v>14285</v>
      </c>
      <c r="B1523" s="122" t="s">
        <v>15320</v>
      </c>
      <c r="C1523" s="121" t="s">
        <v>35</v>
      </c>
      <c r="D1523" s="123" t="s">
        <v>16881</v>
      </c>
    </row>
    <row r="1524" spans="1:4" ht="40.5" x14ac:dyDescent="0.2">
      <c r="A1524" s="120" t="s">
        <v>14286</v>
      </c>
      <c r="B1524" s="122" t="s">
        <v>15321</v>
      </c>
      <c r="C1524" s="121" t="s">
        <v>14757</v>
      </c>
      <c r="D1524" s="123" t="s">
        <v>16882</v>
      </c>
    </row>
    <row r="1525" spans="1:4" ht="27" x14ac:dyDescent="0.2">
      <c r="A1525" s="120" t="s">
        <v>14287</v>
      </c>
      <c r="B1525" s="122" t="s">
        <v>15322</v>
      </c>
      <c r="C1525" s="121" t="s">
        <v>35</v>
      </c>
      <c r="D1525" s="123" t="s">
        <v>16883</v>
      </c>
    </row>
    <row r="1526" spans="1:4" ht="40.5" x14ac:dyDescent="0.2">
      <c r="A1526" s="120" t="s">
        <v>14288</v>
      </c>
      <c r="B1526" s="122" t="s">
        <v>15323</v>
      </c>
      <c r="C1526" s="121" t="s">
        <v>14757</v>
      </c>
      <c r="D1526" s="123" t="s">
        <v>16884</v>
      </c>
    </row>
    <row r="1527" spans="1:4" ht="27" x14ac:dyDescent="0.2">
      <c r="A1527" s="120" t="s">
        <v>14289</v>
      </c>
      <c r="B1527" s="122" t="s">
        <v>15324</v>
      </c>
      <c r="C1527" s="121" t="s">
        <v>35</v>
      </c>
      <c r="D1527" s="123" t="s">
        <v>16885</v>
      </c>
    </row>
    <row r="1528" spans="1:4" ht="40.5" x14ac:dyDescent="0.2">
      <c r="A1528" s="120" t="s">
        <v>14290</v>
      </c>
      <c r="B1528" s="122" t="s">
        <v>15325</v>
      </c>
      <c r="C1528" s="121" t="s">
        <v>14757</v>
      </c>
      <c r="D1528" s="123" t="s">
        <v>16886</v>
      </c>
    </row>
    <row r="1529" spans="1:4" ht="40.5" x14ac:dyDescent="0.2">
      <c r="A1529" s="120" t="s">
        <v>14291</v>
      </c>
      <c r="B1529" s="122" t="s">
        <v>15326</v>
      </c>
      <c r="C1529" s="121" t="s">
        <v>14757</v>
      </c>
      <c r="D1529" s="123" t="s">
        <v>16887</v>
      </c>
    </row>
    <row r="1530" spans="1:4" ht="27" x14ac:dyDescent="0.2">
      <c r="A1530" s="120" t="s">
        <v>14292</v>
      </c>
      <c r="B1530" s="122" t="s">
        <v>15327</v>
      </c>
      <c r="C1530" s="121" t="s">
        <v>35</v>
      </c>
      <c r="D1530" s="123" t="s">
        <v>16888</v>
      </c>
    </row>
    <row r="1531" spans="1:4" ht="27" x14ac:dyDescent="0.2">
      <c r="A1531" s="120" t="s">
        <v>14293</v>
      </c>
      <c r="B1531" s="122" t="s">
        <v>15328</v>
      </c>
      <c r="C1531" s="121" t="s">
        <v>35</v>
      </c>
      <c r="D1531" s="123" t="s">
        <v>16889</v>
      </c>
    </row>
    <row r="1532" spans="1:4" ht="40.5" x14ac:dyDescent="0.2">
      <c r="A1532" s="120" t="s">
        <v>14294</v>
      </c>
      <c r="B1532" s="122" t="s">
        <v>15329</v>
      </c>
      <c r="C1532" s="121" t="s">
        <v>14757</v>
      </c>
      <c r="D1532" s="123" t="s">
        <v>16890</v>
      </c>
    </row>
    <row r="1533" spans="1:4" ht="27" x14ac:dyDescent="0.2">
      <c r="A1533" s="120" t="s">
        <v>14295</v>
      </c>
      <c r="B1533" s="122" t="s">
        <v>15330</v>
      </c>
      <c r="C1533" s="121" t="s">
        <v>35</v>
      </c>
      <c r="D1533" s="123" t="s">
        <v>16876</v>
      </c>
    </row>
    <row r="1534" spans="1:4" ht="40.5" x14ac:dyDescent="0.2">
      <c r="A1534" s="120" t="s">
        <v>14296</v>
      </c>
      <c r="B1534" s="122" t="s">
        <v>15331</v>
      </c>
      <c r="C1534" s="121" t="s">
        <v>14757</v>
      </c>
      <c r="D1534" s="123" t="s">
        <v>16891</v>
      </c>
    </row>
    <row r="1535" spans="1:4" ht="27" x14ac:dyDescent="0.2">
      <c r="A1535" s="120" t="s">
        <v>14297</v>
      </c>
      <c r="B1535" s="122" t="s">
        <v>15332</v>
      </c>
      <c r="C1535" s="121" t="s">
        <v>35</v>
      </c>
      <c r="D1535" s="123" t="s">
        <v>16881</v>
      </c>
    </row>
    <row r="1536" spans="1:4" ht="40.5" x14ac:dyDescent="0.2">
      <c r="A1536" s="120" t="s">
        <v>14298</v>
      </c>
      <c r="B1536" s="122" t="s">
        <v>15333</v>
      </c>
      <c r="C1536" s="121" t="s">
        <v>14757</v>
      </c>
      <c r="D1536" s="123" t="s">
        <v>16892</v>
      </c>
    </row>
    <row r="1537" spans="1:4" ht="40.5" x14ac:dyDescent="0.2">
      <c r="A1537" s="120" t="s">
        <v>14299</v>
      </c>
      <c r="B1537" s="122" t="s">
        <v>15334</v>
      </c>
      <c r="C1537" s="121" t="s">
        <v>14757</v>
      </c>
      <c r="D1537" s="123" t="s">
        <v>16893</v>
      </c>
    </row>
    <row r="1538" spans="1:4" ht="40.5" x14ac:dyDescent="0.2">
      <c r="A1538" s="120" t="s">
        <v>14300</v>
      </c>
      <c r="B1538" s="122" t="s">
        <v>15335</v>
      </c>
      <c r="C1538" s="121" t="s">
        <v>14757</v>
      </c>
      <c r="D1538" s="123" t="s">
        <v>16894</v>
      </c>
    </row>
    <row r="1539" spans="1:4" ht="40.5" x14ac:dyDescent="0.2">
      <c r="A1539" s="120" t="s">
        <v>14301</v>
      </c>
      <c r="B1539" s="122" t="s">
        <v>15336</v>
      </c>
      <c r="C1539" s="121" t="s">
        <v>14757</v>
      </c>
      <c r="D1539" s="123" t="s">
        <v>16895</v>
      </c>
    </row>
    <row r="1540" spans="1:4" ht="27" x14ac:dyDescent="0.2">
      <c r="A1540" s="120" t="s">
        <v>14302</v>
      </c>
      <c r="B1540" s="122" t="s">
        <v>15337</v>
      </c>
      <c r="C1540" s="121" t="s">
        <v>35</v>
      </c>
      <c r="D1540" s="123" t="s">
        <v>16896</v>
      </c>
    </row>
    <row r="1541" spans="1:4" ht="27" x14ac:dyDescent="0.2">
      <c r="A1541" s="120" t="s">
        <v>14303</v>
      </c>
      <c r="B1541" s="122" t="s">
        <v>15338</v>
      </c>
      <c r="C1541" s="121" t="s">
        <v>35</v>
      </c>
      <c r="D1541" s="123" t="s">
        <v>16889</v>
      </c>
    </row>
    <row r="1542" spans="1:4" ht="27" x14ac:dyDescent="0.2">
      <c r="A1542" s="120" t="s">
        <v>14304</v>
      </c>
      <c r="B1542" s="122" t="s">
        <v>15339</v>
      </c>
      <c r="C1542" s="121" t="s">
        <v>35</v>
      </c>
      <c r="D1542" s="123" t="s">
        <v>16897</v>
      </c>
    </row>
    <row r="1543" spans="1:4" ht="40.5" x14ac:dyDescent="0.2">
      <c r="A1543" s="120" t="s">
        <v>14305</v>
      </c>
      <c r="B1543" s="122" t="s">
        <v>15340</v>
      </c>
      <c r="C1543" s="121" t="s">
        <v>14757</v>
      </c>
      <c r="D1543" s="123" t="s">
        <v>16898</v>
      </c>
    </row>
    <row r="1544" spans="1:4" ht="40.5" x14ac:dyDescent="0.2">
      <c r="A1544" s="120" t="s">
        <v>14306</v>
      </c>
      <c r="B1544" s="122" t="s">
        <v>15341</v>
      </c>
      <c r="C1544" s="121" t="s">
        <v>14757</v>
      </c>
      <c r="D1544" s="123" t="s">
        <v>16899</v>
      </c>
    </row>
    <row r="1545" spans="1:4" ht="27" x14ac:dyDescent="0.2">
      <c r="A1545" s="120" t="s">
        <v>14307</v>
      </c>
      <c r="B1545" s="122" t="s">
        <v>15342</v>
      </c>
      <c r="C1545" s="121" t="s">
        <v>35</v>
      </c>
      <c r="D1545" s="123" t="s">
        <v>16896</v>
      </c>
    </row>
    <row r="1546" spans="1:4" ht="27" x14ac:dyDescent="0.2">
      <c r="A1546" s="120" t="s">
        <v>14308</v>
      </c>
      <c r="B1546" s="122" t="s">
        <v>15343</v>
      </c>
      <c r="C1546" s="121" t="s">
        <v>35</v>
      </c>
      <c r="D1546" s="123" t="s">
        <v>16900</v>
      </c>
    </row>
    <row r="1547" spans="1:4" ht="27" x14ac:dyDescent="0.2">
      <c r="A1547" s="120" t="s">
        <v>14309</v>
      </c>
      <c r="B1547" s="122" t="s">
        <v>15344</v>
      </c>
      <c r="C1547" s="121" t="s">
        <v>35</v>
      </c>
      <c r="D1547" s="123" t="s">
        <v>16901</v>
      </c>
    </row>
    <row r="1548" spans="1:4" ht="40.5" x14ac:dyDescent="0.2">
      <c r="A1548" s="120" t="s">
        <v>14310</v>
      </c>
      <c r="B1548" s="122" t="s">
        <v>15345</v>
      </c>
      <c r="C1548" s="121" t="s">
        <v>14757</v>
      </c>
      <c r="D1548" s="123" t="s">
        <v>16902</v>
      </c>
    </row>
    <row r="1549" spans="1:4" ht="40.5" x14ac:dyDescent="0.2">
      <c r="A1549" s="120" t="s">
        <v>14311</v>
      </c>
      <c r="B1549" s="122" t="s">
        <v>15346</v>
      </c>
      <c r="C1549" s="121" t="s">
        <v>14757</v>
      </c>
      <c r="D1549" s="123" t="s">
        <v>16903</v>
      </c>
    </row>
    <row r="1550" spans="1:4" ht="40.5" x14ac:dyDescent="0.2">
      <c r="A1550" s="120" t="s">
        <v>14312</v>
      </c>
      <c r="B1550" s="122" t="s">
        <v>15347</v>
      </c>
      <c r="C1550" s="121" t="s">
        <v>14757</v>
      </c>
      <c r="D1550" s="123" t="s">
        <v>16904</v>
      </c>
    </row>
    <row r="1551" spans="1:4" ht="27" x14ac:dyDescent="0.2">
      <c r="A1551" s="120" t="s">
        <v>14313</v>
      </c>
      <c r="B1551" s="122" t="s">
        <v>15348</v>
      </c>
      <c r="C1551" s="121" t="s">
        <v>35</v>
      </c>
      <c r="D1551" s="123" t="s">
        <v>16905</v>
      </c>
    </row>
    <row r="1552" spans="1:4" ht="27" x14ac:dyDescent="0.2">
      <c r="A1552" s="120" t="s">
        <v>14314</v>
      </c>
      <c r="B1552" s="122" t="s">
        <v>15349</v>
      </c>
      <c r="C1552" s="121" t="s">
        <v>35</v>
      </c>
      <c r="D1552" s="123" t="s">
        <v>16906</v>
      </c>
    </row>
    <row r="1553" spans="1:4" ht="40.5" x14ac:dyDescent="0.2">
      <c r="A1553" s="120" t="s">
        <v>14315</v>
      </c>
      <c r="B1553" s="122" t="s">
        <v>15350</v>
      </c>
      <c r="C1553" s="121" t="s">
        <v>14757</v>
      </c>
      <c r="D1553" s="123" t="s">
        <v>16907</v>
      </c>
    </row>
    <row r="1554" spans="1:4" ht="27" x14ac:dyDescent="0.2">
      <c r="A1554" s="120" t="s">
        <v>14316</v>
      </c>
      <c r="B1554" s="122" t="s">
        <v>15351</v>
      </c>
      <c r="C1554" s="121" t="s">
        <v>35</v>
      </c>
      <c r="D1554" s="123" t="s">
        <v>16906</v>
      </c>
    </row>
    <row r="1555" spans="1:4" ht="40.5" x14ac:dyDescent="0.2">
      <c r="A1555" s="120" t="s">
        <v>14317</v>
      </c>
      <c r="B1555" s="122" t="s">
        <v>15352</v>
      </c>
      <c r="C1555" s="121" t="s">
        <v>14757</v>
      </c>
      <c r="D1555" s="123" t="s">
        <v>16908</v>
      </c>
    </row>
    <row r="1556" spans="1:4" ht="27" x14ac:dyDescent="0.2">
      <c r="A1556" s="120" t="s">
        <v>14318</v>
      </c>
      <c r="B1556" s="122" t="s">
        <v>15353</v>
      </c>
      <c r="C1556" s="121" t="s">
        <v>35</v>
      </c>
      <c r="D1556" s="123" t="s">
        <v>16909</v>
      </c>
    </row>
    <row r="1557" spans="1:4" ht="40.5" x14ac:dyDescent="0.2">
      <c r="A1557" s="120" t="s">
        <v>14319</v>
      </c>
      <c r="B1557" s="122" t="s">
        <v>15354</v>
      </c>
      <c r="C1557" s="121" t="s">
        <v>14757</v>
      </c>
      <c r="D1557" s="123" t="s">
        <v>16910</v>
      </c>
    </row>
    <row r="1558" spans="1:4" ht="27" x14ac:dyDescent="0.2">
      <c r="A1558" s="120" t="s">
        <v>14320</v>
      </c>
      <c r="B1558" s="122" t="s">
        <v>15355</v>
      </c>
      <c r="C1558" s="121" t="s">
        <v>35</v>
      </c>
      <c r="D1558" s="123" t="s">
        <v>16911</v>
      </c>
    </row>
    <row r="1559" spans="1:4" ht="27" x14ac:dyDescent="0.2">
      <c r="A1559" s="120" t="s">
        <v>14321</v>
      </c>
      <c r="B1559" s="122" t="s">
        <v>15356</v>
      </c>
      <c r="C1559" s="121" t="s">
        <v>35</v>
      </c>
      <c r="D1559" s="123" t="s">
        <v>16912</v>
      </c>
    </row>
    <row r="1560" spans="1:4" ht="40.5" x14ac:dyDescent="0.2">
      <c r="A1560" s="120" t="s">
        <v>14322</v>
      </c>
      <c r="B1560" s="122" t="s">
        <v>15357</v>
      </c>
      <c r="C1560" s="121" t="s">
        <v>14757</v>
      </c>
      <c r="D1560" s="123" t="s">
        <v>16913</v>
      </c>
    </row>
    <row r="1561" spans="1:4" ht="27" x14ac:dyDescent="0.2">
      <c r="A1561" s="120" t="s">
        <v>14323</v>
      </c>
      <c r="B1561" s="122" t="s">
        <v>15358</v>
      </c>
      <c r="C1561" s="121" t="s">
        <v>35</v>
      </c>
      <c r="D1561" s="123" t="s">
        <v>16914</v>
      </c>
    </row>
    <row r="1562" spans="1:4" ht="40.5" x14ac:dyDescent="0.2">
      <c r="A1562" s="120" t="s">
        <v>14324</v>
      </c>
      <c r="B1562" s="122" t="s">
        <v>15359</v>
      </c>
      <c r="C1562" s="121" t="s">
        <v>14757</v>
      </c>
      <c r="D1562" s="123" t="s">
        <v>16915</v>
      </c>
    </row>
    <row r="1563" spans="1:4" ht="40.5" x14ac:dyDescent="0.2">
      <c r="A1563" s="120" t="s">
        <v>14325</v>
      </c>
      <c r="B1563" s="122" t="s">
        <v>15360</v>
      </c>
      <c r="C1563" s="121" t="s">
        <v>14757</v>
      </c>
      <c r="D1563" s="123" t="s">
        <v>16916</v>
      </c>
    </row>
    <row r="1564" spans="1:4" ht="27" x14ac:dyDescent="0.2">
      <c r="A1564" s="120" t="s">
        <v>14326</v>
      </c>
      <c r="B1564" s="122" t="s">
        <v>15361</v>
      </c>
      <c r="C1564" s="121" t="s">
        <v>35</v>
      </c>
      <c r="D1564" s="123" t="s">
        <v>16917</v>
      </c>
    </row>
    <row r="1565" spans="1:4" ht="40.5" x14ac:dyDescent="0.2">
      <c r="A1565" s="120" t="s">
        <v>14327</v>
      </c>
      <c r="B1565" s="122" t="s">
        <v>15362</v>
      </c>
      <c r="C1565" s="121" t="s">
        <v>14757</v>
      </c>
      <c r="D1565" s="123" t="s">
        <v>16918</v>
      </c>
    </row>
    <row r="1566" spans="1:4" ht="27" x14ac:dyDescent="0.2">
      <c r="A1566" s="120" t="s">
        <v>14328</v>
      </c>
      <c r="B1566" s="122" t="s">
        <v>15363</v>
      </c>
      <c r="C1566" s="121" t="s">
        <v>35</v>
      </c>
      <c r="D1566" s="123" t="s">
        <v>16919</v>
      </c>
    </row>
    <row r="1567" spans="1:4" ht="40.5" x14ac:dyDescent="0.2">
      <c r="A1567" s="120" t="s">
        <v>14329</v>
      </c>
      <c r="B1567" s="122" t="s">
        <v>15364</v>
      </c>
      <c r="C1567" s="121" t="s">
        <v>14757</v>
      </c>
      <c r="D1567" s="123" t="s">
        <v>16920</v>
      </c>
    </row>
    <row r="1568" spans="1:4" ht="27" x14ac:dyDescent="0.2">
      <c r="A1568" s="120" t="s">
        <v>14330</v>
      </c>
      <c r="B1568" s="122" t="s">
        <v>15365</v>
      </c>
      <c r="C1568" s="121" t="s">
        <v>35</v>
      </c>
      <c r="D1568" s="123" t="s">
        <v>16917</v>
      </c>
    </row>
    <row r="1569" spans="1:4" ht="27" x14ac:dyDescent="0.2">
      <c r="A1569" s="120" t="s">
        <v>14331</v>
      </c>
      <c r="B1569" s="122" t="s">
        <v>15366</v>
      </c>
      <c r="C1569" s="121" t="s">
        <v>35</v>
      </c>
      <c r="D1569" s="123" t="s">
        <v>16921</v>
      </c>
    </row>
    <row r="1570" spans="1:4" ht="40.5" x14ac:dyDescent="0.2">
      <c r="A1570" s="120" t="s">
        <v>14332</v>
      </c>
      <c r="B1570" s="122" t="s">
        <v>15367</v>
      </c>
      <c r="C1570" s="121" t="s">
        <v>14757</v>
      </c>
      <c r="D1570" s="123" t="s">
        <v>16922</v>
      </c>
    </row>
    <row r="1571" spans="1:4" ht="27" x14ac:dyDescent="0.2">
      <c r="A1571" s="120" t="s">
        <v>14333</v>
      </c>
      <c r="B1571" s="122" t="s">
        <v>15368</v>
      </c>
      <c r="C1571" s="121" t="s">
        <v>35</v>
      </c>
      <c r="D1571" s="123" t="s">
        <v>16923</v>
      </c>
    </row>
    <row r="1572" spans="1:4" ht="40.5" x14ac:dyDescent="0.2">
      <c r="A1572" s="120" t="s">
        <v>14334</v>
      </c>
      <c r="B1572" s="122" t="s">
        <v>15369</v>
      </c>
      <c r="C1572" s="121" t="s">
        <v>14757</v>
      </c>
      <c r="D1572" s="123" t="s">
        <v>16924</v>
      </c>
    </row>
    <row r="1573" spans="1:4" ht="27" x14ac:dyDescent="0.2">
      <c r="A1573" s="120" t="s">
        <v>14335</v>
      </c>
      <c r="B1573" s="122" t="s">
        <v>15370</v>
      </c>
      <c r="C1573" s="121" t="s">
        <v>35</v>
      </c>
      <c r="D1573" s="123" t="s">
        <v>16923</v>
      </c>
    </row>
    <row r="1574" spans="1:4" ht="40.5" x14ac:dyDescent="0.2">
      <c r="A1574" s="120" t="s">
        <v>14336</v>
      </c>
      <c r="B1574" s="122" t="s">
        <v>15371</v>
      </c>
      <c r="C1574" s="121" t="s">
        <v>14757</v>
      </c>
      <c r="D1574" s="123" t="s">
        <v>16925</v>
      </c>
    </row>
    <row r="1575" spans="1:4" ht="40.5" x14ac:dyDescent="0.2">
      <c r="A1575" s="120" t="s">
        <v>14337</v>
      </c>
      <c r="B1575" s="122" t="s">
        <v>15372</v>
      </c>
      <c r="C1575" s="121" t="s">
        <v>14757</v>
      </c>
      <c r="D1575" s="123" t="s">
        <v>16926</v>
      </c>
    </row>
    <row r="1576" spans="1:4" ht="27" x14ac:dyDescent="0.2">
      <c r="A1576" s="120" t="s">
        <v>14338</v>
      </c>
      <c r="B1576" s="122" t="s">
        <v>15373</v>
      </c>
      <c r="C1576" s="121" t="s">
        <v>35</v>
      </c>
      <c r="D1576" s="123" t="s">
        <v>16927</v>
      </c>
    </row>
    <row r="1577" spans="1:4" ht="40.5" x14ac:dyDescent="0.2">
      <c r="A1577" s="120" t="s">
        <v>14339</v>
      </c>
      <c r="B1577" s="122" t="s">
        <v>15374</v>
      </c>
      <c r="C1577" s="121" t="s">
        <v>14757</v>
      </c>
      <c r="D1577" s="123" t="s">
        <v>16928</v>
      </c>
    </row>
    <row r="1578" spans="1:4" ht="27" x14ac:dyDescent="0.2">
      <c r="A1578" s="120" t="s">
        <v>14340</v>
      </c>
      <c r="B1578" s="122" t="s">
        <v>15375</v>
      </c>
      <c r="C1578" s="121" t="s">
        <v>35</v>
      </c>
      <c r="D1578" s="123" t="s">
        <v>16929</v>
      </c>
    </row>
    <row r="1579" spans="1:4" ht="27" x14ac:dyDescent="0.2">
      <c r="A1579" s="120" t="s">
        <v>14341</v>
      </c>
      <c r="B1579" s="122" t="s">
        <v>15376</v>
      </c>
      <c r="C1579" s="121" t="s">
        <v>35</v>
      </c>
      <c r="D1579" s="123" t="s">
        <v>16702</v>
      </c>
    </row>
    <row r="1580" spans="1:4" ht="27" x14ac:dyDescent="0.2">
      <c r="A1580" s="120" t="s">
        <v>14342</v>
      </c>
      <c r="B1580" s="122" t="s">
        <v>15377</v>
      </c>
      <c r="C1580" s="121" t="s">
        <v>35</v>
      </c>
      <c r="D1580" s="123" t="s">
        <v>16930</v>
      </c>
    </row>
    <row r="1581" spans="1:4" ht="40.5" x14ac:dyDescent="0.2">
      <c r="A1581" s="120" t="s">
        <v>14343</v>
      </c>
      <c r="B1581" s="122" t="s">
        <v>15378</v>
      </c>
      <c r="C1581" s="121" t="s">
        <v>14757</v>
      </c>
      <c r="D1581" s="123" t="s">
        <v>16931</v>
      </c>
    </row>
    <row r="1582" spans="1:4" ht="27" x14ac:dyDescent="0.2">
      <c r="A1582" s="120" t="s">
        <v>14344</v>
      </c>
      <c r="B1582" s="122" t="s">
        <v>15379</v>
      </c>
      <c r="C1582" s="121" t="s">
        <v>35</v>
      </c>
      <c r="D1582" s="123" t="s">
        <v>16932</v>
      </c>
    </row>
    <row r="1583" spans="1:4" ht="40.5" x14ac:dyDescent="0.2">
      <c r="A1583" s="120" t="s">
        <v>14345</v>
      </c>
      <c r="B1583" s="122" t="s">
        <v>15380</v>
      </c>
      <c r="C1583" s="121" t="s">
        <v>14757</v>
      </c>
      <c r="D1583" s="123" t="s">
        <v>16933</v>
      </c>
    </row>
    <row r="1584" spans="1:4" ht="27" x14ac:dyDescent="0.2">
      <c r="A1584" s="120" t="s">
        <v>14346</v>
      </c>
      <c r="B1584" s="122" t="s">
        <v>15381</v>
      </c>
      <c r="C1584" s="121" t="s">
        <v>35</v>
      </c>
      <c r="D1584" s="123" t="s">
        <v>16912</v>
      </c>
    </row>
    <row r="1585" spans="1:4" ht="40.5" x14ac:dyDescent="0.2">
      <c r="A1585" s="120" t="s">
        <v>14347</v>
      </c>
      <c r="B1585" s="122" t="s">
        <v>15382</v>
      </c>
      <c r="C1585" s="121" t="s">
        <v>14757</v>
      </c>
      <c r="D1585" s="123" t="s">
        <v>16934</v>
      </c>
    </row>
    <row r="1586" spans="1:4" ht="27" x14ac:dyDescent="0.2">
      <c r="A1586" s="120" t="s">
        <v>14348</v>
      </c>
      <c r="B1586" s="122" t="s">
        <v>15383</v>
      </c>
      <c r="C1586" s="121" t="s">
        <v>35</v>
      </c>
      <c r="D1586" s="123" t="s">
        <v>16914</v>
      </c>
    </row>
    <row r="1587" spans="1:4" ht="40.5" x14ac:dyDescent="0.2">
      <c r="A1587" s="120" t="s">
        <v>14349</v>
      </c>
      <c r="B1587" s="122" t="s">
        <v>15384</v>
      </c>
      <c r="C1587" s="121" t="s">
        <v>14757</v>
      </c>
      <c r="D1587" s="123" t="s">
        <v>16935</v>
      </c>
    </row>
    <row r="1588" spans="1:4" ht="27" x14ac:dyDescent="0.2">
      <c r="A1588" s="120" t="s">
        <v>14350</v>
      </c>
      <c r="B1588" s="122" t="s">
        <v>15385</v>
      </c>
      <c r="C1588" s="121" t="s">
        <v>35</v>
      </c>
      <c r="D1588" s="123" t="s">
        <v>16936</v>
      </c>
    </row>
    <row r="1589" spans="1:4" ht="27" x14ac:dyDescent="0.2">
      <c r="A1589" s="120" t="s">
        <v>3108</v>
      </c>
      <c r="B1589" s="122" t="s">
        <v>15386</v>
      </c>
      <c r="C1589" s="121" t="s">
        <v>35</v>
      </c>
      <c r="D1589" s="123" t="s">
        <v>14186</v>
      </c>
    </row>
    <row r="1590" spans="1:4" ht="27" x14ac:dyDescent="0.2">
      <c r="A1590" s="120" t="s">
        <v>3109</v>
      </c>
      <c r="B1590" s="122" t="s">
        <v>15387</v>
      </c>
      <c r="C1590" s="121" t="s">
        <v>35</v>
      </c>
      <c r="D1590" s="123" t="s">
        <v>14602</v>
      </c>
    </row>
    <row r="1591" spans="1:4" ht="27" x14ac:dyDescent="0.2">
      <c r="A1591" s="120" t="s">
        <v>3110</v>
      </c>
      <c r="B1591" s="122" t="s">
        <v>15388</v>
      </c>
      <c r="C1591" s="121" t="s">
        <v>35</v>
      </c>
      <c r="D1591" s="123" t="s">
        <v>16937</v>
      </c>
    </row>
    <row r="1592" spans="1:4" ht="27" x14ac:dyDescent="0.2">
      <c r="A1592" s="120" t="s">
        <v>3111</v>
      </c>
      <c r="B1592" s="122" t="s">
        <v>15389</v>
      </c>
      <c r="C1592" s="121" t="s">
        <v>35</v>
      </c>
      <c r="D1592" s="123" t="s">
        <v>16938</v>
      </c>
    </row>
    <row r="1593" spans="1:4" ht="40.5" x14ac:dyDescent="0.2">
      <c r="A1593" s="120" t="s">
        <v>3112</v>
      </c>
      <c r="B1593" s="122" t="s">
        <v>15390</v>
      </c>
      <c r="C1593" s="121" t="s">
        <v>35</v>
      </c>
      <c r="D1593" s="123" t="s">
        <v>918</v>
      </c>
    </row>
    <row r="1594" spans="1:4" ht="40.5" x14ac:dyDescent="0.2">
      <c r="A1594" s="120" t="s">
        <v>3114</v>
      </c>
      <c r="B1594" s="122" t="s">
        <v>15391</v>
      </c>
      <c r="C1594" s="121" t="s">
        <v>35</v>
      </c>
      <c r="D1594" s="123" t="s">
        <v>1704</v>
      </c>
    </row>
    <row r="1595" spans="1:4" ht="40.5" x14ac:dyDescent="0.2">
      <c r="A1595" s="120" t="s">
        <v>3115</v>
      </c>
      <c r="B1595" s="122" t="s">
        <v>15392</v>
      </c>
      <c r="C1595" s="121" t="s">
        <v>35</v>
      </c>
      <c r="D1595" s="123" t="s">
        <v>16939</v>
      </c>
    </row>
    <row r="1596" spans="1:4" ht="40.5" x14ac:dyDescent="0.2">
      <c r="A1596" s="120" t="s">
        <v>3116</v>
      </c>
      <c r="B1596" s="122" t="s">
        <v>15393</v>
      </c>
      <c r="C1596" s="121" t="s">
        <v>35</v>
      </c>
      <c r="D1596" s="123" t="s">
        <v>16940</v>
      </c>
    </row>
    <row r="1597" spans="1:4" ht="40.5" x14ac:dyDescent="0.2">
      <c r="A1597" s="120" t="s">
        <v>3118</v>
      </c>
      <c r="B1597" s="122" t="s">
        <v>15394</v>
      </c>
      <c r="C1597" s="121" t="s">
        <v>35</v>
      </c>
      <c r="D1597" s="123" t="s">
        <v>16941</v>
      </c>
    </row>
    <row r="1598" spans="1:4" ht="40.5" x14ac:dyDescent="0.2">
      <c r="A1598" s="120" t="s">
        <v>3119</v>
      </c>
      <c r="B1598" s="122" t="s">
        <v>15395</v>
      </c>
      <c r="C1598" s="121" t="s">
        <v>35</v>
      </c>
      <c r="D1598" s="123" t="s">
        <v>16942</v>
      </c>
    </row>
    <row r="1599" spans="1:4" ht="40.5" x14ac:dyDescent="0.2">
      <c r="A1599" s="120" t="s">
        <v>3121</v>
      </c>
      <c r="B1599" s="122" t="s">
        <v>9273</v>
      </c>
      <c r="C1599" s="121" t="s">
        <v>35</v>
      </c>
      <c r="D1599" s="123" t="s">
        <v>16943</v>
      </c>
    </row>
    <row r="1600" spans="1:4" ht="54" x14ac:dyDescent="0.2">
      <c r="A1600" s="120" t="s">
        <v>3122</v>
      </c>
      <c r="B1600" s="122" t="s">
        <v>9274</v>
      </c>
      <c r="C1600" s="121" t="s">
        <v>35</v>
      </c>
      <c r="D1600" s="123" t="s">
        <v>16944</v>
      </c>
    </row>
    <row r="1601" spans="1:4" ht="54" x14ac:dyDescent="0.2">
      <c r="A1601" s="120" t="s">
        <v>3123</v>
      </c>
      <c r="B1601" s="122" t="s">
        <v>9275</v>
      </c>
      <c r="C1601" s="121" t="s">
        <v>35</v>
      </c>
      <c r="D1601" s="123" t="s">
        <v>16945</v>
      </c>
    </row>
    <row r="1602" spans="1:4" ht="54" x14ac:dyDescent="0.2">
      <c r="A1602" s="120" t="s">
        <v>3124</v>
      </c>
      <c r="B1602" s="122" t="s">
        <v>9276</v>
      </c>
      <c r="C1602" s="121" t="s">
        <v>35</v>
      </c>
      <c r="D1602" s="123" t="s">
        <v>14466</v>
      </c>
    </row>
    <row r="1603" spans="1:4" ht="27" x14ac:dyDescent="0.2">
      <c r="A1603" s="120" t="s">
        <v>3125</v>
      </c>
      <c r="B1603" s="122" t="s">
        <v>9277</v>
      </c>
      <c r="C1603" s="121" t="s">
        <v>35</v>
      </c>
      <c r="D1603" s="123" t="s">
        <v>3159</v>
      </c>
    </row>
    <row r="1604" spans="1:4" ht="27" x14ac:dyDescent="0.2">
      <c r="A1604" s="120" t="s">
        <v>3126</v>
      </c>
      <c r="B1604" s="122" t="s">
        <v>9278</v>
      </c>
      <c r="C1604" s="121" t="s">
        <v>35</v>
      </c>
      <c r="D1604" s="123" t="s">
        <v>16946</v>
      </c>
    </row>
    <row r="1605" spans="1:4" ht="27" x14ac:dyDescent="0.2">
      <c r="A1605" s="120" t="s">
        <v>3127</v>
      </c>
      <c r="B1605" s="122" t="s">
        <v>9279</v>
      </c>
      <c r="C1605" s="121" t="s">
        <v>35</v>
      </c>
      <c r="D1605" s="123" t="s">
        <v>14177</v>
      </c>
    </row>
    <row r="1606" spans="1:4" ht="27" x14ac:dyDescent="0.2">
      <c r="A1606" s="120" t="s">
        <v>3128</v>
      </c>
      <c r="B1606" s="122" t="s">
        <v>9280</v>
      </c>
      <c r="C1606" s="121" t="s">
        <v>35</v>
      </c>
      <c r="D1606" s="123" t="s">
        <v>16947</v>
      </c>
    </row>
    <row r="1607" spans="1:4" ht="27" x14ac:dyDescent="0.2">
      <c r="A1607" s="120" t="s">
        <v>3129</v>
      </c>
      <c r="B1607" s="122" t="s">
        <v>9281</v>
      </c>
      <c r="C1607" s="121" t="s">
        <v>35</v>
      </c>
      <c r="D1607" s="123" t="s">
        <v>16948</v>
      </c>
    </row>
    <row r="1608" spans="1:4" ht="27" x14ac:dyDescent="0.2">
      <c r="A1608" s="120" t="s">
        <v>3130</v>
      </c>
      <c r="B1608" s="122" t="s">
        <v>9282</v>
      </c>
      <c r="C1608" s="121" t="s">
        <v>35</v>
      </c>
      <c r="D1608" s="123" t="s">
        <v>16949</v>
      </c>
    </row>
    <row r="1609" spans="1:4" ht="27" x14ac:dyDescent="0.2">
      <c r="A1609" s="120" t="s">
        <v>3131</v>
      </c>
      <c r="B1609" s="122" t="s">
        <v>9283</v>
      </c>
      <c r="C1609" s="121" t="s">
        <v>35</v>
      </c>
      <c r="D1609" s="123" t="s">
        <v>1124</v>
      </c>
    </row>
    <row r="1610" spans="1:4" ht="27" x14ac:dyDescent="0.2">
      <c r="A1610" s="120" t="s">
        <v>3132</v>
      </c>
      <c r="B1610" s="122" t="s">
        <v>9284</v>
      </c>
      <c r="C1610" s="121" t="s">
        <v>35</v>
      </c>
      <c r="D1610" s="123" t="s">
        <v>1280</v>
      </c>
    </row>
    <row r="1611" spans="1:4" ht="27" x14ac:dyDescent="0.2">
      <c r="A1611" s="120" t="s">
        <v>3133</v>
      </c>
      <c r="B1611" s="122" t="s">
        <v>9285</v>
      </c>
      <c r="C1611" s="121" t="s">
        <v>35</v>
      </c>
      <c r="D1611" s="123" t="s">
        <v>14507</v>
      </c>
    </row>
    <row r="1612" spans="1:4" ht="27" x14ac:dyDescent="0.2">
      <c r="A1612" s="120" t="s">
        <v>3134</v>
      </c>
      <c r="B1612" s="122" t="s">
        <v>9286</v>
      </c>
      <c r="C1612" s="121" t="s">
        <v>35</v>
      </c>
      <c r="D1612" s="123" t="s">
        <v>16950</v>
      </c>
    </row>
    <row r="1613" spans="1:4" ht="27" x14ac:dyDescent="0.2">
      <c r="A1613" s="120" t="s">
        <v>3135</v>
      </c>
      <c r="B1613" s="122" t="s">
        <v>9287</v>
      </c>
      <c r="C1613" s="121" t="s">
        <v>35</v>
      </c>
      <c r="D1613" s="123" t="s">
        <v>1121</v>
      </c>
    </row>
    <row r="1614" spans="1:4" ht="27" x14ac:dyDescent="0.2">
      <c r="A1614" s="120" t="s">
        <v>3136</v>
      </c>
      <c r="B1614" s="122" t="s">
        <v>9288</v>
      </c>
      <c r="C1614" s="121" t="s">
        <v>35</v>
      </c>
      <c r="D1614" s="123" t="s">
        <v>16951</v>
      </c>
    </row>
    <row r="1615" spans="1:4" ht="27" x14ac:dyDescent="0.2">
      <c r="A1615" s="120" t="s">
        <v>3137</v>
      </c>
      <c r="B1615" s="122" t="s">
        <v>9289</v>
      </c>
      <c r="C1615" s="121" t="s">
        <v>35</v>
      </c>
      <c r="D1615" s="123" t="s">
        <v>16952</v>
      </c>
    </row>
    <row r="1616" spans="1:4" ht="27" x14ac:dyDescent="0.2">
      <c r="A1616" s="120" t="s">
        <v>3138</v>
      </c>
      <c r="B1616" s="122" t="s">
        <v>9290</v>
      </c>
      <c r="C1616" s="121" t="s">
        <v>35</v>
      </c>
      <c r="D1616" s="123" t="s">
        <v>16953</v>
      </c>
    </row>
    <row r="1617" spans="1:4" ht="40.5" x14ac:dyDescent="0.2">
      <c r="A1617" s="120" t="s">
        <v>3139</v>
      </c>
      <c r="B1617" s="122" t="s">
        <v>15396</v>
      </c>
      <c r="C1617" s="121" t="s">
        <v>8</v>
      </c>
      <c r="D1617" s="123" t="s">
        <v>16622</v>
      </c>
    </row>
    <row r="1618" spans="1:4" ht="40.5" x14ac:dyDescent="0.2">
      <c r="A1618" s="120" t="s">
        <v>3140</v>
      </c>
      <c r="B1618" s="122" t="s">
        <v>15397</v>
      </c>
      <c r="C1618" s="121" t="s">
        <v>8</v>
      </c>
      <c r="D1618" s="123" t="s">
        <v>1378</v>
      </c>
    </row>
    <row r="1619" spans="1:4" ht="40.5" x14ac:dyDescent="0.2">
      <c r="A1619" s="120" t="s">
        <v>3141</v>
      </c>
      <c r="B1619" s="122" t="s">
        <v>15398</v>
      </c>
      <c r="C1619" s="121" t="s">
        <v>8</v>
      </c>
      <c r="D1619" s="123" t="s">
        <v>16954</v>
      </c>
    </row>
    <row r="1620" spans="1:4" ht="40.5" x14ac:dyDescent="0.2">
      <c r="A1620" s="120" t="s">
        <v>3142</v>
      </c>
      <c r="B1620" s="122" t="s">
        <v>15399</v>
      </c>
      <c r="C1620" s="121" t="s">
        <v>8</v>
      </c>
      <c r="D1620" s="123" t="s">
        <v>934</v>
      </c>
    </row>
    <row r="1621" spans="1:4" ht="40.5" x14ac:dyDescent="0.2">
      <c r="A1621" s="120" t="s">
        <v>3143</v>
      </c>
      <c r="B1621" s="122" t="s">
        <v>15400</v>
      </c>
      <c r="C1621" s="121" t="s">
        <v>8</v>
      </c>
      <c r="D1621" s="123" t="s">
        <v>401</v>
      </c>
    </row>
    <row r="1622" spans="1:4" ht="40.5" x14ac:dyDescent="0.2">
      <c r="A1622" s="120" t="s">
        <v>3145</v>
      </c>
      <c r="B1622" s="122" t="s">
        <v>15401</v>
      </c>
      <c r="C1622" s="121" t="s">
        <v>8</v>
      </c>
      <c r="D1622" s="123" t="s">
        <v>16955</v>
      </c>
    </row>
    <row r="1623" spans="1:4" ht="40.5" x14ac:dyDescent="0.2">
      <c r="A1623" s="120" t="s">
        <v>3146</v>
      </c>
      <c r="B1623" s="122" t="s">
        <v>15402</v>
      </c>
      <c r="C1623" s="121" t="s">
        <v>8</v>
      </c>
      <c r="D1623" s="123" t="s">
        <v>4331</v>
      </c>
    </row>
    <row r="1624" spans="1:4" ht="40.5" x14ac:dyDescent="0.2">
      <c r="A1624" s="120" t="s">
        <v>3148</v>
      </c>
      <c r="B1624" s="122" t="s">
        <v>15403</v>
      </c>
      <c r="C1624" s="121" t="s">
        <v>8</v>
      </c>
      <c r="D1624" s="123" t="s">
        <v>16956</v>
      </c>
    </row>
    <row r="1625" spans="1:4" ht="40.5" x14ac:dyDescent="0.2">
      <c r="A1625" s="120" t="s">
        <v>3149</v>
      </c>
      <c r="B1625" s="122" t="s">
        <v>15404</v>
      </c>
      <c r="C1625" s="121" t="s">
        <v>8</v>
      </c>
      <c r="D1625" s="123" t="s">
        <v>234</v>
      </c>
    </row>
    <row r="1626" spans="1:4" ht="40.5" x14ac:dyDescent="0.2">
      <c r="A1626" s="120" t="s">
        <v>3150</v>
      </c>
      <c r="B1626" s="122" t="s">
        <v>15405</v>
      </c>
      <c r="C1626" s="121" t="s">
        <v>8</v>
      </c>
      <c r="D1626" s="123" t="s">
        <v>14591</v>
      </c>
    </row>
    <row r="1627" spans="1:4" ht="40.5" x14ac:dyDescent="0.2">
      <c r="A1627" s="120" t="s">
        <v>3151</v>
      </c>
      <c r="B1627" s="122" t="s">
        <v>15406</v>
      </c>
      <c r="C1627" s="121" t="s">
        <v>8</v>
      </c>
      <c r="D1627" s="123" t="s">
        <v>13771</v>
      </c>
    </row>
    <row r="1628" spans="1:4" ht="40.5" x14ac:dyDescent="0.2">
      <c r="A1628" s="120" t="s">
        <v>3153</v>
      </c>
      <c r="B1628" s="122" t="s">
        <v>15407</v>
      </c>
      <c r="C1628" s="121" t="s">
        <v>8</v>
      </c>
      <c r="D1628" s="123" t="s">
        <v>16957</v>
      </c>
    </row>
    <row r="1629" spans="1:4" ht="40.5" x14ac:dyDescent="0.2">
      <c r="A1629" s="120" t="s">
        <v>3154</v>
      </c>
      <c r="B1629" s="122" t="s">
        <v>15408</v>
      </c>
      <c r="C1629" s="121" t="s">
        <v>8</v>
      </c>
      <c r="D1629" s="123" t="s">
        <v>16958</v>
      </c>
    </row>
    <row r="1630" spans="1:4" ht="40.5" x14ac:dyDescent="0.2">
      <c r="A1630" s="120" t="s">
        <v>3155</v>
      </c>
      <c r="B1630" s="122" t="s">
        <v>15409</v>
      </c>
      <c r="C1630" s="121" t="s">
        <v>8</v>
      </c>
      <c r="D1630" s="123" t="s">
        <v>16959</v>
      </c>
    </row>
    <row r="1631" spans="1:4" ht="40.5" x14ac:dyDescent="0.2">
      <c r="A1631" s="120" t="s">
        <v>3157</v>
      </c>
      <c r="B1631" s="122" t="s">
        <v>15410</v>
      </c>
      <c r="C1631" s="121" t="s">
        <v>8</v>
      </c>
      <c r="D1631" s="123" t="s">
        <v>8157</v>
      </c>
    </row>
    <row r="1632" spans="1:4" ht="40.5" x14ac:dyDescent="0.2">
      <c r="A1632" s="120" t="s">
        <v>3158</v>
      </c>
      <c r="B1632" s="122" t="s">
        <v>15411</v>
      </c>
      <c r="C1632" s="121" t="s">
        <v>8</v>
      </c>
      <c r="D1632" s="123" t="s">
        <v>16307</v>
      </c>
    </row>
    <row r="1633" spans="1:4" ht="40.5" x14ac:dyDescent="0.2">
      <c r="A1633" s="120" t="s">
        <v>3160</v>
      </c>
      <c r="B1633" s="122" t="s">
        <v>15412</v>
      </c>
      <c r="C1633" s="121" t="s">
        <v>8</v>
      </c>
      <c r="D1633" s="123" t="s">
        <v>146</v>
      </c>
    </row>
    <row r="1634" spans="1:4" ht="40.5" x14ac:dyDescent="0.2">
      <c r="A1634" s="120" t="s">
        <v>3161</v>
      </c>
      <c r="B1634" s="122" t="s">
        <v>15413</v>
      </c>
      <c r="C1634" s="121" t="s">
        <v>8</v>
      </c>
      <c r="D1634" s="123" t="s">
        <v>5658</v>
      </c>
    </row>
    <row r="1635" spans="1:4" ht="40.5" x14ac:dyDescent="0.2">
      <c r="A1635" s="120" t="s">
        <v>3162</v>
      </c>
      <c r="B1635" s="122" t="s">
        <v>15414</v>
      </c>
      <c r="C1635" s="121" t="s">
        <v>8</v>
      </c>
      <c r="D1635" s="123" t="s">
        <v>2663</v>
      </c>
    </row>
    <row r="1636" spans="1:4" ht="40.5" x14ac:dyDescent="0.2">
      <c r="A1636" s="120" t="s">
        <v>3163</v>
      </c>
      <c r="B1636" s="122" t="s">
        <v>15415</v>
      </c>
      <c r="C1636" s="121" t="s">
        <v>8</v>
      </c>
      <c r="D1636" s="123" t="s">
        <v>16960</v>
      </c>
    </row>
    <row r="1637" spans="1:4" ht="40.5" x14ac:dyDescent="0.2">
      <c r="A1637" s="120" t="s">
        <v>3164</v>
      </c>
      <c r="B1637" s="122" t="s">
        <v>15416</v>
      </c>
      <c r="C1637" s="121" t="s">
        <v>8</v>
      </c>
      <c r="D1637" s="123" t="s">
        <v>5623</v>
      </c>
    </row>
    <row r="1638" spans="1:4" ht="40.5" x14ac:dyDescent="0.2">
      <c r="A1638" s="120" t="s">
        <v>3166</v>
      </c>
      <c r="B1638" s="122" t="s">
        <v>15417</v>
      </c>
      <c r="C1638" s="121" t="s">
        <v>8</v>
      </c>
      <c r="D1638" s="123" t="s">
        <v>4478</v>
      </c>
    </row>
    <row r="1639" spans="1:4" ht="40.5" x14ac:dyDescent="0.2">
      <c r="A1639" s="120" t="s">
        <v>3167</v>
      </c>
      <c r="B1639" s="122" t="s">
        <v>15418</v>
      </c>
      <c r="C1639" s="121" t="s">
        <v>8</v>
      </c>
      <c r="D1639" s="123" t="s">
        <v>3235</v>
      </c>
    </row>
    <row r="1640" spans="1:4" ht="40.5" x14ac:dyDescent="0.2">
      <c r="A1640" s="120" t="s">
        <v>3168</v>
      </c>
      <c r="B1640" s="122" t="s">
        <v>15419</v>
      </c>
      <c r="C1640" s="121" t="s">
        <v>8</v>
      </c>
      <c r="D1640" s="123" t="s">
        <v>16961</v>
      </c>
    </row>
    <row r="1641" spans="1:4" ht="13.5" x14ac:dyDescent="0.2">
      <c r="A1641" s="120" t="s">
        <v>3169</v>
      </c>
      <c r="B1641" s="122" t="s">
        <v>9291</v>
      </c>
      <c r="C1641" s="121" t="s">
        <v>8</v>
      </c>
      <c r="D1641" s="123" t="s">
        <v>14355</v>
      </c>
    </row>
    <row r="1642" spans="1:4" ht="27" x14ac:dyDescent="0.2">
      <c r="A1642" s="120" t="s">
        <v>3170</v>
      </c>
      <c r="B1642" s="122" t="s">
        <v>9292</v>
      </c>
      <c r="C1642" s="121" t="s">
        <v>50</v>
      </c>
      <c r="D1642" s="123" t="s">
        <v>1414</v>
      </c>
    </row>
    <row r="1643" spans="1:4" ht="27" x14ac:dyDescent="0.2">
      <c r="A1643" s="120" t="s">
        <v>3171</v>
      </c>
      <c r="B1643" s="122" t="s">
        <v>9293</v>
      </c>
      <c r="C1643" s="121" t="s">
        <v>50</v>
      </c>
      <c r="D1643" s="123" t="s">
        <v>16962</v>
      </c>
    </row>
    <row r="1644" spans="1:4" ht="27" x14ac:dyDescent="0.2">
      <c r="A1644" s="120" t="s">
        <v>3172</v>
      </c>
      <c r="B1644" s="122" t="s">
        <v>9294</v>
      </c>
      <c r="C1644" s="121" t="s">
        <v>50</v>
      </c>
      <c r="D1644" s="123" t="s">
        <v>641</v>
      </c>
    </row>
    <row r="1645" spans="1:4" ht="27" x14ac:dyDescent="0.2">
      <c r="A1645" s="120" t="s">
        <v>3173</v>
      </c>
      <c r="B1645" s="122" t="s">
        <v>9295</v>
      </c>
      <c r="C1645" s="121" t="s">
        <v>14757</v>
      </c>
      <c r="D1645" s="123" t="s">
        <v>16963</v>
      </c>
    </row>
    <row r="1646" spans="1:4" ht="27" x14ac:dyDescent="0.2">
      <c r="A1646" s="120" t="s">
        <v>3174</v>
      </c>
      <c r="B1646" s="122" t="s">
        <v>9296</v>
      </c>
      <c r="C1646" s="121" t="s">
        <v>14757</v>
      </c>
      <c r="D1646" s="123" t="s">
        <v>16964</v>
      </c>
    </row>
    <row r="1647" spans="1:4" ht="27" x14ac:dyDescent="0.2">
      <c r="A1647" s="120" t="s">
        <v>3175</v>
      </c>
      <c r="B1647" s="122" t="s">
        <v>9297</v>
      </c>
      <c r="C1647" s="121" t="s">
        <v>14757</v>
      </c>
      <c r="D1647" s="123" t="s">
        <v>16965</v>
      </c>
    </row>
    <row r="1648" spans="1:4" ht="27" x14ac:dyDescent="0.2">
      <c r="A1648" s="120" t="s">
        <v>3176</v>
      </c>
      <c r="B1648" s="122" t="s">
        <v>9298</v>
      </c>
      <c r="C1648" s="121" t="s">
        <v>14757</v>
      </c>
      <c r="D1648" s="123" t="s">
        <v>16966</v>
      </c>
    </row>
    <row r="1649" spans="1:4" ht="13.5" x14ac:dyDescent="0.2">
      <c r="A1649" s="120" t="s">
        <v>3177</v>
      </c>
      <c r="B1649" s="122" t="s">
        <v>9299</v>
      </c>
      <c r="C1649" s="121" t="s">
        <v>8</v>
      </c>
      <c r="D1649" s="123" t="s">
        <v>16967</v>
      </c>
    </row>
    <row r="1650" spans="1:4" ht="27" x14ac:dyDescent="0.2">
      <c r="A1650" s="120" t="s">
        <v>3178</v>
      </c>
      <c r="B1650" s="122" t="s">
        <v>9300</v>
      </c>
      <c r="C1650" s="121" t="s">
        <v>14757</v>
      </c>
      <c r="D1650" s="123" t="s">
        <v>16968</v>
      </c>
    </row>
    <row r="1651" spans="1:4" ht="27" x14ac:dyDescent="0.2">
      <c r="A1651" s="120" t="s">
        <v>3179</v>
      </c>
      <c r="B1651" s="122" t="s">
        <v>9301</v>
      </c>
      <c r="C1651" s="121" t="s">
        <v>14757</v>
      </c>
      <c r="D1651" s="123" t="s">
        <v>16969</v>
      </c>
    </row>
    <row r="1652" spans="1:4" ht="27" x14ac:dyDescent="0.2">
      <c r="A1652" s="120" t="s">
        <v>3180</v>
      </c>
      <c r="B1652" s="122" t="s">
        <v>9302</v>
      </c>
      <c r="C1652" s="121" t="s">
        <v>14757</v>
      </c>
      <c r="D1652" s="123" t="s">
        <v>16970</v>
      </c>
    </row>
    <row r="1653" spans="1:4" ht="27" x14ac:dyDescent="0.2">
      <c r="A1653" s="120" t="s">
        <v>3181</v>
      </c>
      <c r="B1653" s="122" t="s">
        <v>9303</v>
      </c>
      <c r="C1653" s="121" t="s">
        <v>14757</v>
      </c>
      <c r="D1653" s="123" t="s">
        <v>16971</v>
      </c>
    </row>
    <row r="1654" spans="1:4" ht="27" x14ac:dyDescent="0.2">
      <c r="A1654" s="120" t="s">
        <v>3182</v>
      </c>
      <c r="B1654" s="122" t="s">
        <v>9304</v>
      </c>
      <c r="C1654" s="121" t="s">
        <v>14757</v>
      </c>
      <c r="D1654" s="123" t="s">
        <v>16972</v>
      </c>
    </row>
    <row r="1655" spans="1:4" ht="27" x14ac:dyDescent="0.2">
      <c r="A1655" s="120" t="s">
        <v>3183</v>
      </c>
      <c r="B1655" s="122" t="s">
        <v>9305</v>
      </c>
      <c r="C1655" s="121" t="s">
        <v>14757</v>
      </c>
      <c r="D1655" s="123" t="s">
        <v>16973</v>
      </c>
    </row>
    <row r="1656" spans="1:4" ht="27" x14ac:dyDescent="0.2">
      <c r="A1656" s="120" t="s">
        <v>3184</v>
      </c>
      <c r="B1656" s="122" t="s">
        <v>9306</v>
      </c>
      <c r="C1656" s="121" t="s">
        <v>14757</v>
      </c>
      <c r="D1656" s="123" t="s">
        <v>16974</v>
      </c>
    </row>
    <row r="1657" spans="1:4" ht="27" x14ac:dyDescent="0.2">
      <c r="A1657" s="120" t="s">
        <v>3185</v>
      </c>
      <c r="B1657" s="122" t="s">
        <v>9307</v>
      </c>
      <c r="C1657" s="121" t="s">
        <v>14757</v>
      </c>
      <c r="D1657" s="123" t="s">
        <v>16975</v>
      </c>
    </row>
    <row r="1658" spans="1:4" ht="27" x14ac:dyDescent="0.2">
      <c r="A1658" s="120" t="s">
        <v>3186</v>
      </c>
      <c r="B1658" s="122" t="s">
        <v>9308</v>
      </c>
      <c r="C1658" s="121" t="s">
        <v>14757</v>
      </c>
      <c r="D1658" s="123" t="s">
        <v>16976</v>
      </c>
    </row>
    <row r="1659" spans="1:4" ht="27" x14ac:dyDescent="0.2">
      <c r="A1659" s="120" t="s">
        <v>3187</v>
      </c>
      <c r="B1659" s="122" t="s">
        <v>9309</v>
      </c>
      <c r="C1659" s="121" t="s">
        <v>14757</v>
      </c>
      <c r="D1659" s="123" t="s">
        <v>14502</v>
      </c>
    </row>
    <row r="1660" spans="1:4" ht="27" x14ac:dyDescent="0.2">
      <c r="A1660" s="120" t="s">
        <v>3189</v>
      </c>
      <c r="B1660" s="122" t="s">
        <v>9310</v>
      </c>
      <c r="C1660" s="121" t="s">
        <v>14757</v>
      </c>
      <c r="D1660" s="123" t="s">
        <v>16977</v>
      </c>
    </row>
    <row r="1661" spans="1:4" ht="27" x14ac:dyDescent="0.2">
      <c r="A1661" s="120" t="s">
        <v>3190</v>
      </c>
      <c r="B1661" s="122" t="s">
        <v>9311</v>
      </c>
      <c r="C1661" s="121" t="s">
        <v>14757</v>
      </c>
      <c r="D1661" s="123" t="s">
        <v>16978</v>
      </c>
    </row>
    <row r="1662" spans="1:4" ht="40.5" x14ac:dyDescent="0.2">
      <c r="A1662" s="120" t="s">
        <v>3191</v>
      </c>
      <c r="B1662" s="122" t="s">
        <v>9312</v>
      </c>
      <c r="C1662" s="121" t="s">
        <v>14757</v>
      </c>
      <c r="D1662" s="123" t="s">
        <v>16979</v>
      </c>
    </row>
    <row r="1663" spans="1:4" ht="40.5" x14ac:dyDescent="0.2">
      <c r="A1663" s="120" t="s">
        <v>3192</v>
      </c>
      <c r="B1663" s="122" t="s">
        <v>9313</v>
      </c>
      <c r="C1663" s="121" t="s">
        <v>14757</v>
      </c>
      <c r="D1663" s="123" t="s">
        <v>16980</v>
      </c>
    </row>
    <row r="1664" spans="1:4" ht="40.5" x14ac:dyDescent="0.2">
      <c r="A1664" s="120" t="s">
        <v>3193</v>
      </c>
      <c r="B1664" s="122" t="s">
        <v>9314</v>
      </c>
      <c r="C1664" s="121" t="s">
        <v>14757</v>
      </c>
      <c r="D1664" s="123" t="s">
        <v>14713</v>
      </c>
    </row>
    <row r="1665" spans="1:4" ht="40.5" x14ac:dyDescent="0.2">
      <c r="A1665" s="120" t="s">
        <v>3194</v>
      </c>
      <c r="B1665" s="122" t="s">
        <v>9315</v>
      </c>
      <c r="C1665" s="121" t="s">
        <v>14757</v>
      </c>
      <c r="D1665" s="123" t="s">
        <v>16981</v>
      </c>
    </row>
    <row r="1666" spans="1:4" ht="27" x14ac:dyDescent="0.2">
      <c r="A1666" s="120" t="s">
        <v>3195</v>
      </c>
      <c r="B1666" s="122" t="s">
        <v>9316</v>
      </c>
      <c r="C1666" s="121" t="s">
        <v>14757</v>
      </c>
      <c r="D1666" s="123" t="s">
        <v>1269</v>
      </c>
    </row>
    <row r="1667" spans="1:4" ht="27" x14ac:dyDescent="0.2">
      <c r="A1667" s="120" t="s">
        <v>3197</v>
      </c>
      <c r="B1667" s="122" t="s">
        <v>9317</v>
      </c>
      <c r="C1667" s="121" t="s">
        <v>14757</v>
      </c>
      <c r="D1667" s="123" t="s">
        <v>7302</v>
      </c>
    </row>
    <row r="1668" spans="1:4" ht="27" x14ac:dyDescent="0.2">
      <c r="A1668" s="120" t="s">
        <v>3198</v>
      </c>
      <c r="B1668" s="122" t="s">
        <v>9318</v>
      </c>
      <c r="C1668" s="121" t="s">
        <v>14757</v>
      </c>
      <c r="D1668" s="123" t="s">
        <v>16982</v>
      </c>
    </row>
    <row r="1669" spans="1:4" ht="27" x14ac:dyDescent="0.2">
      <c r="A1669" s="120" t="s">
        <v>3199</v>
      </c>
      <c r="B1669" s="122" t="s">
        <v>9319</v>
      </c>
      <c r="C1669" s="121" t="s">
        <v>14757</v>
      </c>
      <c r="D1669" s="123" t="s">
        <v>14047</v>
      </c>
    </row>
    <row r="1670" spans="1:4" ht="27" x14ac:dyDescent="0.2">
      <c r="A1670" s="120" t="s">
        <v>3201</v>
      </c>
      <c r="B1670" s="122" t="s">
        <v>9320</v>
      </c>
      <c r="C1670" s="121" t="s">
        <v>14757</v>
      </c>
      <c r="D1670" s="123" t="s">
        <v>13578</v>
      </c>
    </row>
    <row r="1671" spans="1:4" ht="27" x14ac:dyDescent="0.2">
      <c r="A1671" s="120" t="s">
        <v>3202</v>
      </c>
      <c r="B1671" s="122" t="s">
        <v>9321</v>
      </c>
      <c r="C1671" s="121" t="s">
        <v>14757</v>
      </c>
      <c r="D1671" s="123" t="s">
        <v>7245</v>
      </c>
    </row>
    <row r="1672" spans="1:4" ht="54" x14ac:dyDescent="0.2">
      <c r="A1672" s="120" t="s">
        <v>3203</v>
      </c>
      <c r="B1672" s="122" t="s">
        <v>9322</v>
      </c>
      <c r="C1672" s="121" t="s">
        <v>14757</v>
      </c>
      <c r="D1672" s="123" t="s">
        <v>16983</v>
      </c>
    </row>
    <row r="1673" spans="1:4" ht="54" x14ac:dyDescent="0.2">
      <c r="A1673" s="120" t="s">
        <v>3204</v>
      </c>
      <c r="B1673" s="122" t="s">
        <v>9323</v>
      </c>
      <c r="C1673" s="121" t="s">
        <v>14757</v>
      </c>
      <c r="D1673" s="123" t="s">
        <v>16984</v>
      </c>
    </row>
    <row r="1674" spans="1:4" ht="54" x14ac:dyDescent="0.2">
      <c r="A1674" s="120" t="s">
        <v>3205</v>
      </c>
      <c r="B1674" s="122" t="s">
        <v>9324</v>
      </c>
      <c r="C1674" s="121" t="s">
        <v>14757</v>
      </c>
      <c r="D1674" s="123" t="s">
        <v>16985</v>
      </c>
    </row>
    <row r="1675" spans="1:4" ht="54" x14ac:dyDescent="0.2">
      <c r="A1675" s="120" t="s">
        <v>3206</v>
      </c>
      <c r="B1675" s="122" t="s">
        <v>9325</v>
      </c>
      <c r="C1675" s="121" t="s">
        <v>14757</v>
      </c>
      <c r="D1675" s="123" t="s">
        <v>16986</v>
      </c>
    </row>
    <row r="1676" spans="1:4" ht="54" x14ac:dyDescent="0.2">
      <c r="A1676" s="120" t="s">
        <v>3207</v>
      </c>
      <c r="B1676" s="122" t="s">
        <v>9326</v>
      </c>
      <c r="C1676" s="121" t="s">
        <v>14757</v>
      </c>
      <c r="D1676" s="123" t="s">
        <v>16987</v>
      </c>
    </row>
    <row r="1677" spans="1:4" ht="54" x14ac:dyDescent="0.2">
      <c r="A1677" s="120" t="s">
        <v>3208</v>
      </c>
      <c r="B1677" s="122" t="s">
        <v>9327</v>
      </c>
      <c r="C1677" s="121" t="s">
        <v>14757</v>
      </c>
      <c r="D1677" s="123" t="s">
        <v>16988</v>
      </c>
    </row>
    <row r="1678" spans="1:4" ht="54" x14ac:dyDescent="0.2">
      <c r="A1678" s="120" t="s">
        <v>3209</v>
      </c>
      <c r="B1678" s="122" t="s">
        <v>9328</v>
      </c>
      <c r="C1678" s="121" t="s">
        <v>14757</v>
      </c>
      <c r="D1678" s="123" t="s">
        <v>16989</v>
      </c>
    </row>
    <row r="1679" spans="1:4" ht="54" x14ac:dyDescent="0.2">
      <c r="A1679" s="120" t="s">
        <v>3210</v>
      </c>
      <c r="B1679" s="122" t="s">
        <v>9329</v>
      </c>
      <c r="C1679" s="121" t="s">
        <v>14757</v>
      </c>
      <c r="D1679" s="123" t="s">
        <v>16990</v>
      </c>
    </row>
    <row r="1680" spans="1:4" ht="40.5" x14ac:dyDescent="0.2">
      <c r="A1680" s="120" t="s">
        <v>3211</v>
      </c>
      <c r="B1680" s="122" t="s">
        <v>9330</v>
      </c>
      <c r="C1680" s="121" t="s">
        <v>14757</v>
      </c>
      <c r="D1680" s="123" t="s">
        <v>16991</v>
      </c>
    </row>
    <row r="1681" spans="1:4" ht="40.5" x14ac:dyDescent="0.2">
      <c r="A1681" s="120" t="s">
        <v>3212</v>
      </c>
      <c r="B1681" s="122" t="s">
        <v>9331</v>
      </c>
      <c r="C1681" s="121" t="s">
        <v>14757</v>
      </c>
      <c r="D1681" s="123" t="s">
        <v>16992</v>
      </c>
    </row>
    <row r="1682" spans="1:4" ht="40.5" x14ac:dyDescent="0.2">
      <c r="A1682" s="120" t="s">
        <v>3213</v>
      </c>
      <c r="B1682" s="122" t="s">
        <v>9332</v>
      </c>
      <c r="C1682" s="121" t="s">
        <v>14757</v>
      </c>
      <c r="D1682" s="123" t="s">
        <v>16993</v>
      </c>
    </row>
    <row r="1683" spans="1:4" ht="40.5" x14ac:dyDescent="0.2">
      <c r="A1683" s="120" t="s">
        <v>3214</v>
      </c>
      <c r="B1683" s="122" t="s">
        <v>9333</v>
      </c>
      <c r="C1683" s="121" t="s">
        <v>14757</v>
      </c>
      <c r="D1683" s="123" t="s">
        <v>16994</v>
      </c>
    </row>
    <row r="1684" spans="1:4" ht="54" x14ac:dyDescent="0.2">
      <c r="A1684" s="120" t="s">
        <v>3215</v>
      </c>
      <c r="B1684" s="122" t="s">
        <v>9334</v>
      </c>
      <c r="C1684" s="121" t="s">
        <v>14757</v>
      </c>
      <c r="D1684" s="123" t="s">
        <v>16995</v>
      </c>
    </row>
    <row r="1685" spans="1:4" ht="54" x14ac:dyDescent="0.2">
      <c r="A1685" s="120" t="s">
        <v>3216</v>
      </c>
      <c r="B1685" s="122" t="s">
        <v>9335</v>
      </c>
      <c r="C1685" s="121" t="s">
        <v>14757</v>
      </c>
      <c r="D1685" s="123" t="s">
        <v>16996</v>
      </c>
    </row>
    <row r="1686" spans="1:4" ht="54" x14ac:dyDescent="0.2">
      <c r="A1686" s="120" t="s">
        <v>3217</v>
      </c>
      <c r="B1686" s="122" t="s">
        <v>9336</v>
      </c>
      <c r="C1686" s="121" t="s">
        <v>14757</v>
      </c>
      <c r="D1686" s="123" t="s">
        <v>16997</v>
      </c>
    </row>
    <row r="1687" spans="1:4" ht="54" x14ac:dyDescent="0.2">
      <c r="A1687" s="120" t="s">
        <v>3218</v>
      </c>
      <c r="B1687" s="122" t="s">
        <v>9337</v>
      </c>
      <c r="C1687" s="121" t="s">
        <v>14757</v>
      </c>
      <c r="D1687" s="123" t="s">
        <v>16998</v>
      </c>
    </row>
    <row r="1688" spans="1:4" ht="27" x14ac:dyDescent="0.2">
      <c r="A1688" s="120" t="s">
        <v>3219</v>
      </c>
      <c r="B1688" s="122" t="s">
        <v>9338</v>
      </c>
      <c r="C1688" s="121" t="s">
        <v>14757</v>
      </c>
      <c r="D1688" s="123" t="s">
        <v>16999</v>
      </c>
    </row>
    <row r="1689" spans="1:4" ht="27" x14ac:dyDescent="0.2">
      <c r="A1689" s="120" t="s">
        <v>3220</v>
      </c>
      <c r="B1689" s="122" t="s">
        <v>9339</v>
      </c>
      <c r="C1689" s="121" t="s">
        <v>14757</v>
      </c>
      <c r="D1689" s="123" t="s">
        <v>14649</v>
      </c>
    </row>
    <row r="1690" spans="1:4" ht="27" x14ac:dyDescent="0.2">
      <c r="A1690" s="120" t="s">
        <v>3221</v>
      </c>
      <c r="B1690" s="122" t="s">
        <v>9340</v>
      </c>
      <c r="C1690" s="121" t="s">
        <v>14757</v>
      </c>
      <c r="D1690" s="123" t="s">
        <v>17000</v>
      </c>
    </row>
    <row r="1691" spans="1:4" ht="27" x14ac:dyDescent="0.2">
      <c r="A1691" s="120" t="s">
        <v>3222</v>
      </c>
      <c r="B1691" s="122" t="s">
        <v>9341</v>
      </c>
      <c r="C1691" s="121" t="s">
        <v>14757</v>
      </c>
      <c r="D1691" s="123" t="s">
        <v>17001</v>
      </c>
    </row>
    <row r="1692" spans="1:4" ht="27" x14ac:dyDescent="0.2">
      <c r="A1692" s="120" t="s">
        <v>3223</v>
      </c>
      <c r="B1692" s="122" t="s">
        <v>9342</v>
      </c>
      <c r="C1692" s="121" t="s">
        <v>14757</v>
      </c>
      <c r="D1692" s="123" t="s">
        <v>17002</v>
      </c>
    </row>
    <row r="1693" spans="1:4" ht="27" x14ac:dyDescent="0.2">
      <c r="A1693" s="120" t="s">
        <v>3224</v>
      </c>
      <c r="B1693" s="122" t="s">
        <v>9343</v>
      </c>
      <c r="C1693" s="121" t="s">
        <v>14757</v>
      </c>
      <c r="D1693" s="123" t="s">
        <v>16251</v>
      </c>
    </row>
    <row r="1694" spans="1:4" ht="27" x14ac:dyDescent="0.2">
      <c r="A1694" s="120" t="s">
        <v>3225</v>
      </c>
      <c r="B1694" s="122" t="s">
        <v>9344</v>
      </c>
      <c r="C1694" s="121" t="s">
        <v>14757</v>
      </c>
      <c r="D1694" s="123" t="s">
        <v>17003</v>
      </c>
    </row>
    <row r="1695" spans="1:4" ht="27" x14ac:dyDescent="0.2">
      <c r="A1695" s="120" t="s">
        <v>3226</v>
      </c>
      <c r="B1695" s="122" t="s">
        <v>9345</v>
      </c>
      <c r="C1695" s="121" t="s">
        <v>14757</v>
      </c>
      <c r="D1695" s="123" t="s">
        <v>17004</v>
      </c>
    </row>
    <row r="1696" spans="1:4" ht="27" x14ac:dyDescent="0.2">
      <c r="A1696" s="120" t="s">
        <v>3227</v>
      </c>
      <c r="B1696" s="122" t="s">
        <v>9346</v>
      </c>
      <c r="C1696" s="121" t="s">
        <v>14757</v>
      </c>
      <c r="D1696" s="123" t="s">
        <v>17005</v>
      </c>
    </row>
    <row r="1697" spans="1:4" ht="27" x14ac:dyDescent="0.2">
      <c r="A1697" s="120" t="s">
        <v>3228</v>
      </c>
      <c r="B1697" s="122" t="s">
        <v>9347</v>
      </c>
      <c r="C1697" s="121" t="s">
        <v>14757</v>
      </c>
      <c r="D1697" s="123" t="s">
        <v>17006</v>
      </c>
    </row>
    <row r="1698" spans="1:4" ht="27" x14ac:dyDescent="0.2">
      <c r="A1698" s="120" t="s">
        <v>3229</v>
      </c>
      <c r="B1698" s="122" t="s">
        <v>9348</v>
      </c>
      <c r="C1698" s="121" t="s">
        <v>14757</v>
      </c>
      <c r="D1698" s="123" t="s">
        <v>17007</v>
      </c>
    </row>
    <row r="1699" spans="1:4" ht="27" x14ac:dyDescent="0.2">
      <c r="A1699" s="120" t="s">
        <v>3230</v>
      </c>
      <c r="B1699" s="122" t="s">
        <v>9349</v>
      </c>
      <c r="C1699" s="121" t="s">
        <v>14757</v>
      </c>
      <c r="D1699" s="123" t="s">
        <v>17008</v>
      </c>
    </row>
    <row r="1700" spans="1:4" ht="40.5" x14ac:dyDescent="0.2">
      <c r="A1700" s="120" t="s">
        <v>3231</v>
      </c>
      <c r="B1700" s="122" t="s">
        <v>9350</v>
      </c>
      <c r="C1700" s="121" t="s">
        <v>14757</v>
      </c>
      <c r="D1700" s="123" t="s">
        <v>17009</v>
      </c>
    </row>
    <row r="1701" spans="1:4" ht="27" x14ac:dyDescent="0.2">
      <c r="A1701" s="120" t="s">
        <v>3232</v>
      </c>
      <c r="B1701" s="122" t="s">
        <v>9351</v>
      </c>
      <c r="C1701" s="121" t="s">
        <v>14757</v>
      </c>
      <c r="D1701" s="123" t="s">
        <v>7156</v>
      </c>
    </row>
    <row r="1702" spans="1:4" ht="27" x14ac:dyDescent="0.2">
      <c r="A1702" s="120" t="s">
        <v>3233</v>
      </c>
      <c r="B1702" s="122" t="s">
        <v>9352</v>
      </c>
      <c r="C1702" s="121" t="s">
        <v>14757</v>
      </c>
      <c r="D1702" s="123" t="s">
        <v>5329</v>
      </c>
    </row>
    <row r="1703" spans="1:4" ht="27" x14ac:dyDescent="0.2">
      <c r="A1703" s="120" t="s">
        <v>3234</v>
      </c>
      <c r="B1703" s="122" t="s">
        <v>9353</v>
      </c>
      <c r="C1703" s="121" t="s">
        <v>14757</v>
      </c>
      <c r="D1703" s="123" t="s">
        <v>641</v>
      </c>
    </row>
    <row r="1704" spans="1:4" ht="27" x14ac:dyDescent="0.2">
      <c r="A1704" s="120" t="s">
        <v>3236</v>
      </c>
      <c r="B1704" s="122" t="s">
        <v>9354</v>
      </c>
      <c r="C1704" s="121" t="s">
        <v>14757</v>
      </c>
      <c r="D1704" s="123" t="s">
        <v>17010</v>
      </c>
    </row>
    <row r="1705" spans="1:4" ht="27" x14ac:dyDescent="0.2">
      <c r="A1705" s="120" t="s">
        <v>3237</v>
      </c>
      <c r="B1705" s="122" t="s">
        <v>9355</v>
      </c>
      <c r="C1705" s="121" t="s">
        <v>14757</v>
      </c>
      <c r="D1705" s="123" t="s">
        <v>14181</v>
      </c>
    </row>
    <row r="1706" spans="1:4" ht="27" x14ac:dyDescent="0.2">
      <c r="A1706" s="120" t="s">
        <v>3238</v>
      </c>
      <c r="B1706" s="122" t="s">
        <v>9356</v>
      </c>
      <c r="C1706" s="121" t="s">
        <v>14757</v>
      </c>
      <c r="D1706" s="123" t="s">
        <v>665</v>
      </c>
    </row>
    <row r="1707" spans="1:4" ht="27" x14ac:dyDescent="0.2">
      <c r="A1707" s="120" t="s">
        <v>3240</v>
      </c>
      <c r="B1707" s="122" t="s">
        <v>9357</v>
      </c>
      <c r="C1707" s="121" t="s">
        <v>14757</v>
      </c>
      <c r="D1707" s="123" t="s">
        <v>14623</v>
      </c>
    </row>
    <row r="1708" spans="1:4" ht="27" x14ac:dyDescent="0.2">
      <c r="A1708" s="120" t="s">
        <v>3241</v>
      </c>
      <c r="B1708" s="122" t="s">
        <v>9358</v>
      </c>
      <c r="C1708" s="121" t="s">
        <v>14757</v>
      </c>
      <c r="D1708" s="123" t="s">
        <v>17011</v>
      </c>
    </row>
    <row r="1709" spans="1:4" ht="54" x14ac:dyDescent="0.2">
      <c r="A1709" s="120" t="s">
        <v>3242</v>
      </c>
      <c r="B1709" s="122" t="s">
        <v>9359</v>
      </c>
      <c r="C1709" s="121" t="s">
        <v>14757</v>
      </c>
      <c r="D1709" s="123" t="s">
        <v>17012</v>
      </c>
    </row>
    <row r="1710" spans="1:4" ht="54" x14ac:dyDescent="0.2">
      <c r="A1710" s="120" t="s">
        <v>3243</v>
      </c>
      <c r="B1710" s="122" t="s">
        <v>9360</v>
      </c>
      <c r="C1710" s="121" t="s">
        <v>14757</v>
      </c>
      <c r="D1710" s="123" t="s">
        <v>17013</v>
      </c>
    </row>
    <row r="1711" spans="1:4" ht="54" x14ac:dyDescent="0.2">
      <c r="A1711" s="120" t="s">
        <v>3244</v>
      </c>
      <c r="B1711" s="122" t="s">
        <v>9361</v>
      </c>
      <c r="C1711" s="121" t="s">
        <v>14757</v>
      </c>
      <c r="D1711" s="123" t="s">
        <v>17014</v>
      </c>
    </row>
    <row r="1712" spans="1:4" ht="54" x14ac:dyDescent="0.2">
      <c r="A1712" s="120" t="s">
        <v>3245</v>
      </c>
      <c r="B1712" s="122" t="s">
        <v>9362</v>
      </c>
      <c r="C1712" s="121" t="s">
        <v>14757</v>
      </c>
      <c r="D1712" s="123" t="s">
        <v>17015</v>
      </c>
    </row>
    <row r="1713" spans="1:4" ht="54" x14ac:dyDescent="0.2">
      <c r="A1713" s="120" t="s">
        <v>3246</v>
      </c>
      <c r="B1713" s="122" t="s">
        <v>9363</v>
      </c>
      <c r="C1713" s="121" t="s">
        <v>14757</v>
      </c>
      <c r="D1713" s="123" t="s">
        <v>17016</v>
      </c>
    </row>
    <row r="1714" spans="1:4" ht="54" x14ac:dyDescent="0.2">
      <c r="A1714" s="120" t="s">
        <v>3247</v>
      </c>
      <c r="B1714" s="122" t="s">
        <v>9364</v>
      </c>
      <c r="C1714" s="121" t="s">
        <v>14757</v>
      </c>
      <c r="D1714" s="123" t="s">
        <v>17017</v>
      </c>
    </row>
    <row r="1715" spans="1:4" ht="54" x14ac:dyDescent="0.2">
      <c r="A1715" s="120" t="s">
        <v>3248</v>
      </c>
      <c r="B1715" s="122" t="s">
        <v>9365</v>
      </c>
      <c r="C1715" s="121" t="s">
        <v>14757</v>
      </c>
      <c r="D1715" s="123" t="s">
        <v>17018</v>
      </c>
    </row>
    <row r="1716" spans="1:4" ht="54" x14ac:dyDescent="0.2">
      <c r="A1716" s="120" t="s">
        <v>3249</v>
      </c>
      <c r="B1716" s="122" t="s">
        <v>9366</v>
      </c>
      <c r="C1716" s="121" t="s">
        <v>14757</v>
      </c>
      <c r="D1716" s="123" t="s">
        <v>17019</v>
      </c>
    </row>
    <row r="1717" spans="1:4" ht="54" x14ac:dyDescent="0.2">
      <c r="A1717" s="120" t="s">
        <v>3250</v>
      </c>
      <c r="B1717" s="122" t="s">
        <v>9367</v>
      </c>
      <c r="C1717" s="121" t="s">
        <v>14757</v>
      </c>
      <c r="D1717" s="123" t="s">
        <v>17020</v>
      </c>
    </row>
    <row r="1718" spans="1:4" ht="54" x14ac:dyDescent="0.2">
      <c r="A1718" s="120" t="s">
        <v>3251</v>
      </c>
      <c r="B1718" s="122" t="s">
        <v>9368</v>
      </c>
      <c r="C1718" s="121" t="s">
        <v>14757</v>
      </c>
      <c r="D1718" s="123" t="s">
        <v>17021</v>
      </c>
    </row>
    <row r="1719" spans="1:4" ht="54" x14ac:dyDescent="0.2">
      <c r="A1719" s="120" t="s">
        <v>3252</v>
      </c>
      <c r="B1719" s="122" t="s">
        <v>9369</v>
      </c>
      <c r="C1719" s="121" t="s">
        <v>14757</v>
      </c>
      <c r="D1719" s="123" t="s">
        <v>17022</v>
      </c>
    </row>
    <row r="1720" spans="1:4" ht="54" x14ac:dyDescent="0.2">
      <c r="A1720" s="120" t="s">
        <v>3253</v>
      </c>
      <c r="B1720" s="122" t="s">
        <v>9370</v>
      </c>
      <c r="C1720" s="121" t="s">
        <v>14757</v>
      </c>
      <c r="D1720" s="123" t="s">
        <v>17023</v>
      </c>
    </row>
    <row r="1721" spans="1:4" ht="54" x14ac:dyDescent="0.2">
      <c r="A1721" s="120" t="s">
        <v>3254</v>
      </c>
      <c r="B1721" s="122" t="s">
        <v>9371</v>
      </c>
      <c r="C1721" s="121" t="s">
        <v>14757</v>
      </c>
      <c r="D1721" s="123" t="s">
        <v>17024</v>
      </c>
    </row>
    <row r="1722" spans="1:4" ht="54" x14ac:dyDescent="0.2">
      <c r="A1722" s="120" t="s">
        <v>3255</v>
      </c>
      <c r="B1722" s="122" t="s">
        <v>9372</v>
      </c>
      <c r="C1722" s="121" t="s">
        <v>14757</v>
      </c>
      <c r="D1722" s="123" t="s">
        <v>17025</v>
      </c>
    </row>
    <row r="1723" spans="1:4" ht="54" x14ac:dyDescent="0.2">
      <c r="A1723" s="120" t="s">
        <v>3256</v>
      </c>
      <c r="B1723" s="122" t="s">
        <v>9373</v>
      </c>
      <c r="C1723" s="121" t="s">
        <v>14757</v>
      </c>
      <c r="D1723" s="123" t="s">
        <v>17026</v>
      </c>
    </row>
    <row r="1724" spans="1:4" ht="54" x14ac:dyDescent="0.2">
      <c r="A1724" s="120" t="s">
        <v>3257</v>
      </c>
      <c r="B1724" s="122" t="s">
        <v>9374</v>
      </c>
      <c r="C1724" s="121" t="s">
        <v>14757</v>
      </c>
      <c r="D1724" s="123" t="s">
        <v>17027</v>
      </c>
    </row>
    <row r="1725" spans="1:4" ht="54" x14ac:dyDescent="0.2">
      <c r="A1725" s="120" t="s">
        <v>3258</v>
      </c>
      <c r="B1725" s="122" t="s">
        <v>9375</v>
      </c>
      <c r="C1725" s="121" t="s">
        <v>14757</v>
      </c>
      <c r="D1725" s="123" t="s">
        <v>17028</v>
      </c>
    </row>
    <row r="1726" spans="1:4" ht="54" x14ac:dyDescent="0.2">
      <c r="A1726" s="120" t="s">
        <v>3259</v>
      </c>
      <c r="B1726" s="122" t="s">
        <v>9376</v>
      </c>
      <c r="C1726" s="121" t="s">
        <v>14757</v>
      </c>
      <c r="D1726" s="123" t="s">
        <v>17029</v>
      </c>
    </row>
    <row r="1727" spans="1:4" ht="40.5" x14ac:dyDescent="0.2">
      <c r="A1727" s="120" t="s">
        <v>3260</v>
      </c>
      <c r="B1727" s="122" t="s">
        <v>9377</v>
      </c>
      <c r="C1727" s="121" t="s">
        <v>14757</v>
      </c>
      <c r="D1727" s="123" t="s">
        <v>17030</v>
      </c>
    </row>
    <row r="1728" spans="1:4" ht="40.5" x14ac:dyDescent="0.2">
      <c r="A1728" s="120" t="s">
        <v>3261</v>
      </c>
      <c r="B1728" s="122" t="s">
        <v>9378</v>
      </c>
      <c r="C1728" s="121" t="s">
        <v>14757</v>
      </c>
      <c r="D1728" s="123" t="s">
        <v>17031</v>
      </c>
    </row>
    <row r="1729" spans="1:4" ht="54" x14ac:dyDescent="0.2">
      <c r="A1729" s="120" t="s">
        <v>3262</v>
      </c>
      <c r="B1729" s="122" t="s">
        <v>9379</v>
      </c>
      <c r="C1729" s="121" t="s">
        <v>14757</v>
      </c>
      <c r="D1729" s="123" t="s">
        <v>17032</v>
      </c>
    </row>
    <row r="1730" spans="1:4" ht="54" x14ac:dyDescent="0.2">
      <c r="A1730" s="120" t="s">
        <v>3263</v>
      </c>
      <c r="B1730" s="122" t="s">
        <v>9380</v>
      </c>
      <c r="C1730" s="121" t="s">
        <v>14757</v>
      </c>
      <c r="D1730" s="123" t="s">
        <v>17033</v>
      </c>
    </row>
    <row r="1731" spans="1:4" ht="27" x14ac:dyDescent="0.2">
      <c r="A1731" s="120" t="s">
        <v>3264</v>
      </c>
      <c r="B1731" s="122" t="s">
        <v>9381</v>
      </c>
      <c r="C1731" s="121" t="s">
        <v>14757</v>
      </c>
      <c r="D1731" s="123" t="s">
        <v>17034</v>
      </c>
    </row>
    <row r="1732" spans="1:4" ht="27" x14ac:dyDescent="0.2">
      <c r="A1732" s="120" t="s">
        <v>3265</v>
      </c>
      <c r="B1732" s="122" t="s">
        <v>9382</v>
      </c>
      <c r="C1732" s="121" t="s">
        <v>8</v>
      </c>
      <c r="D1732" s="123" t="s">
        <v>17035</v>
      </c>
    </row>
    <row r="1733" spans="1:4" ht="27" x14ac:dyDescent="0.2">
      <c r="A1733" s="120" t="s">
        <v>3266</v>
      </c>
      <c r="B1733" s="122" t="s">
        <v>9383</v>
      </c>
      <c r="C1733" s="121" t="s">
        <v>8</v>
      </c>
      <c r="D1733" s="123" t="s">
        <v>17036</v>
      </c>
    </row>
    <row r="1734" spans="1:4" ht="27" x14ac:dyDescent="0.2">
      <c r="A1734" s="120" t="s">
        <v>3267</v>
      </c>
      <c r="B1734" s="122" t="s">
        <v>9384</v>
      </c>
      <c r="C1734" s="121" t="s">
        <v>8</v>
      </c>
      <c r="D1734" s="123" t="s">
        <v>17037</v>
      </c>
    </row>
    <row r="1735" spans="1:4" ht="13.5" x14ac:dyDescent="0.2">
      <c r="A1735" s="120" t="s">
        <v>3268</v>
      </c>
      <c r="B1735" s="122" t="s">
        <v>9385</v>
      </c>
      <c r="C1735" s="121" t="s">
        <v>8</v>
      </c>
      <c r="D1735" s="123" t="s">
        <v>17037</v>
      </c>
    </row>
    <row r="1736" spans="1:4" ht="27" x14ac:dyDescent="0.2">
      <c r="A1736" s="120" t="s">
        <v>3269</v>
      </c>
      <c r="B1736" s="122" t="s">
        <v>9386</v>
      </c>
      <c r="C1736" s="121" t="s">
        <v>8</v>
      </c>
      <c r="D1736" s="123" t="s">
        <v>17038</v>
      </c>
    </row>
    <row r="1737" spans="1:4" ht="13.5" x14ac:dyDescent="0.2">
      <c r="A1737" s="120" t="s">
        <v>3270</v>
      </c>
      <c r="B1737" s="122" t="s">
        <v>9387</v>
      </c>
      <c r="C1737" s="121" t="s">
        <v>14757</v>
      </c>
      <c r="D1737" s="123" t="s">
        <v>14489</v>
      </c>
    </row>
    <row r="1738" spans="1:4" ht="13.5" x14ac:dyDescent="0.2">
      <c r="A1738" s="120" t="s">
        <v>3271</v>
      </c>
      <c r="B1738" s="122" t="s">
        <v>9388</v>
      </c>
      <c r="C1738" s="121" t="s">
        <v>8</v>
      </c>
      <c r="D1738" s="123" t="s">
        <v>17039</v>
      </c>
    </row>
    <row r="1739" spans="1:4" ht="13.5" x14ac:dyDescent="0.2">
      <c r="A1739" s="120" t="s">
        <v>3272</v>
      </c>
      <c r="B1739" s="122" t="s">
        <v>9389</v>
      </c>
      <c r="C1739" s="121" t="s">
        <v>8</v>
      </c>
      <c r="D1739" s="123" t="s">
        <v>17040</v>
      </c>
    </row>
    <row r="1740" spans="1:4" ht="27" x14ac:dyDescent="0.2">
      <c r="A1740" s="120" t="s">
        <v>3273</v>
      </c>
      <c r="B1740" s="122" t="s">
        <v>9390</v>
      </c>
      <c r="C1740" s="121" t="s">
        <v>8</v>
      </c>
      <c r="D1740" s="123" t="s">
        <v>17041</v>
      </c>
    </row>
    <row r="1741" spans="1:4" ht="13.5" x14ac:dyDescent="0.2">
      <c r="A1741" s="120" t="s">
        <v>3274</v>
      </c>
      <c r="B1741" s="122" t="s">
        <v>9391</v>
      </c>
      <c r="C1741" s="121" t="s">
        <v>14757</v>
      </c>
      <c r="D1741" s="123" t="s">
        <v>14277</v>
      </c>
    </row>
    <row r="1742" spans="1:4" ht="13.5" x14ac:dyDescent="0.2">
      <c r="A1742" s="120" t="s">
        <v>3275</v>
      </c>
      <c r="B1742" s="122" t="s">
        <v>9392</v>
      </c>
      <c r="C1742" s="121" t="s">
        <v>14757</v>
      </c>
      <c r="D1742" s="123" t="s">
        <v>17042</v>
      </c>
    </row>
    <row r="1743" spans="1:4" ht="13.5" x14ac:dyDescent="0.2">
      <c r="A1743" s="120" t="s">
        <v>3276</v>
      </c>
      <c r="B1743" s="122" t="s">
        <v>9393</v>
      </c>
      <c r="C1743" s="121" t="s">
        <v>8</v>
      </c>
      <c r="D1743" s="123" t="s">
        <v>17043</v>
      </c>
    </row>
    <row r="1744" spans="1:4" ht="27" x14ac:dyDescent="0.2">
      <c r="A1744" s="120" t="s">
        <v>3277</v>
      </c>
      <c r="B1744" s="122" t="s">
        <v>9394</v>
      </c>
      <c r="C1744" s="121" t="s">
        <v>8</v>
      </c>
      <c r="D1744" s="123" t="s">
        <v>17044</v>
      </c>
    </row>
    <row r="1745" spans="1:4" ht="27" x14ac:dyDescent="0.2">
      <c r="A1745" s="120" t="s">
        <v>3278</v>
      </c>
      <c r="B1745" s="122" t="s">
        <v>9395</v>
      </c>
      <c r="C1745" s="121" t="s">
        <v>8</v>
      </c>
      <c r="D1745" s="123" t="s">
        <v>17045</v>
      </c>
    </row>
    <row r="1746" spans="1:4" ht="13.5" x14ac:dyDescent="0.2">
      <c r="A1746" s="120" t="s">
        <v>3279</v>
      </c>
      <c r="B1746" s="122" t="s">
        <v>9396</v>
      </c>
      <c r="C1746" s="121" t="s">
        <v>35</v>
      </c>
      <c r="D1746" s="123" t="s">
        <v>7570</v>
      </c>
    </row>
    <row r="1747" spans="1:4" ht="27" x14ac:dyDescent="0.2">
      <c r="A1747" s="120" t="s">
        <v>3281</v>
      </c>
      <c r="B1747" s="122" t="s">
        <v>9397</v>
      </c>
      <c r="C1747" s="121" t="s">
        <v>8</v>
      </c>
      <c r="D1747" s="123" t="s">
        <v>17046</v>
      </c>
    </row>
    <row r="1748" spans="1:4" ht="27" x14ac:dyDescent="0.2">
      <c r="A1748" s="120" t="s">
        <v>3282</v>
      </c>
      <c r="B1748" s="122" t="s">
        <v>9398</v>
      </c>
      <c r="C1748" s="121" t="s">
        <v>8</v>
      </c>
      <c r="D1748" s="123" t="s">
        <v>17047</v>
      </c>
    </row>
    <row r="1749" spans="1:4" ht="27" x14ac:dyDescent="0.2">
      <c r="A1749" s="120" t="s">
        <v>3283</v>
      </c>
      <c r="B1749" s="122" t="s">
        <v>9399</v>
      </c>
      <c r="C1749" s="121" t="s">
        <v>8</v>
      </c>
      <c r="D1749" s="123" t="s">
        <v>17048</v>
      </c>
    </row>
    <row r="1750" spans="1:4" ht="27" x14ac:dyDescent="0.2">
      <c r="A1750" s="120" t="s">
        <v>3284</v>
      </c>
      <c r="B1750" s="122" t="s">
        <v>9400</v>
      </c>
      <c r="C1750" s="121" t="s">
        <v>8</v>
      </c>
      <c r="D1750" s="123" t="s">
        <v>17049</v>
      </c>
    </row>
    <row r="1751" spans="1:4" ht="27" x14ac:dyDescent="0.2">
      <c r="A1751" s="120" t="s">
        <v>3285</v>
      </c>
      <c r="B1751" s="122" t="s">
        <v>9401</v>
      </c>
      <c r="C1751" s="121" t="s">
        <v>8</v>
      </c>
      <c r="D1751" s="123" t="s">
        <v>17050</v>
      </c>
    </row>
    <row r="1752" spans="1:4" ht="27" x14ac:dyDescent="0.2">
      <c r="A1752" s="120" t="s">
        <v>3286</v>
      </c>
      <c r="B1752" s="122" t="s">
        <v>9402</v>
      </c>
      <c r="C1752" s="121" t="s">
        <v>8</v>
      </c>
      <c r="D1752" s="123" t="s">
        <v>17051</v>
      </c>
    </row>
    <row r="1753" spans="1:4" ht="27" x14ac:dyDescent="0.2">
      <c r="A1753" s="120" t="s">
        <v>3287</v>
      </c>
      <c r="B1753" s="122" t="s">
        <v>9403</v>
      </c>
      <c r="C1753" s="121" t="s">
        <v>8</v>
      </c>
      <c r="D1753" s="123" t="s">
        <v>17052</v>
      </c>
    </row>
    <row r="1754" spans="1:4" ht="27" x14ac:dyDescent="0.2">
      <c r="A1754" s="120" t="s">
        <v>3288</v>
      </c>
      <c r="B1754" s="122" t="s">
        <v>9404</v>
      </c>
      <c r="C1754" s="121" t="s">
        <v>8</v>
      </c>
      <c r="D1754" s="123" t="s">
        <v>17053</v>
      </c>
    </row>
    <row r="1755" spans="1:4" ht="13.5" x14ac:dyDescent="0.2">
      <c r="A1755" s="120" t="s">
        <v>3289</v>
      </c>
      <c r="B1755" s="122" t="s">
        <v>9405</v>
      </c>
      <c r="C1755" s="121" t="s">
        <v>8</v>
      </c>
      <c r="D1755" s="123" t="s">
        <v>17054</v>
      </c>
    </row>
    <row r="1756" spans="1:4" ht="13.5" x14ac:dyDescent="0.2">
      <c r="A1756" s="120" t="s">
        <v>3290</v>
      </c>
      <c r="B1756" s="122" t="s">
        <v>9406</v>
      </c>
      <c r="C1756" s="121" t="s">
        <v>8</v>
      </c>
      <c r="D1756" s="123" t="s">
        <v>17055</v>
      </c>
    </row>
    <row r="1757" spans="1:4" ht="13.5" x14ac:dyDescent="0.2">
      <c r="A1757" s="120" t="s">
        <v>3291</v>
      </c>
      <c r="B1757" s="122" t="s">
        <v>9407</v>
      </c>
      <c r="C1757" s="121" t="s">
        <v>35</v>
      </c>
      <c r="D1757" s="123" t="s">
        <v>17056</v>
      </c>
    </row>
    <row r="1758" spans="1:4" ht="27" x14ac:dyDescent="0.2">
      <c r="A1758" s="120" t="s">
        <v>3292</v>
      </c>
      <c r="B1758" s="122" t="s">
        <v>15420</v>
      </c>
      <c r="C1758" s="121" t="s">
        <v>35</v>
      </c>
      <c r="D1758" s="123" t="s">
        <v>13791</v>
      </c>
    </row>
    <row r="1759" spans="1:4" ht="13.5" x14ac:dyDescent="0.2">
      <c r="A1759" s="120" t="s">
        <v>3293</v>
      </c>
      <c r="B1759" s="122" t="s">
        <v>9408</v>
      </c>
      <c r="C1759" s="121" t="s">
        <v>35</v>
      </c>
      <c r="D1759" s="123" t="s">
        <v>17057</v>
      </c>
    </row>
    <row r="1760" spans="1:4" ht="13.5" x14ac:dyDescent="0.2">
      <c r="A1760" s="120" t="s">
        <v>3294</v>
      </c>
      <c r="B1760" s="122" t="s">
        <v>9409</v>
      </c>
      <c r="C1760" s="121" t="s">
        <v>35</v>
      </c>
      <c r="D1760" s="123" t="s">
        <v>17058</v>
      </c>
    </row>
    <row r="1761" spans="1:4" ht="13.5" x14ac:dyDescent="0.2">
      <c r="A1761" s="120" t="s">
        <v>3295</v>
      </c>
      <c r="B1761" s="122" t="s">
        <v>9410</v>
      </c>
      <c r="C1761" s="121" t="s">
        <v>35</v>
      </c>
      <c r="D1761" s="123" t="s">
        <v>17059</v>
      </c>
    </row>
    <row r="1762" spans="1:4" ht="13.5" x14ac:dyDescent="0.2">
      <c r="A1762" s="120" t="s">
        <v>3296</v>
      </c>
      <c r="B1762" s="122" t="s">
        <v>9411</v>
      </c>
      <c r="C1762" s="121" t="s">
        <v>35</v>
      </c>
      <c r="D1762" s="123" t="s">
        <v>17060</v>
      </c>
    </row>
    <row r="1763" spans="1:4" ht="27" x14ac:dyDescent="0.2">
      <c r="A1763" s="120" t="s">
        <v>3297</v>
      </c>
      <c r="B1763" s="122" t="s">
        <v>9412</v>
      </c>
      <c r="C1763" s="121" t="s">
        <v>8</v>
      </c>
      <c r="D1763" s="123" t="s">
        <v>17061</v>
      </c>
    </row>
    <row r="1764" spans="1:4" ht="13.5" x14ac:dyDescent="0.2">
      <c r="A1764" s="120" t="s">
        <v>3298</v>
      </c>
      <c r="B1764" s="122" t="s">
        <v>9413</v>
      </c>
      <c r="C1764" s="121" t="s">
        <v>14757</v>
      </c>
      <c r="D1764" s="123" t="s">
        <v>17062</v>
      </c>
    </row>
    <row r="1765" spans="1:4" ht="27" x14ac:dyDescent="0.2">
      <c r="A1765" s="120" t="s">
        <v>3299</v>
      </c>
      <c r="B1765" s="122" t="s">
        <v>9414</v>
      </c>
      <c r="C1765" s="121" t="s">
        <v>8</v>
      </c>
      <c r="D1765" s="123" t="s">
        <v>17063</v>
      </c>
    </row>
    <row r="1766" spans="1:4" ht="27" x14ac:dyDescent="0.2">
      <c r="A1766" s="120" t="s">
        <v>3300</v>
      </c>
      <c r="B1766" s="122" t="s">
        <v>9415</v>
      </c>
      <c r="C1766" s="121" t="s">
        <v>8</v>
      </c>
      <c r="D1766" s="123" t="s">
        <v>17064</v>
      </c>
    </row>
    <row r="1767" spans="1:4" ht="27" x14ac:dyDescent="0.2">
      <c r="A1767" s="120" t="s">
        <v>3301</v>
      </c>
      <c r="B1767" s="122" t="s">
        <v>9416</v>
      </c>
      <c r="C1767" s="121" t="s">
        <v>14757</v>
      </c>
      <c r="D1767" s="123" t="s">
        <v>17065</v>
      </c>
    </row>
    <row r="1768" spans="1:4" ht="27" x14ac:dyDescent="0.2">
      <c r="A1768" s="120" t="s">
        <v>3302</v>
      </c>
      <c r="B1768" s="122" t="s">
        <v>9417</v>
      </c>
      <c r="C1768" s="121" t="s">
        <v>14757</v>
      </c>
      <c r="D1768" s="123" t="s">
        <v>17066</v>
      </c>
    </row>
    <row r="1769" spans="1:4" ht="27" x14ac:dyDescent="0.2">
      <c r="A1769" s="120" t="s">
        <v>3303</v>
      </c>
      <c r="B1769" s="122" t="s">
        <v>9418</v>
      </c>
      <c r="C1769" s="121" t="s">
        <v>14757</v>
      </c>
      <c r="D1769" s="123" t="s">
        <v>17067</v>
      </c>
    </row>
    <row r="1770" spans="1:4" ht="13.5" x14ac:dyDescent="0.2">
      <c r="A1770" s="120" t="s">
        <v>3304</v>
      </c>
      <c r="B1770" s="122" t="s">
        <v>9419</v>
      </c>
      <c r="C1770" s="121" t="s">
        <v>35</v>
      </c>
      <c r="D1770" s="123" t="s">
        <v>742</v>
      </c>
    </row>
    <row r="1771" spans="1:4" ht="13.5" x14ac:dyDescent="0.2">
      <c r="A1771" s="120" t="s">
        <v>3305</v>
      </c>
      <c r="B1771" s="122" t="s">
        <v>9420</v>
      </c>
      <c r="C1771" s="121" t="s">
        <v>35</v>
      </c>
      <c r="D1771" s="123" t="s">
        <v>17068</v>
      </c>
    </row>
    <row r="1772" spans="1:4" ht="13.5" x14ac:dyDescent="0.2">
      <c r="A1772" s="120" t="s">
        <v>3306</v>
      </c>
      <c r="B1772" s="122" t="s">
        <v>9421</v>
      </c>
      <c r="C1772" s="121" t="s">
        <v>35</v>
      </c>
      <c r="D1772" s="123" t="s">
        <v>17069</v>
      </c>
    </row>
    <row r="1773" spans="1:4" ht="13.5" x14ac:dyDescent="0.2">
      <c r="A1773" s="120" t="s">
        <v>3307</v>
      </c>
      <c r="B1773" s="122" t="s">
        <v>9422</v>
      </c>
      <c r="C1773" s="121" t="s">
        <v>8</v>
      </c>
      <c r="D1773" s="123" t="s">
        <v>17070</v>
      </c>
    </row>
    <row r="1774" spans="1:4" ht="13.5" x14ac:dyDescent="0.2">
      <c r="A1774" s="120" t="s">
        <v>3308</v>
      </c>
      <c r="B1774" s="122" t="s">
        <v>9423</v>
      </c>
      <c r="C1774" s="121" t="s">
        <v>14757</v>
      </c>
      <c r="D1774" s="123" t="s">
        <v>17071</v>
      </c>
    </row>
    <row r="1775" spans="1:4" ht="40.5" x14ac:dyDescent="0.2">
      <c r="A1775" s="120" t="s">
        <v>3309</v>
      </c>
      <c r="B1775" s="122" t="s">
        <v>9424</v>
      </c>
      <c r="C1775" s="121" t="s">
        <v>14757</v>
      </c>
      <c r="D1775" s="123" t="s">
        <v>17072</v>
      </c>
    </row>
    <row r="1776" spans="1:4" ht="13.5" x14ac:dyDescent="0.2">
      <c r="A1776" s="120" t="s">
        <v>3310</v>
      </c>
      <c r="B1776" s="122" t="s">
        <v>9425</v>
      </c>
      <c r="C1776" s="121" t="s">
        <v>14757</v>
      </c>
      <c r="D1776" s="123" t="s">
        <v>17073</v>
      </c>
    </row>
    <row r="1777" spans="1:4" ht="13.5" x14ac:dyDescent="0.2">
      <c r="A1777" s="120" t="s">
        <v>3311</v>
      </c>
      <c r="B1777" s="122" t="s">
        <v>9426</v>
      </c>
      <c r="C1777" s="121" t="s">
        <v>14757</v>
      </c>
      <c r="D1777" s="123" t="s">
        <v>1853</v>
      </c>
    </row>
    <row r="1778" spans="1:4" ht="13.5" x14ac:dyDescent="0.2">
      <c r="A1778" s="120" t="s">
        <v>3312</v>
      </c>
      <c r="B1778" s="122" t="s">
        <v>9427</v>
      </c>
      <c r="C1778" s="121" t="s">
        <v>14757</v>
      </c>
      <c r="D1778" s="123" t="s">
        <v>17074</v>
      </c>
    </row>
    <row r="1779" spans="1:4" ht="13.5" x14ac:dyDescent="0.2">
      <c r="A1779" s="120" t="s">
        <v>3313</v>
      </c>
      <c r="B1779" s="122" t="s">
        <v>9428</v>
      </c>
      <c r="C1779" s="121" t="s">
        <v>14757</v>
      </c>
      <c r="D1779" s="123" t="s">
        <v>4478</v>
      </c>
    </row>
    <row r="1780" spans="1:4" ht="27" x14ac:dyDescent="0.2">
      <c r="A1780" s="120" t="s">
        <v>3314</v>
      </c>
      <c r="B1780" s="122" t="s">
        <v>9429</v>
      </c>
      <c r="C1780" s="121" t="s">
        <v>14757</v>
      </c>
      <c r="D1780" s="123" t="s">
        <v>14670</v>
      </c>
    </row>
    <row r="1781" spans="1:4" ht="27" x14ac:dyDescent="0.2">
      <c r="A1781" s="120" t="s">
        <v>3315</v>
      </c>
      <c r="B1781" s="122" t="s">
        <v>9430</v>
      </c>
      <c r="C1781" s="121" t="s">
        <v>14757</v>
      </c>
      <c r="D1781" s="123" t="s">
        <v>17075</v>
      </c>
    </row>
    <row r="1782" spans="1:4" ht="13.5" x14ac:dyDescent="0.2">
      <c r="A1782" s="120" t="s">
        <v>3316</v>
      </c>
      <c r="B1782" s="122" t="s">
        <v>15421</v>
      </c>
      <c r="C1782" s="121" t="s">
        <v>14757</v>
      </c>
      <c r="D1782" s="123" t="s">
        <v>17076</v>
      </c>
    </row>
    <row r="1783" spans="1:4" ht="13.5" x14ac:dyDescent="0.2">
      <c r="A1783" s="120" t="s">
        <v>3317</v>
      </c>
      <c r="B1783" s="122" t="s">
        <v>15422</v>
      </c>
      <c r="C1783" s="121" t="s">
        <v>14757</v>
      </c>
      <c r="D1783" s="123" t="s">
        <v>2090</v>
      </c>
    </row>
    <row r="1784" spans="1:4" ht="13.5" x14ac:dyDescent="0.2">
      <c r="A1784" s="120" t="s">
        <v>3318</v>
      </c>
      <c r="B1784" s="122" t="s">
        <v>9431</v>
      </c>
      <c r="C1784" s="121" t="s">
        <v>8</v>
      </c>
      <c r="D1784" s="123" t="s">
        <v>17077</v>
      </c>
    </row>
    <row r="1785" spans="1:4" ht="13.5" x14ac:dyDescent="0.2">
      <c r="A1785" s="120" t="s">
        <v>3319</v>
      </c>
      <c r="B1785" s="122" t="s">
        <v>9432</v>
      </c>
      <c r="C1785" s="121" t="s">
        <v>8</v>
      </c>
      <c r="D1785" s="123" t="s">
        <v>14220</v>
      </c>
    </row>
    <row r="1786" spans="1:4" ht="27" x14ac:dyDescent="0.2">
      <c r="A1786" s="120" t="s">
        <v>3320</v>
      </c>
      <c r="B1786" s="122" t="s">
        <v>9433</v>
      </c>
      <c r="C1786" s="121" t="s">
        <v>8</v>
      </c>
      <c r="D1786" s="123" t="s">
        <v>17078</v>
      </c>
    </row>
    <row r="1787" spans="1:4" ht="27" x14ac:dyDescent="0.2">
      <c r="A1787" s="120" t="s">
        <v>3321</v>
      </c>
      <c r="B1787" s="122" t="s">
        <v>9434</v>
      </c>
      <c r="C1787" s="121" t="s">
        <v>8</v>
      </c>
      <c r="D1787" s="123" t="s">
        <v>17079</v>
      </c>
    </row>
    <row r="1788" spans="1:4" ht="27" x14ac:dyDescent="0.2">
      <c r="A1788" s="120" t="s">
        <v>3322</v>
      </c>
      <c r="B1788" s="122" t="s">
        <v>9435</v>
      </c>
      <c r="C1788" s="121" t="s">
        <v>8</v>
      </c>
      <c r="D1788" s="123" t="s">
        <v>17080</v>
      </c>
    </row>
    <row r="1789" spans="1:4" ht="13.5" x14ac:dyDescent="0.2">
      <c r="A1789" s="120" t="s">
        <v>3323</v>
      </c>
      <c r="B1789" s="122" t="s">
        <v>9436</v>
      </c>
      <c r="C1789" s="121" t="s">
        <v>8</v>
      </c>
      <c r="D1789" s="123" t="s">
        <v>17081</v>
      </c>
    </row>
    <row r="1790" spans="1:4" ht="13.5" x14ac:dyDescent="0.2">
      <c r="A1790" s="120" t="s">
        <v>3324</v>
      </c>
      <c r="B1790" s="122" t="s">
        <v>9437</v>
      </c>
      <c r="C1790" s="121" t="s">
        <v>8</v>
      </c>
      <c r="D1790" s="123" t="s">
        <v>17082</v>
      </c>
    </row>
    <row r="1791" spans="1:4" ht="13.5" x14ac:dyDescent="0.2">
      <c r="A1791" s="120" t="s">
        <v>3325</v>
      </c>
      <c r="B1791" s="122" t="s">
        <v>9438</v>
      </c>
      <c r="C1791" s="121" t="s">
        <v>14757</v>
      </c>
      <c r="D1791" s="123" t="s">
        <v>17083</v>
      </c>
    </row>
    <row r="1792" spans="1:4" ht="13.5" x14ac:dyDescent="0.2">
      <c r="A1792" s="120" t="s">
        <v>3326</v>
      </c>
      <c r="B1792" s="122" t="s">
        <v>9439</v>
      </c>
      <c r="C1792" s="121" t="s">
        <v>8</v>
      </c>
      <c r="D1792" s="123" t="s">
        <v>17084</v>
      </c>
    </row>
    <row r="1793" spans="1:4" ht="27" x14ac:dyDescent="0.2">
      <c r="A1793" s="120" t="s">
        <v>3327</v>
      </c>
      <c r="B1793" s="122" t="s">
        <v>9440</v>
      </c>
      <c r="C1793" s="121" t="s">
        <v>8</v>
      </c>
      <c r="D1793" s="123" t="s">
        <v>17085</v>
      </c>
    </row>
    <row r="1794" spans="1:4" ht="13.5" x14ac:dyDescent="0.2">
      <c r="A1794" s="120" t="s">
        <v>3328</v>
      </c>
      <c r="B1794" s="122" t="s">
        <v>9441</v>
      </c>
      <c r="C1794" s="121" t="s">
        <v>8</v>
      </c>
      <c r="D1794" s="123" t="s">
        <v>17086</v>
      </c>
    </row>
    <row r="1795" spans="1:4" ht="13.5" x14ac:dyDescent="0.2">
      <c r="A1795" s="120" t="s">
        <v>3329</v>
      </c>
      <c r="B1795" s="122" t="s">
        <v>9442</v>
      </c>
      <c r="C1795" s="121" t="s">
        <v>8</v>
      </c>
      <c r="D1795" s="123" t="s">
        <v>14199</v>
      </c>
    </row>
    <row r="1796" spans="1:4" ht="13.5" x14ac:dyDescent="0.2">
      <c r="A1796" s="120" t="s">
        <v>3330</v>
      </c>
      <c r="B1796" s="122" t="s">
        <v>9443</v>
      </c>
      <c r="C1796" s="121" t="s">
        <v>8</v>
      </c>
      <c r="D1796" s="123" t="s">
        <v>14459</v>
      </c>
    </row>
    <row r="1797" spans="1:4" ht="13.5" x14ac:dyDescent="0.2">
      <c r="A1797" s="120" t="s">
        <v>3331</v>
      </c>
      <c r="B1797" s="122" t="s">
        <v>9444</v>
      </c>
      <c r="C1797" s="121" t="s">
        <v>8</v>
      </c>
      <c r="D1797" s="123" t="s">
        <v>17087</v>
      </c>
    </row>
    <row r="1798" spans="1:4" ht="13.5" x14ac:dyDescent="0.2">
      <c r="A1798" s="120" t="s">
        <v>3332</v>
      </c>
      <c r="B1798" s="122" t="s">
        <v>9445</v>
      </c>
      <c r="C1798" s="121" t="s">
        <v>8</v>
      </c>
      <c r="D1798" s="123" t="s">
        <v>17088</v>
      </c>
    </row>
    <row r="1799" spans="1:4" ht="13.5" x14ac:dyDescent="0.2">
      <c r="A1799" s="120" t="s">
        <v>3333</v>
      </c>
      <c r="B1799" s="122" t="s">
        <v>9446</v>
      </c>
      <c r="C1799" s="121" t="s">
        <v>8</v>
      </c>
      <c r="D1799" s="123" t="s">
        <v>17089</v>
      </c>
    </row>
    <row r="1800" spans="1:4" ht="13.5" x14ac:dyDescent="0.2">
      <c r="A1800" s="120" t="s">
        <v>3334</v>
      </c>
      <c r="B1800" s="122" t="s">
        <v>9447</v>
      </c>
      <c r="C1800" s="121" t="s">
        <v>8</v>
      </c>
      <c r="D1800" s="123" t="s">
        <v>17090</v>
      </c>
    </row>
    <row r="1801" spans="1:4" ht="13.5" x14ac:dyDescent="0.2">
      <c r="A1801" s="120" t="s">
        <v>3335</v>
      </c>
      <c r="B1801" s="122" t="s">
        <v>9448</v>
      </c>
      <c r="C1801" s="121" t="s">
        <v>8</v>
      </c>
      <c r="D1801" s="123" t="s">
        <v>17091</v>
      </c>
    </row>
    <row r="1802" spans="1:4" ht="27" x14ac:dyDescent="0.2">
      <c r="A1802" s="120" t="s">
        <v>3336</v>
      </c>
      <c r="B1802" s="122" t="s">
        <v>9449</v>
      </c>
      <c r="C1802" s="121" t="s">
        <v>8</v>
      </c>
      <c r="D1802" s="123" t="s">
        <v>17092</v>
      </c>
    </row>
    <row r="1803" spans="1:4" ht="27" x14ac:dyDescent="0.2">
      <c r="A1803" s="120" t="s">
        <v>3337</v>
      </c>
      <c r="B1803" s="122" t="s">
        <v>15423</v>
      </c>
      <c r="C1803" s="121" t="s">
        <v>14757</v>
      </c>
      <c r="D1803" s="123" t="s">
        <v>17093</v>
      </c>
    </row>
    <row r="1804" spans="1:4" ht="27" x14ac:dyDescent="0.2">
      <c r="A1804" s="120" t="s">
        <v>3338</v>
      </c>
      <c r="B1804" s="122" t="s">
        <v>15424</v>
      </c>
      <c r="C1804" s="121" t="s">
        <v>14757</v>
      </c>
      <c r="D1804" s="123" t="s">
        <v>17094</v>
      </c>
    </row>
    <row r="1805" spans="1:4" ht="13.5" x14ac:dyDescent="0.2">
      <c r="A1805" s="120" t="s">
        <v>3339</v>
      </c>
      <c r="B1805" s="122" t="s">
        <v>9450</v>
      </c>
      <c r="C1805" s="121" t="s">
        <v>8</v>
      </c>
      <c r="D1805" s="123" t="s">
        <v>17095</v>
      </c>
    </row>
    <row r="1806" spans="1:4" ht="13.5" x14ac:dyDescent="0.2">
      <c r="A1806" s="120" t="s">
        <v>3340</v>
      </c>
      <c r="B1806" s="122" t="s">
        <v>9451</v>
      </c>
      <c r="C1806" s="121" t="s">
        <v>8</v>
      </c>
      <c r="D1806" s="123" t="s">
        <v>17096</v>
      </c>
    </row>
    <row r="1807" spans="1:4" ht="27" x14ac:dyDescent="0.2">
      <c r="A1807" s="120" t="s">
        <v>3341</v>
      </c>
      <c r="B1807" s="122" t="s">
        <v>9452</v>
      </c>
      <c r="C1807" s="121" t="s">
        <v>8</v>
      </c>
      <c r="D1807" s="123" t="s">
        <v>17097</v>
      </c>
    </row>
    <row r="1808" spans="1:4" ht="27" x14ac:dyDescent="0.2">
      <c r="A1808" s="120" t="s">
        <v>3342</v>
      </c>
      <c r="B1808" s="122" t="s">
        <v>9453</v>
      </c>
      <c r="C1808" s="121" t="s">
        <v>8</v>
      </c>
      <c r="D1808" s="123" t="s">
        <v>17098</v>
      </c>
    </row>
    <row r="1809" spans="1:4" ht="27" x14ac:dyDescent="0.2">
      <c r="A1809" s="120" t="s">
        <v>3343</v>
      </c>
      <c r="B1809" s="122" t="s">
        <v>9454</v>
      </c>
      <c r="C1809" s="121" t="s">
        <v>8</v>
      </c>
      <c r="D1809" s="123" t="s">
        <v>17099</v>
      </c>
    </row>
    <row r="1810" spans="1:4" ht="27" x14ac:dyDescent="0.2">
      <c r="A1810" s="120" t="s">
        <v>3344</v>
      </c>
      <c r="B1810" s="122" t="s">
        <v>9455</v>
      </c>
      <c r="C1810" s="121" t="s">
        <v>8</v>
      </c>
      <c r="D1810" s="123" t="s">
        <v>17100</v>
      </c>
    </row>
    <row r="1811" spans="1:4" ht="27" x14ac:dyDescent="0.2">
      <c r="A1811" s="120" t="s">
        <v>3345</v>
      </c>
      <c r="B1811" s="122" t="s">
        <v>9456</v>
      </c>
      <c r="C1811" s="121" t="s">
        <v>8</v>
      </c>
      <c r="D1811" s="123" t="s">
        <v>17101</v>
      </c>
    </row>
    <row r="1812" spans="1:4" ht="27" x14ac:dyDescent="0.2">
      <c r="A1812" s="120" t="s">
        <v>3346</v>
      </c>
      <c r="B1812" s="122" t="s">
        <v>9457</v>
      </c>
      <c r="C1812" s="121" t="s">
        <v>8</v>
      </c>
      <c r="D1812" s="123" t="s">
        <v>17102</v>
      </c>
    </row>
    <row r="1813" spans="1:4" ht="27" x14ac:dyDescent="0.2">
      <c r="A1813" s="120" t="s">
        <v>3347</v>
      </c>
      <c r="B1813" s="122" t="s">
        <v>9458</v>
      </c>
      <c r="C1813" s="121" t="s">
        <v>8</v>
      </c>
      <c r="D1813" s="123" t="s">
        <v>17103</v>
      </c>
    </row>
    <row r="1814" spans="1:4" ht="27" x14ac:dyDescent="0.2">
      <c r="A1814" s="120" t="s">
        <v>3348</v>
      </c>
      <c r="B1814" s="122" t="s">
        <v>9459</v>
      </c>
      <c r="C1814" s="121" t="s">
        <v>8</v>
      </c>
      <c r="D1814" s="123" t="s">
        <v>17104</v>
      </c>
    </row>
    <row r="1815" spans="1:4" ht="27" x14ac:dyDescent="0.2">
      <c r="A1815" s="120" t="s">
        <v>3349</v>
      </c>
      <c r="B1815" s="122" t="s">
        <v>9460</v>
      </c>
      <c r="C1815" s="121" t="s">
        <v>8</v>
      </c>
      <c r="D1815" s="123" t="s">
        <v>17105</v>
      </c>
    </row>
    <row r="1816" spans="1:4" ht="27" x14ac:dyDescent="0.2">
      <c r="A1816" s="120" t="s">
        <v>3350</v>
      </c>
      <c r="B1816" s="122" t="s">
        <v>9461</v>
      </c>
      <c r="C1816" s="121" t="s">
        <v>8</v>
      </c>
      <c r="D1816" s="123" t="s">
        <v>17106</v>
      </c>
    </row>
    <row r="1817" spans="1:4" ht="27" x14ac:dyDescent="0.2">
      <c r="A1817" s="120" t="s">
        <v>3351</v>
      </c>
      <c r="B1817" s="122" t="s">
        <v>9462</v>
      </c>
      <c r="C1817" s="121" t="s">
        <v>8</v>
      </c>
      <c r="D1817" s="123" t="s">
        <v>17107</v>
      </c>
    </row>
    <row r="1818" spans="1:4" ht="27" x14ac:dyDescent="0.2">
      <c r="A1818" s="120" t="s">
        <v>3352</v>
      </c>
      <c r="B1818" s="122" t="s">
        <v>9463</v>
      </c>
      <c r="C1818" s="121" t="s">
        <v>8</v>
      </c>
      <c r="D1818" s="123" t="s">
        <v>17108</v>
      </c>
    </row>
    <row r="1819" spans="1:4" ht="27" x14ac:dyDescent="0.2">
      <c r="A1819" s="120" t="s">
        <v>3353</v>
      </c>
      <c r="B1819" s="122" t="s">
        <v>9464</v>
      </c>
      <c r="C1819" s="121" t="s">
        <v>8</v>
      </c>
      <c r="D1819" s="123" t="s">
        <v>17109</v>
      </c>
    </row>
    <row r="1820" spans="1:4" ht="27" x14ac:dyDescent="0.2">
      <c r="A1820" s="120" t="s">
        <v>3354</v>
      </c>
      <c r="B1820" s="122" t="s">
        <v>9465</v>
      </c>
      <c r="C1820" s="121" t="s">
        <v>8</v>
      </c>
      <c r="D1820" s="123" t="s">
        <v>17110</v>
      </c>
    </row>
    <row r="1821" spans="1:4" ht="27" x14ac:dyDescent="0.2">
      <c r="A1821" s="120" t="s">
        <v>3355</v>
      </c>
      <c r="B1821" s="122" t="s">
        <v>9466</v>
      </c>
      <c r="C1821" s="121" t="s">
        <v>8</v>
      </c>
      <c r="D1821" s="123" t="s">
        <v>17111</v>
      </c>
    </row>
    <row r="1822" spans="1:4" ht="13.5" x14ac:dyDescent="0.2">
      <c r="A1822" s="120" t="s">
        <v>3356</v>
      </c>
      <c r="B1822" s="122" t="s">
        <v>9467</v>
      </c>
      <c r="C1822" s="121" t="s">
        <v>35</v>
      </c>
      <c r="D1822" s="123" t="s">
        <v>17112</v>
      </c>
    </row>
    <row r="1823" spans="1:4" ht="13.5" x14ac:dyDescent="0.2">
      <c r="A1823" s="120" t="s">
        <v>3357</v>
      </c>
      <c r="B1823" s="122" t="s">
        <v>9468</v>
      </c>
      <c r="C1823" s="121" t="s">
        <v>35</v>
      </c>
      <c r="D1823" s="123" t="s">
        <v>13997</v>
      </c>
    </row>
    <row r="1824" spans="1:4" ht="13.5" x14ac:dyDescent="0.2">
      <c r="A1824" s="120" t="s">
        <v>3358</v>
      </c>
      <c r="B1824" s="122" t="s">
        <v>9469</v>
      </c>
      <c r="C1824" s="121" t="s">
        <v>35</v>
      </c>
      <c r="D1824" s="123" t="s">
        <v>1226</v>
      </c>
    </row>
    <row r="1825" spans="1:4" ht="13.5" x14ac:dyDescent="0.2">
      <c r="A1825" s="120" t="s">
        <v>3360</v>
      </c>
      <c r="B1825" s="122" t="s">
        <v>9470</v>
      </c>
      <c r="C1825" s="121" t="s">
        <v>35</v>
      </c>
      <c r="D1825" s="123" t="s">
        <v>14119</v>
      </c>
    </row>
    <row r="1826" spans="1:4" ht="40.5" x14ac:dyDescent="0.2">
      <c r="A1826" s="120" t="s">
        <v>3361</v>
      </c>
      <c r="B1826" s="122" t="s">
        <v>15425</v>
      </c>
      <c r="C1826" s="121" t="s">
        <v>50</v>
      </c>
      <c r="D1826" s="123" t="s">
        <v>16998</v>
      </c>
    </row>
    <row r="1827" spans="1:4" ht="40.5" x14ac:dyDescent="0.2">
      <c r="A1827" s="120" t="s">
        <v>3362</v>
      </c>
      <c r="B1827" s="122" t="s">
        <v>15426</v>
      </c>
      <c r="C1827" s="121" t="s">
        <v>50</v>
      </c>
      <c r="D1827" s="123" t="s">
        <v>17113</v>
      </c>
    </row>
    <row r="1828" spans="1:4" ht="40.5" x14ac:dyDescent="0.2">
      <c r="A1828" s="120" t="s">
        <v>3363</v>
      </c>
      <c r="B1828" s="122" t="s">
        <v>15427</v>
      </c>
      <c r="C1828" s="121" t="s">
        <v>50</v>
      </c>
      <c r="D1828" s="123" t="s">
        <v>17114</v>
      </c>
    </row>
    <row r="1829" spans="1:4" ht="40.5" x14ac:dyDescent="0.2">
      <c r="A1829" s="120" t="s">
        <v>3364</v>
      </c>
      <c r="B1829" s="122" t="s">
        <v>15428</v>
      </c>
      <c r="C1829" s="121" t="s">
        <v>50</v>
      </c>
      <c r="D1829" s="123" t="s">
        <v>17115</v>
      </c>
    </row>
    <row r="1830" spans="1:4" ht="40.5" x14ac:dyDescent="0.2">
      <c r="A1830" s="120" t="s">
        <v>3365</v>
      </c>
      <c r="B1830" s="122" t="s">
        <v>15429</v>
      </c>
      <c r="C1830" s="121" t="s">
        <v>50</v>
      </c>
      <c r="D1830" s="123" t="s">
        <v>17116</v>
      </c>
    </row>
    <row r="1831" spans="1:4" ht="40.5" x14ac:dyDescent="0.2">
      <c r="A1831" s="120" t="s">
        <v>3366</v>
      </c>
      <c r="B1831" s="122" t="s">
        <v>15430</v>
      </c>
      <c r="C1831" s="121" t="s">
        <v>50</v>
      </c>
      <c r="D1831" s="123" t="s">
        <v>17117</v>
      </c>
    </row>
    <row r="1832" spans="1:4" ht="40.5" x14ac:dyDescent="0.2">
      <c r="A1832" s="120" t="s">
        <v>3367</v>
      </c>
      <c r="B1832" s="122" t="s">
        <v>15431</v>
      </c>
      <c r="C1832" s="121" t="s">
        <v>50</v>
      </c>
      <c r="D1832" s="123" t="s">
        <v>17118</v>
      </c>
    </row>
    <row r="1833" spans="1:4" ht="40.5" x14ac:dyDescent="0.2">
      <c r="A1833" s="120" t="s">
        <v>3368</v>
      </c>
      <c r="B1833" s="122" t="s">
        <v>15432</v>
      </c>
      <c r="C1833" s="121" t="s">
        <v>50</v>
      </c>
      <c r="D1833" s="123" t="s">
        <v>17119</v>
      </c>
    </row>
    <row r="1834" spans="1:4" ht="40.5" x14ac:dyDescent="0.2">
      <c r="A1834" s="120" t="s">
        <v>3369</v>
      </c>
      <c r="B1834" s="122" t="s">
        <v>15433</v>
      </c>
      <c r="C1834" s="121" t="s">
        <v>50</v>
      </c>
      <c r="D1834" s="123" t="s">
        <v>17120</v>
      </c>
    </row>
    <row r="1835" spans="1:4" ht="40.5" x14ac:dyDescent="0.2">
      <c r="A1835" s="120" t="s">
        <v>3370</v>
      </c>
      <c r="B1835" s="122" t="s">
        <v>15434</v>
      </c>
      <c r="C1835" s="121" t="s">
        <v>50</v>
      </c>
      <c r="D1835" s="123" t="s">
        <v>17121</v>
      </c>
    </row>
    <row r="1836" spans="1:4" ht="40.5" x14ac:dyDescent="0.2">
      <c r="A1836" s="120" t="s">
        <v>3371</v>
      </c>
      <c r="B1836" s="122" t="s">
        <v>15435</v>
      </c>
      <c r="C1836" s="121" t="s">
        <v>50</v>
      </c>
      <c r="D1836" s="123" t="s">
        <v>17122</v>
      </c>
    </row>
    <row r="1837" spans="1:4" ht="40.5" x14ac:dyDescent="0.2">
      <c r="A1837" s="120" t="s">
        <v>3372</v>
      </c>
      <c r="B1837" s="122" t="s">
        <v>15436</v>
      </c>
      <c r="C1837" s="121" t="s">
        <v>50</v>
      </c>
      <c r="D1837" s="123" t="s">
        <v>17123</v>
      </c>
    </row>
    <row r="1838" spans="1:4" ht="40.5" x14ac:dyDescent="0.2">
      <c r="A1838" s="120" t="s">
        <v>3373</v>
      </c>
      <c r="B1838" s="122" t="s">
        <v>15437</v>
      </c>
      <c r="C1838" s="121" t="s">
        <v>50</v>
      </c>
      <c r="D1838" s="123" t="s">
        <v>17124</v>
      </c>
    </row>
    <row r="1839" spans="1:4" ht="40.5" x14ac:dyDescent="0.2">
      <c r="A1839" s="120" t="s">
        <v>3374</v>
      </c>
      <c r="B1839" s="122" t="s">
        <v>15438</v>
      </c>
      <c r="C1839" s="121" t="s">
        <v>50</v>
      </c>
      <c r="D1839" s="123" t="s">
        <v>17125</v>
      </c>
    </row>
    <row r="1840" spans="1:4" ht="40.5" x14ac:dyDescent="0.2">
      <c r="A1840" s="120" t="s">
        <v>3375</v>
      </c>
      <c r="B1840" s="122" t="s">
        <v>15439</v>
      </c>
      <c r="C1840" s="121" t="s">
        <v>50</v>
      </c>
      <c r="D1840" s="123" t="s">
        <v>17126</v>
      </c>
    </row>
    <row r="1841" spans="1:4" ht="40.5" x14ac:dyDescent="0.2">
      <c r="A1841" s="120" t="s">
        <v>3376</v>
      </c>
      <c r="B1841" s="122" t="s">
        <v>15440</v>
      </c>
      <c r="C1841" s="121" t="s">
        <v>50</v>
      </c>
      <c r="D1841" s="123" t="s">
        <v>17127</v>
      </c>
    </row>
    <row r="1842" spans="1:4" ht="40.5" x14ac:dyDescent="0.2">
      <c r="A1842" s="120" t="s">
        <v>3377</v>
      </c>
      <c r="B1842" s="122" t="s">
        <v>15441</v>
      </c>
      <c r="C1842" s="121" t="s">
        <v>50</v>
      </c>
      <c r="D1842" s="123" t="s">
        <v>17128</v>
      </c>
    </row>
    <row r="1843" spans="1:4" ht="40.5" x14ac:dyDescent="0.2">
      <c r="A1843" s="120" t="s">
        <v>3378</v>
      </c>
      <c r="B1843" s="122" t="s">
        <v>15442</v>
      </c>
      <c r="C1843" s="121" t="s">
        <v>50</v>
      </c>
      <c r="D1843" s="123" t="s">
        <v>17129</v>
      </c>
    </row>
    <row r="1844" spans="1:4" ht="40.5" x14ac:dyDescent="0.2">
      <c r="A1844" s="120" t="s">
        <v>3379</v>
      </c>
      <c r="B1844" s="122" t="s">
        <v>15443</v>
      </c>
      <c r="C1844" s="121" t="s">
        <v>50</v>
      </c>
      <c r="D1844" s="123" t="s">
        <v>17130</v>
      </c>
    </row>
    <row r="1845" spans="1:4" ht="40.5" x14ac:dyDescent="0.2">
      <c r="A1845" s="120" t="s">
        <v>3380</v>
      </c>
      <c r="B1845" s="122" t="s">
        <v>15444</v>
      </c>
      <c r="C1845" s="121" t="s">
        <v>50</v>
      </c>
      <c r="D1845" s="123" t="s">
        <v>17131</v>
      </c>
    </row>
    <row r="1846" spans="1:4" ht="40.5" x14ac:dyDescent="0.2">
      <c r="A1846" s="120" t="s">
        <v>3381</v>
      </c>
      <c r="B1846" s="122" t="s">
        <v>15445</v>
      </c>
      <c r="C1846" s="121" t="s">
        <v>50</v>
      </c>
      <c r="D1846" s="123" t="s">
        <v>17132</v>
      </c>
    </row>
    <row r="1847" spans="1:4" ht="40.5" x14ac:dyDescent="0.2">
      <c r="A1847" s="120" t="s">
        <v>3382</v>
      </c>
      <c r="B1847" s="122" t="s">
        <v>15446</v>
      </c>
      <c r="C1847" s="121" t="s">
        <v>50</v>
      </c>
      <c r="D1847" s="123" t="s">
        <v>17133</v>
      </c>
    </row>
    <row r="1848" spans="1:4" ht="40.5" x14ac:dyDescent="0.2">
      <c r="A1848" s="120" t="s">
        <v>3383</v>
      </c>
      <c r="B1848" s="122" t="s">
        <v>15447</v>
      </c>
      <c r="C1848" s="121" t="s">
        <v>50</v>
      </c>
      <c r="D1848" s="123" t="s">
        <v>17134</v>
      </c>
    </row>
    <row r="1849" spans="1:4" ht="40.5" x14ac:dyDescent="0.2">
      <c r="A1849" s="120" t="s">
        <v>3384</v>
      </c>
      <c r="B1849" s="122" t="s">
        <v>15448</v>
      </c>
      <c r="C1849" s="121" t="s">
        <v>50</v>
      </c>
      <c r="D1849" s="123" t="s">
        <v>17135</v>
      </c>
    </row>
    <row r="1850" spans="1:4" ht="40.5" x14ac:dyDescent="0.2">
      <c r="A1850" s="120" t="s">
        <v>3385</v>
      </c>
      <c r="B1850" s="122" t="s">
        <v>15449</v>
      </c>
      <c r="C1850" s="121" t="s">
        <v>50</v>
      </c>
      <c r="D1850" s="123" t="s">
        <v>17136</v>
      </c>
    </row>
    <row r="1851" spans="1:4" ht="40.5" x14ac:dyDescent="0.2">
      <c r="A1851" s="120" t="s">
        <v>3386</v>
      </c>
      <c r="B1851" s="122" t="s">
        <v>15450</v>
      </c>
      <c r="C1851" s="121" t="s">
        <v>50</v>
      </c>
      <c r="D1851" s="123" t="s">
        <v>17137</v>
      </c>
    </row>
    <row r="1852" spans="1:4" ht="40.5" x14ac:dyDescent="0.2">
      <c r="A1852" s="120" t="s">
        <v>3387</v>
      </c>
      <c r="B1852" s="122" t="s">
        <v>15451</v>
      </c>
      <c r="C1852" s="121" t="s">
        <v>50</v>
      </c>
      <c r="D1852" s="123" t="s">
        <v>17138</v>
      </c>
    </row>
    <row r="1853" spans="1:4" ht="40.5" x14ac:dyDescent="0.2">
      <c r="A1853" s="120" t="s">
        <v>3388</v>
      </c>
      <c r="B1853" s="122" t="s">
        <v>15452</v>
      </c>
      <c r="C1853" s="121" t="s">
        <v>50</v>
      </c>
      <c r="D1853" s="123" t="s">
        <v>17139</v>
      </c>
    </row>
    <row r="1854" spans="1:4" ht="54" x14ac:dyDescent="0.2">
      <c r="A1854" s="120" t="s">
        <v>3389</v>
      </c>
      <c r="B1854" s="122" t="s">
        <v>15453</v>
      </c>
      <c r="C1854" s="121" t="s">
        <v>50</v>
      </c>
      <c r="D1854" s="123" t="s">
        <v>17140</v>
      </c>
    </row>
    <row r="1855" spans="1:4" ht="54" x14ac:dyDescent="0.2">
      <c r="A1855" s="120" t="s">
        <v>3390</v>
      </c>
      <c r="B1855" s="122" t="s">
        <v>15454</v>
      </c>
      <c r="C1855" s="121" t="s">
        <v>50</v>
      </c>
      <c r="D1855" s="123" t="s">
        <v>17141</v>
      </c>
    </row>
    <row r="1856" spans="1:4" ht="54" x14ac:dyDescent="0.2">
      <c r="A1856" s="120" t="s">
        <v>3391</v>
      </c>
      <c r="B1856" s="122" t="s">
        <v>15455</v>
      </c>
      <c r="C1856" s="121" t="s">
        <v>50</v>
      </c>
      <c r="D1856" s="123" t="s">
        <v>17142</v>
      </c>
    </row>
    <row r="1857" spans="1:4" ht="54" x14ac:dyDescent="0.2">
      <c r="A1857" s="120" t="s">
        <v>3392</v>
      </c>
      <c r="B1857" s="122" t="s">
        <v>15456</v>
      </c>
      <c r="C1857" s="121" t="s">
        <v>50</v>
      </c>
      <c r="D1857" s="123" t="s">
        <v>17143</v>
      </c>
    </row>
    <row r="1858" spans="1:4" ht="40.5" x14ac:dyDescent="0.2">
      <c r="A1858" s="120" t="s">
        <v>3393</v>
      </c>
      <c r="B1858" s="122" t="s">
        <v>15457</v>
      </c>
      <c r="C1858" s="121" t="s">
        <v>50</v>
      </c>
      <c r="D1858" s="123" t="s">
        <v>17144</v>
      </c>
    </row>
    <row r="1859" spans="1:4" ht="40.5" x14ac:dyDescent="0.2">
      <c r="A1859" s="120" t="s">
        <v>3394</v>
      </c>
      <c r="B1859" s="122" t="s">
        <v>15458</v>
      </c>
      <c r="C1859" s="121" t="s">
        <v>50</v>
      </c>
      <c r="D1859" s="123" t="s">
        <v>17145</v>
      </c>
    </row>
    <row r="1860" spans="1:4" ht="40.5" x14ac:dyDescent="0.2">
      <c r="A1860" s="120" t="s">
        <v>3395</v>
      </c>
      <c r="B1860" s="122" t="s">
        <v>15459</v>
      </c>
      <c r="C1860" s="121" t="s">
        <v>50</v>
      </c>
      <c r="D1860" s="123" t="s">
        <v>17146</v>
      </c>
    </row>
    <row r="1861" spans="1:4" ht="40.5" x14ac:dyDescent="0.2">
      <c r="A1861" s="120" t="s">
        <v>3396</v>
      </c>
      <c r="B1861" s="122" t="s">
        <v>15460</v>
      </c>
      <c r="C1861" s="121" t="s">
        <v>50</v>
      </c>
      <c r="D1861" s="123" t="s">
        <v>17147</v>
      </c>
    </row>
    <row r="1862" spans="1:4" ht="40.5" x14ac:dyDescent="0.2">
      <c r="A1862" s="120" t="s">
        <v>3397</v>
      </c>
      <c r="B1862" s="122" t="s">
        <v>15461</v>
      </c>
      <c r="C1862" s="121" t="s">
        <v>50</v>
      </c>
      <c r="D1862" s="123" t="s">
        <v>17148</v>
      </c>
    </row>
    <row r="1863" spans="1:4" ht="40.5" x14ac:dyDescent="0.2">
      <c r="A1863" s="120" t="s">
        <v>3398</v>
      </c>
      <c r="B1863" s="122" t="s">
        <v>15462</v>
      </c>
      <c r="C1863" s="121" t="s">
        <v>50</v>
      </c>
      <c r="D1863" s="123" t="s">
        <v>17149</v>
      </c>
    </row>
    <row r="1864" spans="1:4" ht="40.5" x14ac:dyDescent="0.2">
      <c r="A1864" s="120" t="s">
        <v>3399</v>
      </c>
      <c r="B1864" s="122" t="s">
        <v>15463</v>
      </c>
      <c r="C1864" s="121" t="s">
        <v>50</v>
      </c>
      <c r="D1864" s="123" t="s">
        <v>17150</v>
      </c>
    </row>
    <row r="1865" spans="1:4" ht="40.5" x14ac:dyDescent="0.2">
      <c r="A1865" s="120" t="s">
        <v>3400</v>
      </c>
      <c r="B1865" s="122" t="s">
        <v>15464</v>
      </c>
      <c r="C1865" s="121" t="s">
        <v>50</v>
      </c>
      <c r="D1865" s="123" t="s">
        <v>17151</v>
      </c>
    </row>
    <row r="1866" spans="1:4" ht="54" x14ac:dyDescent="0.2">
      <c r="A1866" s="120" t="s">
        <v>3401</v>
      </c>
      <c r="B1866" s="122" t="s">
        <v>15465</v>
      </c>
      <c r="C1866" s="121" t="s">
        <v>50</v>
      </c>
      <c r="D1866" s="123" t="s">
        <v>17152</v>
      </c>
    </row>
    <row r="1867" spans="1:4" ht="54" x14ac:dyDescent="0.2">
      <c r="A1867" s="120" t="s">
        <v>3402</v>
      </c>
      <c r="B1867" s="122" t="s">
        <v>15466</v>
      </c>
      <c r="C1867" s="121" t="s">
        <v>50</v>
      </c>
      <c r="D1867" s="123" t="s">
        <v>17153</v>
      </c>
    </row>
    <row r="1868" spans="1:4" ht="54" x14ac:dyDescent="0.2">
      <c r="A1868" s="120" t="s">
        <v>3403</v>
      </c>
      <c r="B1868" s="122" t="s">
        <v>15467</v>
      </c>
      <c r="C1868" s="121" t="s">
        <v>50</v>
      </c>
      <c r="D1868" s="123" t="s">
        <v>17154</v>
      </c>
    </row>
    <row r="1869" spans="1:4" ht="54" x14ac:dyDescent="0.2">
      <c r="A1869" s="120" t="s">
        <v>3404</v>
      </c>
      <c r="B1869" s="122" t="s">
        <v>15468</v>
      </c>
      <c r="C1869" s="121" t="s">
        <v>50</v>
      </c>
      <c r="D1869" s="123" t="s">
        <v>17155</v>
      </c>
    </row>
    <row r="1870" spans="1:4" ht="40.5" x14ac:dyDescent="0.2">
      <c r="A1870" s="120" t="s">
        <v>3405</v>
      </c>
      <c r="B1870" s="122" t="s">
        <v>15469</v>
      </c>
      <c r="C1870" s="121" t="s">
        <v>50</v>
      </c>
      <c r="D1870" s="123" t="s">
        <v>14362</v>
      </c>
    </row>
    <row r="1871" spans="1:4" ht="40.5" x14ac:dyDescent="0.2">
      <c r="A1871" s="120" t="s">
        <v>3406</v>
      </c>
      <c r="B1871" s="122" t="s">
        <v>15470</v>
      </c>
      <c r="C1871" s="121" t="s">
        <v>50</v>
      </c>
      <c r="D1871" s="123" t="s">
        <v>17156</v>
      </c>
    </row>
    <row r="1872" spans="1:4" ht="40.5" x14ac:dyDescent="0.2">
      <c r="A1872" s="120" t="s">
        <v>3407</v>
      </c>
      <c r="B1872" s="122" t="s">
        <v>15471</v>
      </c>
      <c r="C1872" s="121" t="s">
        <v>50</v>
      </c>
      <c r="D1872" s="123" t="s">
        <v>17157</v>
      </c>
    </row>
    <row r="1873" spans="1:4" ht="40.5" x14ac:dyDescent="0.2">
      <c r="A1873" s="120" t="s">
        <v>3408</v>
      </c>
      <c r="B1873" s="122" t="s">
        <v>15472</v>
      </c>
      <c r="C1873" s="121" t="s">
        <v>50</v>
      </c>
      <c r="D1873" s="123" t="s">
        <v>17158</v>
      </c>
    </row>
    <row r="1874" spans="1:4" ht="27" x14ac:dyDescent="0.2">
      <c r="A1874" s="120" t="s">
        <v>3409</v>
      </c>
      <c r="B1874" s="122" t="s">
        <v>9471</v>
      </c>
      <c r="C1874" s="121" t="s">
        <v>50</v>
      </c>
      <c r="D1874" s="123" t="s">
        <v>17159</v>
      </c>
    </row>
    <row r="1875" spans="1:4" ht="27" x14ac:dyDescent="0.2">
      <c r="A1875" s="120" t="s">
        <v>3410</v>
      </c>
      <c r="B1875" s="122" t="s">
        <v>9472</v>
      </c>
      <c r="C1875" s="121" t="s">
        <v>50</v>
      </c>
      <c r="D1875" s="123" t="s">
        <v>17160</v>
      </c>
    </row>
    <row r="1876" spans="1:4" ht="40.5" x14ac:dyDescent="0.2">
      <c r="A1876" s="120" t="s">
        <v>3411</v>
      </c>
      <c r="B1876" s="122" t="s">
        <v>9473</v>
      </c>
      <c r="C1876" s="121" t="s">
        <v>35</v>
      </c>
      <c r="D1876" s="123" t="s">
        <v>1129</v>
      </c>
    </row>
    <row r="1877" spans="1:4" ht="40.5" x14ac:dyDescent="0.2">
      <c r="A1877" s="120" t="s">
        <v>3412</v>
      </c>
      <c r="B1877" s="122" t="s">
        <v>9474</v>
      </c>
      <c r="C1877" s="121" t="s">
        <v>35</v>
      </c>
      <c r="D1877" s="123" t="s">
        <v>17161</v>
      </c>
    </row>
    <row r="1878" spans="1:4" ht="54" x14ac:dyDescent="0.2">
      <c r="A1878" s="120" t="s">
        <v>3413</v>
      </c>
      <c r="B1878" s="122" t="s">
        <v>9475</v>
      </c>
      <c r="C1878" s="121" t="s">
        <v>35</v>
      </c>
      <c r="D1878" s="123" t="s">
        <v>17162</v>
      </c>
    </row>
    <row r="1879" spans="1:4" ht="54" x14ac:dyDescent="0.2">
      <c r="A1879" s="120" t="s">
        <v>3414</v>
      </c>
      <c r="B1879" s="122" t="s">
        <v>9476</v>
      </c>
      <c r="C1879" s="121" t="s">
        <v>35</v>
      </c>
      <c r="D1879" s="123" t="s">
        <v>13407</v>
      </c>
    </row>
    <row r="1880" spans="1:4" ht="54" x14ac:dyDescent="0.2">
      <c r="A1880" s="120" t="s">
        <v>3415</v>
      </c>
      <c r="B1880" s="122" t="s">
        <v>9477</v>
      </c>
      <c r="C1880" s="121" t="s">
        <v>35</v>
      </c>
      <c r="D1880" s="123" t="s">
        <v>14125</v>
      </c>
    </row>
    <row r="1881" spans="1:4" ht="54" x14ac:dyDescent="0.2">
      <c r="A1881" s="120" t="s">
        <v>3416</v>
      </c>
      <c r="B1881" s="122" t="s">
        <v>9478</v>
      </c>
      <c r="C1881" s="121" t="s">
        <v>35</v>
      </c>
      <c r="D1881" s="123" t="s">
        <v>14594</v>
      </c>
    </row>
    <row r="1882" spans="1:4" ht="54" x14ac:dyDescent="0.2">
      <c r="A1882" s="120" t="s">
        <v>3417</v>
      </c>
      <c r="B1882" s="122" t="s">
        <v>9479</v>
      </c>
      <c r="C1882" s="121" t="s">
        <v>35</v>
      </c>
      <c r="D1882" s="123" t="s">
        <v>16526</v>
      </c>
    </row>
    <row r="1883" spans="1:4" ht="54" x14ac:dyDescent="0.2">
      <c r="A1883" s="120" t="s">
        <v>3418</v>
      </c>
      <c r="B1883" s="122" t="s">
        <v>9480</v>
      </c>
      <c r="C1883" s="121" t="s">
        <v>35</v>
      </c>
      <c r="D1883" s="123" t="s">
        <v>17163</v>
      </c>
    </row>
    <row r="1884" spans="1:4" ht="54" x14ac:dyDescent="0.2">
      <c r="A1884" s="120" t="s">
        <v>3419</v>
      </c>
      <c r="B1884" s="122" t="s">
        <v>9481</v>
      </c>
      <c r="C1884" s="121" t="s">
        <v>35</v>
      </c>
      <c r="D1884" s="123" t="s">
        <v>17164</v>
      </c>
    </row>
    <row r="1885" spans="1:4" ht="40.5" x14ac:dyDescent="0.2">
      <c r="A1885" s="120" t="s">
        <v>3420</v>
      </c>
      <c r="B1885" s="122" t="s">
        <v>9482</v>
      </c>
      <c r="C1885" s="121" t="s">
        <v>35</v>
      </c>
      <c r="D1885" s="123" t="s">
        <v>17165</v>
      </c>
    </row>
    <row r="1886" spans="1:4" ht="40.5" x14ac:dyDescent="0.2">
      <c r="A1886" s="120" t="s">
        <v>3421</v>
      </c>
      <c r="B1886" s="122" t="s">
        <v>9483</v>
      </c>
      <c r="C1886" s="121" t="s">
        <v>35</v>
      </c>
      <c r="D1886" s="123" t="s">
        <v>13297</v>
      </c>
    </row>
    <row r="1887" spans="1:4" ht="40.5" x14ac:dyDescent="0.2">
      <c r="A1887" s="120" t="s">
        <v>3422</v>
      </c>
      <c r="B1887" s="122" t="s">
        <v>9484</v>
      </c>
      <c r="C1887" s="121" t="s">
        <v>35</v>
      </c>
      <c r="D1887" s="123" t="s">
        <v>13616</v>
      </c>
    </row>
    <row r="1888" spans="1:4" ht="40.5" x14ac:dyDescent="0.2">
      <c r="A1888" s="120" t="s">
        <v>3423</v>
      </c>
      <c r="B1888" s="122" t="s">
        <v>9485</v>
      </c>
      <c r="C1888" s="121" t="s">
        <v>35</v>
      </c>
      <c r="D1888" s="123" t="s">
        <v>14571</v>
      </c>
    </row>
    <row r="1889" spans="1:4" ht="40.5" x14ac:dyDescent="0.2">
      <c r="A1889" s="120" t="s">
        <v>3424</v>
      </c>
      <c r="B1889" s="122" t="s">
        <v>9486</v>
      </c>
      <c r="C1889" s="121" t="s">
        <v>35</v>
      </c>
      <c r="D1889" s="123" t="s">
        <v>17166</v>
      </c>
    </row>
    <row r="1890" spans="1:4" ht="40.5" x14ac:dyDescent="0.2">
      <c r="A1890" s="120" t="s">
        <v>3425</v>
      </c>
      <c r="B1890" s="122" t="s">
        <v>9487</v>
      </c>
      <c r="C1890" s="121" t="s">
        <v>35</v>
      </c>
      <c r="D1890" s="123" t="s">
        <v>17167</v>
      </c>
    </row>
    <row r="1891" spans="1:4" ht="40.5" x14ac:dyDescent="0.2">
      <c r="A1891" s="120" t="s">
        <v>3426</v>
      </c>
      <c r="B1891" s="122" t="s">
        <v>9488</v>
      </c>
      <c r="C1891" s="121" t="s">
        <v>35</v>
      </c>
      <c r="D1891" s="123" t="s">
        <v>17168</v>
      </c>
    </row>
    <row r="1892" spans="1:4" ht="40.5" x14ac:dyDescent="0.2">
      <c r="A1892" s="120" t="s">
        <v>3427</v>
      </c>
      <c r="B1892" s="122" t="s">
        <v>9489</v>
      </c>
      <c r="C1892" s="121" t="s">
        <v>35</v>
      </c>
      <c r="D1892" s="123" t="s">
        <v>17169</v>
      </c>
    </row>
    <row r="1893" spans="1:4" ht="40.5" x14ac:dyDescent="0.2">
      <c r="A1893" s="120" t="s">
        <v>3428</v>
      </c>
      <c r="B1893" s="122" t="s">
        <v>9490</v>
      </c>
      <c r="C1893" s="121" t="s">
        <v>35</v>
      </c>
      <c r="D1893" s="123" t="s">
        <v>17170</v>
      </c>
    </row>
    <row r="1894" spans="1:4" ht="40.5" x14ac:dyDescent="0.2">
      <c r="A1894" s="120" t="s">
        <v>3429</v>
      </c>
      <c r="B1894" s="122" t="s">
        <v>9491</v>
      </c>
      <c r="C1894" s="121" t="s">
        <v>35</v>
      </c>
      <c r="D1894" s="123" t="s">
        <v>17171</v>
      </c>
    </row>
    <row r="1895" spans="1:4" ht="40.5" x14ac:dyDescent="0.2">
      <c r="A1895" s="120" t="s">
        <v>3430</v>
      </c>
      <c r="B1895" s="122" t="s">
        <v>9492</v>
      </c>
      <c r="C1895" s="121" t="s">
        <v>35</v>
      </c>
      <c r="D1895" s="123" t="s">
        <v>13460</v>
      </c>
    </row>
    <row r="1896" spans="1:4" ht="40.5" x14ac:dyDescent="0.2">
      <c r="A1896" s="120" t="s">
        <v>3431</v>
      </c>
      <c r="B1896" s="122" t="s">
        <v>9493</v>
      </c>
      <c r="C1896" s="121" t="s">
        <v>35</v>
      </c>
      <c r="D1896" s="123" t="s">
        <v>17172</v>
      </c>
    </row>
    <row r="1897" spans="1:4" ht="40.5" x14ac:dyDescent="0.2">
      <c r="A1897" s="120" t="s">
        <v>3433</v>
      </c>
      <c r="B1897" s="122" t="s">
        <v>9494</v>
      </c>
      <c r="C1897" s="121" t="s">
        <v>35</v>
      </c>
      <c r="D1897" s="123" t="s">
        <v>17173</v>
      </c>
    </row>
    <row r="1898" spans="1:4" ht="40.5" x14ac:dyDescent="0.2">
      <c r="A1898" s="120" t="s">
        <v>3434</v>
      </c>
      <c r="B1898" s="122" t="s">
        <v>9495</v>
      </c>
      <c r="C1898" s="121" t="s">
        <v>35</v>
      </c>
      <c r="D1898" s="123" t="s">
        <v>17174</v>
      </c>
    </row>
    <row r="1899" spans="1:4" ht="40.5" x14ac:dyDescent="0.2">
      <c r="A1899" s="120" t="s">
        <v>3435</v>
      </c>
      <c r="B1899" s="122" t="s">
        <v>9496</v>
      </c>
      <c r="C1899" s="121" t="s">
        <v>35</v>
      </c>
      <c r="D1899" s="123" t="s">
        <v>17175</v>
      </c>
    </row>
    <row r="1900" spans="1:4" ht="40.5" x14ac:dyDescent="0.2">
      <c r="A1900" s="120" t="s">
        <v>3436</v>
      </c>
      <c r="B1900" s="122" t="s">
        <v>9497</v>
      </c>
      <c r="C1900" s="121" t="s">
        <v>35</v>
      </c>
      <c r="D1900" s="123" t="s">
        <v>17176</v>
      </c>
    </row>
    <row r="1901" spans="1:4" ht="40.5" x14ac:dyDescent="0.2">
      <c r="A1901" s="120" t="s">
        <v>3437</v>
      </c>
      <c r="B1901" s="122" t="s">
        <v>9498</v>
      </c>
      <c r="C1901" s="121" t="s">
        <v>35</v>
      </c>
      <c r="D1901" s="123" t="s">
        <v>17177</v>
      </c>
    </row>
    <row r="1902" spans="1:4" ht="40.5" x14ac:dyDescent="0.2">
      <c r="A1902" s="120" t="s">
        <v>3438</v>
      </c>
      <c r="B1902" s="122" t="s">
        <v>9499</v>
      </c>
      <c r="C1902" s="121" t="s">
        <v>35</v>
      </c>
      <c r="D1902" s="123" t="s">
        <v>17178</v>
      </c>
    </row>
    <row r="1903" spans="1:4" ht="40.5" x14ac:dyDescent="0.2">
      <c r="A1903" s="120" t="s">
        <v>3439</v>
      </c>
      <c r="B1903" s="122" t="s">
        <v>9500</v>
      </c>
      <c r="C1903" s="121" t="s">
        <v>35</v>
      </c>
      <c r="D1903" s="123" t="s">
        <v>17179</v>
      </c>
    </row>
    <row r="1904" spans="1:4" ht="40.5" x14ac:dyDescent="0.2">
      <c r="A1904" s="120" t="s">
        <v>3440</v>
      </c>
      <c r="B1904" s="122" t="s">
        <v>9501</v>
      </c>
      <c r="C1904" s="121" t="s">
        <v>35</v>
      </c>
      <c r="D1904" s="123" t="s">
        <v>13817</v>
      </c>
    </row>
    <row r="1905" spans="1:4" ht="40.5" x14ac:dyDescent="0.2">
      <c r="A1905" s="120" t="s">
        <v>3441</v>
      </c>
      <c r="B1905" s="122" t="s">
        <v>9502</v>
      </c>
      <c r="C1905" s="121" t="s">
        <v>35</v>
      </c>
      <c r="D1905" s="123" t="s">
        <v>17180</v>
      </c>
    </row>
    <row r="1906" spans="1:4" ht="27" x14ac:dyDescent="0.2">
      <c r="A1906" s="120" t="s">
        <v>3442</v>
      </c>
      <c r="B1906" s="122" t="s">
        <v>9503</v>
      </c>
      <c r="C1906" s="121" t="s">
        <v>14757</v>
      </c>
      <c r="D1906" s="123" t="s">
        <v>828</v>
      </c>
    </row>
    <row r="1907" spans="1:4" ht="27" x14ac:dyDescent="0.2">
      <c r="A1907" s="120" t="s">
        <v>3443</v>
      </c>
      <c r="B1907" s="122" t="s">
        <v>9504</v>
      </c>
      <c r="C1907" s="121" t="s">
        <v>14757</v>
      </c>
      <c r="D1907" s="123" t="s">
        <v>17181</v>
      </c>
    </row>
    <row r="1908" spans="1:4" ht="27" x14ac:dyDescent="0.2">
      <c r="A1908" s="120" t="s">
        <v>3445</v>
      </c>
      <c r="B1908" s="122" t="s">
        <v>9505</v>
      </c>
      <c r="C1908" s="121" t="s">
        <v>14757</v>
      </c>
      <c r="D1908" s="123" t="s">
        <v>17182</v>
      </c>
    </row>
    <row r="1909" spans="1:4" ht="27" x14ac:dyDescent="0.2">
      <c r="A1909" s="120" t="s">
        <v>3446</v>
      </c>
      <c r="B1909" s="122" t="s">
        <v>9506</v>
      </c>
      <c r="C1909" s="121" t="s">
        <v>14757</v>
      </c>
      <c r="D1909" s="123" t="s">
        <v>17183</v>
      </c>
    </row>
    <row r="1910" spans="1:4" ht="27" x14ac:dyDescent="0.2">
      <c r="A1910" s="120" t="s">
        <v>3448</v>
      </c>
      <c r="B1910" s="122" t="s">
        <v>9507</v>
      </c>
      <c r="C1910" s="121" t="s">
        <v>14757</v>
      </c>
      <c r="D1910" s="123" t="s">
        <v>16484</v>
      </c>
    </row>
    <row r="1911" spans="1:4" ht="27" x14ac:dyDescent="0.2">
      <c r="A1911" s="120" t="s">
        <v>3449</v>
      </c>
      <c r="B1911" s="122" t="s">
        <v>9508</v>
      </c>
      <c r="C1911" s="121" t="s">
        <v>14757</v>
      </c>
      <c r="D1911" s="123" t="s">
        <v>993</v>
      </c>
    </row>
    <row r="1912" spans="1:4" ht="27" x14ac:dyDescent="0.2">
      <c r="A1912" s="120" t="s">
        <v>3450</v>
      </c>
      <c r="B1912" s="122" t="s">
        <v>9509</v>
      </c>
      <c r="C1912" s="121" t="s">
        <v>14757</v>
      </c>
      <c r="D1912" s="123" t="s">
        <v>3796</v>
      </c>
    </row>
    <row r="1913" spans="1:4" ht="27" x14ac:dyDescent="0.2">
      <c r="A1913" s="120" t="s">
        <v>3451</v>
      </c>
      <c r="B1913" s="122" t="s">
        <v>9510</v>
      </c>
      <c r="C1913" s="121" t="s">
        <v>14757</v>
      </c>
      <c r="D1913" s="123" t="s">
        <v>5152</v>
      </c>
    </row>
    <row r="1914" spans="1:4" ht="27" x14ac:dyDescent="0.2">
      <c r="A1914" s="120" t="s">
        <v>3452</v>
      </c>
      <c r="B1914" s="122" t="s">
        <v>9511</v>
      </c>
      <c r="C1914" s="121" t="s">
        <v>35</v>
      </c>
      <c r="D1914" s="123" t="s">
        <v>17184</v>
      </c>
    </row>
    <row r="1915" spans="1:4" ht="27" x14ac:dyDescent="0.2">
      <c r="A1915" s="120" t="s">
        <v>3453</v>
      </c>
      <c r="B1915" s="122" t="s">
        <v>9512</v>
      </c>
      <c r="C1915" s="121" t="s">
        <v>35</v>
      </c>
      <c r="D1915" s="123" t="s">
        <v>17185</v>
      </c>
    </row>
    <row r="1916" spans="1:4" ht="27" x14ac:dyDescent="0.2">
      <c r="A1916" s="120" t="s">
        <v>3454</v>
      </c>
      <c r="B1916" s="122" t="s">
        <v>9513</v>
      </c>
      <c r="C1916" s="121" t="s">
        <v>35</v>
      </c>
      <c r="D1916" s="123" t="s">
        <v>17186</v>
      </c>
    </row>
    <row r="1917" spans="1:4" ht="27" x14ac:dyDescent="0.2">
      <c r="A1917" s="120" t="s">
        <v>3455</v>
      </c>
      <c r="B1917" s="122" t="s">
        <v>9514</v>
      </c>
      <c r="C1917" s="121" t="s">
        <v>35</v>
      </c>
      <c r="D1917" s="123" t="s">
        <v>17187</v>
      </c>
    </row>
    <row r="1918" spans="1:4" ht="27" x14ac:dyDescent="0.2">
      <c r="A1918" s="120" t="s">
        <v>3456</v>
      </c>
      <c r="B1918" s="122" t="s">
        <v>9515</v>
      </c>
      <c r="C1918" s="121" t="s">
        <v>35</v>
      </c>
      <c r="D1918" s="123" t="s">
        <v>17188</v>
      </c>
    </row>
    <row r="1919" spans="1:4" ht="27" x14ac:dyDescent="0.2">
      <c r="A1919" s="120" t="s">
        <v>3457</v>
      </c>
      <c r="B1919" s="122" t="s">
        <v>9516</v>
      </c>
      <c r="C1919" s="121" t="s">
        <v>35</v>
      </c>
      <c r="D1919" s="123" t="s">
        <v>17189</v>
      </c>
    </row>
    <row r="1920" spans="1:4" ht="27" x14ac:dyDescent="0.2">
      <c r="A1920" s="120" t="s">
        <v>3458</v>
      </c>
      <c r="B1920" s="122" t="s">
        <v>9517</v>
      </c>
      <c r="C1920" s="121" t="s">
        <v>35</v>
      </c>
      <c r="D1920" s="123" t="s">
        <v>17190</v>
      </c>
    </row>
    <row r="1921" spans="1:4" ht="27" x14ac:dyDescent="0.2">
      <c r="A1921" s="120" t="s">
        <v>3459</v>
      </c>
      <c r="B1921" s="122" t="s">
        <v>9518</v>
      </c>
      <c r="C1921" s="121" t="s">
        <v>35</v>
      </c>
      <c r="D1921" s="123" t="s">
        <v>13742</v>
      </c>
    </row>
    <row r="1922" spans="1:4" ht="27" x14ac:dyDescent="0.2">
      <c r="A1922" s="120" t="s">
        <v>3460</v>
      </c>
      <c r="B1922" s="122" t="s">
        <v>9519</v>
      </c>
      <c r="C1922" s="121" t="s">
        <v>35</v>
      </c>
      <c r="D1922" s="123" t="s">
        <v>17191</v>
      </c>
    </row>
    <row r="1923" spans="1:4" ht="27" x14ac:dyDescent="0.2">
      <c r="A1923" s="120" t="s">
        <v>3461</v>
      </c>
      <c r="B1923" s="122" t="s">
        <v>9520</v>
      </c>
      <c r="C1923" s="121" t="s">
        <v>35</v>
      </c>
      <c r="D1923" s="123" t="s">
        <v>17192</v>
      </c>
    </row>
    <row r="1924" spans="1:4" ht="27" x14ac:dyDescent="0.2">
      <c r="A1924" s="120" t="s">
        <v>3462</v>
      </c>
      <c r="B1924" s="122" t="s">
        <v>9521</v>
      </c>
      <c r="C1924" s="121" t="s">
        <v>35</v>
      </c>
      <c r="D1924" s="123" t="s">
        <v>17193</v>
      </c>
    </row>
    <row r="1925" spans="1:4" ht="27" x14ac:dyDescent="0.2">
      <c r="A1925" s="120" t="s">
        <v>3463</v>
      </c>
      <c r="B1925" s="122" t="s">
        <v>9522</v>
      </c>
      <c r="C1925" s="121" t="s">
        <v>35</v>
      </c>
      <c r="D1925" s="123" t="s">
        <v>17194</v>
      </c>
    </row>
    <row r="1926" spans="1:4" ht="27" x14ac:dyDescent="0.2">
      <c r="A1926" s="120" t="s">
        <v>3464</v>
      </c>
      <c r="B1926" s="122" t="s">
        <v>9523</v>
      </c>
      <c r="C1926" s="121" t="s">
        <v>35</v>
      </c>
      <c r="D1926" s="123" t="s">
        <v>17195</v>
      </c>
    </row>
    <row r="1927" spans="1:4" ht="27" x14ac:dyDescent="0.2">
      <c r="A1927" s="120" t="s">
        <v>3465</v>
      </c>
      <c r="B1927" s="122" t="s">
        <v>9524</v>
      </c>
      <c r="C1927" s="121" t="s">
        <v>35</v>
      </c>
      <c r="D1927" s="123" t="s">
        <v>17196</v>
      </c>
    </row>
    <row r="1928" spans="1:4" ht="27" x14ac:dyDescent="0.2">
      <c r="A1928" s="120" t="s">
        <v>3466</v>
      </c>
      <c r="B1928" s="122" t="s">
        <v>9525</v>
      </c>
      <c r="C1928" s="121" t="s">
        <v>35</v>
      </c>
      <c r="D1928" s="123" t="s">
        <v>17197</v>
      </c>
    </row>
    <row r="1929" spans="1:4" ht="27" x14ac:dyDescent="0.2">
      <c r="A1929" s="120" t="s">
        <v>3467</v>
      </c>
      <c r="B1929" s="122" t="s">
        <v>9526</v>
      </c>
      <c r="C1929" s="121" t="s">
        <v>35</v>
      </c>
      <c r="D1929" s="123" t="s">
        <v>17198</v>
      </c>
    </row>
    <row r="1930" spans="1:4" ht="27" x14ac:dyDescent="0.2">
      <c r="A1930" s="120" t="s">
        <v>3468</v>
      </c>
      <c r="B1930" s="122" t="s">
        <v>9527</v>
      </c>
      <c r="C1930" s="121" t="s">
        <v>35</v>
      </c>
      <c r="D1930" s="123" t="s">
        <v>13575</v>
      </c>
    </row>
    <row r="1931" spans="1:4" ht="27" x14ac:dyDescent="0.2">
      <c r="A1931" s="120" t="s">
        <v>3469</v>
      </c>
      <c r="B1931" s="122" t="s">
        <v>9528</v>
      </c>
      <c r="C1931" s="121" t="s">
        <v>35</v>
      </c>
      <c r="D1931" s="123" t="s">
        <v>17199</v>
      </c>
    </row>
    <row r="1932" spans="1:4" ht="27" x14ac:dyDescent="0.2">
      <c r="A1932" s="120" t="s">
        <v>3470</v>
      </c>
      <c r="B1932" s="122" t="s">
        <v>9529</v>
      </c>
      <c r="C1932" s="121" t="s">
        <v>35</v>
      </c>
      <c r="D1932" s="123" t="s">
        <v>17200</v>
      </c>
    </row>
    <row r="1933" spans="1:4" ht="27" x14ac:dyDescent="0.2">
      <c r="A1933" s="120" t="s">
        <v>3471</v>
      </c>
      <c r="B1933" s="122" t="s">
        <v>9530</v>
      </c>
      <c r="C1933" s="121" t="s">
        <v>35</v>
      </c>
      <c r="D1933" s="123" t="s">
        <v>17201</v>
      </c>
    </row>
    <row r="1934" spans="1:4" ht="27" x14ac:dyDescent="0.2">
      <c r="A1934" s="120" t="s">
        <v>3472</v>
      </c>
      <c r="B1934" s="122" t="s">
        <v>9531</v>
      </c>
      <c r="C1934" s="121" t="s">
        <v>35</v>
      </c>
      <c r="D1934" s="123" t="s">
        <v>17202</v>
      </c>
    </row>
    <row r="1935" spans="1:4" ht="27" x14ac:dyDescent="0.2">
      <c r="A1935" s="120" t="s">
        <v>3473</v>
      </c>
      <c r="B1935" s="122" t="s">
        <v>9532</v>
      </c>
      <c r="C1935" s="121" t="s">
        <v>35</v>
      </c>
      <c r="D1935" s="123" t="s">
        <v>17203</v>
      </c>
    </row>
    <row r="1936" spans="1:4" ht="27" x14ac:dyDescent="0.2">
      <c r="A1936" s="120" t="s">
        <v>3474</v>
      </c>
      <c r="B1936" s="122" t="s">
        <v>9533</v>
      </c>
      <c r="C1936" s="121" t="s">
        <v>35</v>
      </c>
      <c r="D1936" s="123" t="s">
        <v>17204</v>
      </c>
    </row>
    <row r="1937" spans="1:4" ht="27" x14ac:dyDescent="0.2">
      <c r="A1937" s="120" t="s">
        <v>3475</v>
      </c>
      <c r="B1937" s="122" t="s">
        <v>9534</v>
      </c>
      <c r="C1937" s="121" t="s">
        <v>35</v>
      </c>
      <c r="D1937" s="123" t="s">
        <v>17205</v>
      </c>
    </row>
    <row r="1938" spans="1:4" ht="27" x14ac:dyDescent="0.2">
      <c r="A1938" s="120" t="s">
        <v>3476</v>
      </c>
      <c r="B1938" s="122" t="s">
        <v>15473</v>
      </c>
      <c r="C1938" s="121" t="s">
        <v>35</v>
      </c>
      <c r="D1938" s="123" t="s">
        <v>17206</v>
      </c>
    </row>
    <row r="1939" spans="1:4" ht="27" x14ac:dyDescent="0.2">
      <c r="A1939" s="120" t="s">
        <v>3478</v>
      </c>
      <c r="B1939" s="122" t="s">
        <v>15474</v>
      </c>
      <c r="C1939" s="121" t="s">
        <v>35</v>
      </c>
      <c r="D1939" s="123" t="s">
        <v>17207</v>
      </c>
    </row>
    <row r="1940" spans="1:4" ht="27" x14ac:dyDescent="0.2">
      <c r="A1940" s="120" t="s">
        <v>3479</v>
      </c>
      <c r="B1940" s="122" t="s">
        <v>15475</v>
      </c>
      <c r="C1940" s="121" t="s">
        <v>35</v>
      </c>
      <c r="D1940" s="123" t="s">
        <v>17208</v>
      </c>
    </row>
    <row r="1941" spans="1:4" ht="27" x14ac:dyDescent="0.2">
      <c r="A1941" s="120" t="s">
        <v>3480</v>
      </c>
      <c r="B1941" s="122" t="s">
        <v>9535</v>
      </c>
      <c r="C1941" s="121" t="s">
        <v>50</v>
      </c>
      <c r="D1941" s="123" t="s">
        <v>17209</v>
      </c>
    </row>
    <row r="1942" spans="1:4" ht="27" x14ac:dyDescent="0.2">
      <c r="A1942" s="120" t="s">
        <v>3481</v>
      </c>
      <c r="B1942" s="122" t="s">
        <v>9536</v>
      </c>
      <c r="C1942" s="121" t="s">
        <v>8</v>
      </c>
      <c r="D1942" s="123" t="s">
        <v>461</v>
      </c>
    </row>
    <row r="1943" spans="1:4" ht="27" x14ac:dyDescent="0.2">
      <c r="A1943" s="120" t="s">
        <v>3482</v>
      </c>
      <c r="B1943" s="122" t="s">
        <v>9537</v>
      </c>
      <c r="C1943" s="121" t="s">
        <v>8</v>
      </c>
      <c r="D1943" s="123" t="s">
        <v>14513</v>
      </c>
    </row>
    <row r="1944" spans="1:4" ht="27" x14ac:dyDescent="0.2">
      <c r="A1944" s="120" t="s">
        <v>3483</v>
      </c>
      <c r="B1944" s="122" t="s">
        <v>9538</v>
      </c>
      <c r="C1944" s="121" t="s">
        <v>50</v>
      </c>
      <c r="D1944" s="123" t="s">
        <v>17210</v>
      </c>
    </row>
    <row r="1945" spans="1:4" ht="27" x14ac:dyDescent="0.2">
      <c r="A1945" s="120" t="s">
        <v>3484</v>
      </c>
      <c r="B1945" s="122" t="s">
        <v>9539</v>
      </c>
      <c r="C1945" s="121" t="s">
        <v>8</v>
      </c>
      <c r="D1945" s="123" t="s">
        <v>17211</v>
      </c>
    </row>
    <row r="1946" spans="1:4" ht="27" x14ac:dyDescent="0.2">
      <c r="A1946" s="120" t="s">
        <v>3485</v>
      </c>
      <c r="B1946" s="122" t="s">
        <v>9540</v>
      </c>
      <c r="C1946" s="121" t="s">
        <v>8</v>
      </c>
      <c r="D1946" s="123" t="s">
        <v>1191</v>
      </c>
    </row>
    <row r="1947" spans="1:4" ht="13.5" x14ac:dyDescent="0.2">
      <c r="A1947" s="120" t="s">
        <v>3487</v>
      </c>
      <c r="B1947" s="122" t="s">
        <v>9541</v>
      </c>
      <c r="C1947" s="121" t="s">
        <v>50</v>
      </c>
      <c r="D1947" s="123" t="s">
        <v>14730</v>
      </c>
    </row>
    <row r="1948" spans="1:4" ht="27" x14ac:dyDescent="0.2">
      <c r="A1948" s="120" t="s">
        <v>3488</v>
      </c>
      <c r="B1948" s="122" t="s">
        <v>9542</v>
      </c>
      <c r="C1948" s="121" t="s">
        <v>50</v>
      </c>
      <c r="D1948" s="123" t="s">
        <v>17212</v>
      </c>
    </row>
    <row r="1949" spans="1:4" ht="27" x14ac:dyDescent="0.2">
      <c r="A1949" s="120" t="s">
        <v>3489</v>
      </c>
      <c r="B1949" s="122" t="s">
        <v>9543</v>
      </c>
      <c r="C1949" s="121" t="s">
        <v>50</v>
      </c>
      <c r="D1949" s="123" t="s">
        <v>17213</v>
      </c>
    </row>
    <row r="1950" spans="1:4" ht="27" x14ac:dyDescent="0.2">
      <c r="A1950" s="120" t="s">
        <v>3490</v>
      </c>
      <c r="B1950" s="122" t="s">
        <v>9544</v>
      </c>
      <c r="C1950" s="121" t="s">
        <v>50</v>
      </c>
      <c r="D1950" s="123" t="s">
        <v>17214</v>
      </c>
    </row>
    <row r="1951" spans="1:4" ht="27" x14ac:dyDescent="0.2">
      <c r="A1951" s="120" t="s">
        <v>3491</v>
      </c>
      <c r="B1951" s="122" t="s">
        <v>9545</v>
      </c>
      <c r="C1951" s="121" t="s">
        <v>50</v>
      </c>
      <c r="D1951" s="123" t="s">
        <v>17215</v>
      </c>
    </row>
    <row r="1952" spans="1:4" ht="13.5" x14ac:dyDescent="0.2">
      <c r="A1952" s="120" t="s">
        <v>3492</v>
      </c>
      <c r="B1952" s="122" t="s">
        <v>9546</v>
      </c>
      <c r="C1952" s="121" t="s">
        <v>50</v>
      </c>
      <c r="D1952" s="123" t="s">
        <v>919</v>
      </c>
    </row>
    <row r="1953" spans="1:4" ht="27" x14ac:dyDescent="0.2">
      <c r="A1953" s="120" t="s">
        <v>3493</v>
      </c>
      <c r="B1953" s="122" t="s">
        <v>9547</v>
      </c>
      <c r="C1953" s="121" t="s">
        <v>8</v>
      </c>
      <c r="D1953" s="123" t="s">
        <v>327</v>
      </c>
    </row>
    <row r="1954" spans="1:4" ht="27" x14ac:dyDescent="0.2">
      <c r="A1954" s="120" t="s">
        <v>3494</v>
      </c>
      <c r="B1954" s="122" t="s">
        <v>9548</v>
      </c>
      <c r="C1954" s="121" t="s">
        <v>8</v>
      </c>
      <c r="D1954" s="123" t="s">
        <v>1092</v>
      </c>
    </row>
    <row r="1955" spans="1:4" ht="27" x14ac:dyDescent="0.2">
      <c r="A1955" s="120" t="s">
        <v>3495</v>
      </c>
      <c r="B1955" s="122" t="s">
        <v>9549</v>
      </c>
      <c r="C1955" s="121" t="s">
        <v>8</v>
      </c>
      <c r="D1955" s="123" t="s">
        <v>17216</v>
      </c>
    </row>
    <row r="1956" spans="1:4" ht="27" x14ac:dyDescent="0.2">
      <c r="A1956" s="120" t="s">
        <v>3496</v>
      </c>
      <c r="B1956" s="122" t="s">
        <v>9550</v>
      </c>
      <c r="C1956" s="121" t="s">
        <v>50</v>
      </c>
      <c r="D1956" s="123" t="s">
        <v>17217</v>
      </c>
    </row>
    <row r="1957" spans="1:4" ht="27" x14ac:dyDescent="0.2">
      <c r="A1957" s="120" t="s">
        <v>3497</v>
      </c>
      <c r="B1957" s="122" t="s">
        <v>9551</v>
      </c>
      <c r="C1957" s="121" t="s">
        <v>50</v>
      </c>
      <c r="D1957" s="123" t="s">
        <v>17218</v>
      </c>
    </row>
    <row r="1958" spans="1:4" ht="27" x14ac:dyDescent="0.2">
      <c r="A1958" s="120" t="s">
        <v>3498</v>
      </c>
      <c r="B1958" s="122" t="s">
        <v>9552</v>
      </c>
      <c r="C1958" s="121" t="s">
        <v>50</v>
      </c>
      <c r="D1958" s="123" t="s">
        <v>17219</v>
      </c>
    </row>
    <row r="1959" spans="1:4" ht="27" x14ac:dyDescent="0.2">
      <c r="A1959" s="120" t="s">
        <v>3499</v>
      </c>
      <c r="B1959" s="122" t="s">
        <v>9553</v>
      </c>
      <c r="C1959" s="121" t="s">
        <v>8</v>
      </c>
      <c r="D1959" s="123" t="s">
        <v>149</v>
      </c>
    </row>
    <row r="1960" spans="1:4" ht="40.5" x14ac:dyDescent="0.2">
      <c r="A1960" s="120" t="s">
        <v>3500</v>
      </c>
      <c r="B1960" s="122" t="s">
        <v>9554</v>
      </c>
      <c r="C1960" s="121" t="s">
        <v>8</v>
      </c>
      <c r="D1960" s="123" t="s">
        <v>17220</v>
      </c>
    </row>
    <row r="1961" spans="1:4" ht="27" x14ac:dyDescent="0.2">
      <c r="A1961" s="120" t="s">
        <v>3501</v>
      </c>
      <c r="B1961" s="122" t="s">
        <v>9555</v>
      </c>
      <c r="C1961" s="121" t="s">
        <v>8</v>
      </c>
      <c r="D1961" s="123" t="s">
        <v>7174</v>
      </c>
    </row>
    <row r="1962" spans="1:4" ht="40.5" x14ac:dyDescent="0.2">
      <c r="A1962" s="120" t="s">
        <v>3503</v>
      </c>
      <c r="B1962" s="122" t="s">
        <v>9556</v>
      </c>
      <c r="C1962" s="121" t="s">
        <v>8</v>
      </c>
      <c r="D1962" s="123" t="s">
        <v>2592</v>
      </c>
    </row>
    <row r="1963" spans="1:4" ht="40.5" x14ac:dyDescent="0.2">
      <c r="A1963" s="120" t="s">
        <v>3504</v>
      </c>
      <c r="B1963" s="122" t="s">
        <v>9557</v>
      </c>
      <c r="C1963" s="121" t="s">
        <v>8</v>
      </c>
      <c r="D1963" s="123" t="s">
        <v>548</v>
      </c>
    </row>
    <row r="1964" spans="1:4" ht="40.5" x14ac:dyDescent="0.2">
      <c r="A1964" s="120" t="s">
        <v>3505</v>
      </c>
      <c r="B1964" s="122" t="s">
        <v>9558</v>
      </c>
      <c r="C1964" s="121" t="s">
        <v>8</v>
      </c>
      <c r="D1964" s="123" t="s">
        <v>17221</v>
      </c>
    </row>
    <row r="1965" spans="1:4" ht="27" x14ac:dyDescent="0.2">
      <c r="A1965" s="120" t="s">
        <v>3506</v>
      </c>
      <c r="B1965" s="122" t="s">
        <v>9559</v>
      </c>
      <c r="C1965" s="121" t="s">
        <v>8</v>
      </c>
      <c r="D1965" s="123" t="s">
        <v>234</v>
      </c>
    </row>
    <row r="1966" spans="1:4" ht="27" x14ac:dyDescent="0.2">
      <c r="A1966" s="120" t="s">
        <v>3507</v>
      </c>
      <c r="B1966" s="122" t="s">
        <v>9560</v>
      </c>
      <c r="C1966" s="121" t="s">
        <v>8</v>
      </c>
      <c r="D1966" s="123" t="s">
        <v>16593</v>
      </c>
    </row>
    <row r="1967" spans="1:4" ht="27" x14ac:dyDescent="0.2">
      <c r="A1967" s="120" t="s">
        <v>3509</v>
      </c>
      <c r="B1967" s="122" t="s">
        <v>9561</v>
      </c>
      <c r="C1967" s="121" t="s">
        <v>8</v>
      </c>
      <c r="D1967" s="123" t="s">
        <v>220</v>
      </c>
    </row>
    <row r="1968" spans="1:4" ht="27" x14ac:dyDescent="0.2">
      <c r="A1968" s="120" t="s">
        <v>3511</v>
      </c>
      <c r="B1968" s="122" t="s">
        <v>9562</v>
      </c>
      <c r="C1968" s="121" t="s">
        <v>8</v>
      </c>
      <c r="D1968" s="123" t="s">
        <v>774</v>
      </c>
    </row>
    <row r="1969" spans="1:4" ht="40.5" x14ac:dyDescent="0.2">
      <c r="A1969" s="120" t="s">
        <v>3513</v>
      </c>
      <c r="B1969" s="122" t="s">
        <v>9563</v>
      </c>
      <c r="C1969" s="121" t="s">
        <v>8</v>
      </c>
      <c r="D1969" s="123" t="s">
        <v>1278</v>
      </c>
    </row>
    <row r="1970" spans="1:4" ht="27" x14ac:dyDescent="0.2">
      <c r="A1970" s="120" t="s">
        <v>3514</v>
      </c>
      <c r="B1970" s="122" t="s">
        <v>9564</v>
      </c>
      <c r="C1970" s="121" t="s">
        <v>8</v>
      </c>
      <c r="D1970" s="123" t="s">
        <v>17222</v>
      </c>
    </row>
    <row r="1971" spans="1:4" ht="27" x14ac:dyDescent="0.2">
      <c r="A1971" s="120" t="s">
        <v>3515</v>
      </c>
      <c r="B1971" s="122" t="s">
        <v>9565</v>
      </c>
      <c r="C1971" s="121" t="s">
        <v>8</v>
      </c>
      <c r="D1971" s="123" t="s">
        <v>17223</v>
      </c>
    </row>
    <row r="1972" spans="1:4" ht="27" x14ac:dyDescent="0.2">
      <c r="A1972" s="120" t="s">
        <v>3516</v>
      </c>
      <c r="B1972" s="122" t="s">
        <v>9566</v>
      </c>
      <c r="C1972" s="121" t="s">
        <v>8</v>
      </c>
      <c r="D1972" s="123" t="s">
        <v>17224</v>
      </c>
    </row>
    <row r="1973" spans="1:4" ht="27" x14ac:dyDescent="0.2">
      <c r="A1973" s="120" t="s">
        <v>3517</v>
      </c>
      <c r="B1973" s="122" t="s">
        <v>9567</v>
      </c>
      <c r="C1973" s="121" t="s">
        <v>8</v>
      </c>
      <c r="D1973" s="123" t="s">
        <v>17225</v>
      </c>
    </row>
    <row r="1974" spans="1:4" ht="27" x14ac:dyDescent="0.2">
      <c r="A1974" s="120" t="s">
        <v>3518</v>
      </c>
      <c r="B1974" s="122" t="s">
        <v>9568</v>
      </c>
      <c r="C1974" s="121" t="s">
        <v>8</v>
      </c>
      <c r="D1974" s="123" t="s">
        <v>6961</v>
      </c>
    </row>
    <row r="1975" spans="1:4" ht="27" x14ac:dyDescent="0.2">
      <c r="A1975" s="120" t="s">
        <v>3519</v>
      </c>
      <c r="B1975" s="122" t="s">
        <v>9569</v>
      </c>
      <c r="C1975" s="121" t="s">
        <v>8</v>
      </c>
      <c r="D1975" s="123" t="s">
        <v>6353</v>
      </c>
    </row>
    <row r="1976" spans="1:4" ht="27" x14ac:dyDescent="0.2">
      <c r="A1976" s="120" t="s">
        <v>3521</v>
      </c>
      <c r="B1976" s="122" t="s">
        <v>9570</v>
      </c>
      <c r="C1976" s="121" t="s">
        <v>8</v>
      </c>
      <c r="D1976" s="123" t="s">
        <v>16570</v>
      </c>
    </row>
    <row r="1977" spans="1:4" ht="27" x14ac:dyDescent="0.2">
      <c r="A1977" s="120" t="s">
        <v>3522</v>
      </c>
      <c r="B1977" s="122" t="s">
        <v>9571</v>
      </c>
      <c r="C1977" s="121" t="s">
        <v>8</v>
      </c>
      <c r="D1977" s="123" t="s">
        <v>17226</v>
      </c>
    </row>
    <row r="1978" spans="1:4" ht="13.5" x14ac:dyDescent="0.2">
      <c r="A1978" s="120" t="s">
        <v>3523</v>
      </c>
      <c r="B1978" s="122" t="s">
        <v>9572</v>
      </c>
      <c r="C1978" s="121" t="s">
        <v>8</v>
      </c>
      <c r="D1978" s="123" t="s">
        <v>14374</v>
      </c>
    </row>
    <row r="1979" spans="1:4" ht="13.5" x14ac:dyDescent="0.2">
      <c r="A1979" s="120" t="s">
        <v>3524</v>
      </c>
      <c r="B1979" s="122" t="s">
        <v>9573</v>
      </c>
      <c r="C1979" s="121" t="s">
        <v>35</v>
      </c>
      <c r="D1979" s="123" t="s">
        <v>14512</v>
      </c>
    </row>
    <row r="1980" spans="1:4" ht="13.5" x14ac:dyDescent="0.2">
      <c r="A1980" s="120" t="s">
        <v>3525</v>
      </c>
      <c r="B1980" s="122" t="s">
        <v>9574</v>
      </c>
      <c r="C1980" s="121" t="s">
        <v>35</v>
      </c>
      <c r="D1980" s="123" t="s">
        <v>7342</v>
      </c>
    </row>
    <row r="1981" spans="1:4" ht="40.5" x14ac:dyDescent="0.2">
      <c r="A1981" s="120" t="s">
        <v>3526</v>
      </c>
      <c r="B1981" s="122" t="s">
        <v>9575</v>
      </c>
      <c r="C1981" s="121" t="s">
        <v>8</v>
      </c>
      <c r="D1981" s="123" t="s">
        <v>17227</v>
      </c>
    </row>
    <row r="1982" spans="1:4" ht="40.5" x14ac:dyDescent="0.2">
      <c r="A1982" s="120" t="s">
        <v>3527</v>
      </c>
      <c r="B1982" s="122" t="s">
        <v>9576</v>
      </c>
      <c r="C1982" s="121" t="s">
        <v>8</v>
      </c>
      <c r="D1982" s="123" t="s">
        <v>17228</v>
      </c>
    </row>
    <row r="1983" spans="1:4" ht="40.5" x14ac:dyDescent="0.2">
      <c r="A1983" s="120" t="s">
        <v>3528</v>
      </c>
      <c r="B1983" s="122" t="s">
        <v>9577</v>
      </c>
      <c r="C1983" s="121" t="s">
        <v>8</v>
      </c>
      <c r="D1983" s="123" t="s">
        <v>14243</v>
      </c>
    </row>
    <row r="1984" spans="1:4" ht="40.5" x14ac:dyDescent="0.2">
      <c r="A1984" s="120" t="s">
        <v>3529</v>
      </c>
      <c r="B1984" s="122" t="s">
        <v>9578</v>
      </c>
      <c r="C1984" s="121" t="s">
        <v>8</v>
      </c>
      <c r="D1984" s="123" t="s">
        <v>17229</v>
      </c>
    </row>
    <row r="1985" spans="1:4" ht="40.5" x14ac:dyDescent="0.2">
      <c r="A1985" s="120" t="s">
        <v>3530</v>
      </c>
      <c r="B1985" s="122" t="s">
        <v>9579</v>
      </c>
      <c r="C1985" s="121" t="s">
        <v>8</v>
      </c>
      <c r="D1985" s="123" t="s">
        <v>14685</v>
      </c>
    </row>
    <row r="1986" spans="1:4" ht="40.5" x14ac:dyDescent="0.2">
      <c r="A1986" s="120" t="s">
        <v>3531</v>
      </c>
      <c r="B1986" s="122" t="s">
        <v>9580</v>
      </c>
      <c r="C1986" s="121" t="s">
        <v>8</v>
      </c>
      <c r="D1986" s="123" t="s">
        <v>17230</v>
      </c>
    </row>
    <row r="1987" spans="1:4" ht="54" x14ac:dyDescent="0.2">
      <c r="A1987" s="120" t="s">
        <v>3532</v>
      </c>
      <c r="B1987" s="122" t="s">
        <v>9581</v>
      </c>
      <c r="C1987" s="121" t="s">
        <v>8</v>
      </c>
      <c r="D1987" s="123" t="s">
        <v>17231</v>
      </c>
    </row>
    <row r="1988" spans="1:4" ht="54" x14ac:dyDescent="0.2">
      <c r="A1988" s="120" t="s">
        <v>3533</v>
      </c>
      <c r="B1988" s="122" t="s">
        <v>9582</v>
      </c>
      <c r="C1988" s="121" t="s">
        <v>8</v>
      </c>
      <c r="D1988" s="123" t="s">
        <v>17232</v>
      </c>
    </row>
    <row r="1989" spans="1:4" ht="40.5" x14ac:dyDescent="0.2">
      <c r="A1989" s="120" t="s">
        <v>3534</v>
      </c>
      <c r="B1989" s="122" t="s">
        <v>9583</v>
      </c>
      <c r="C1989" s="121" t="s">
        <v>8</v>
      </c>
      <c r="D1989" s="123" t="s">
        <v>17233</v>
      </c>
    </row>
    <row r="1990" spans="1:4" ht="40.5" x14ac:dyDescent="0.2">
      <c r="A1990" s="120" t="s">
        <v>3535</v>
      </c>
      <c r="B1990" s="122" t="s">
        <v>9584</v>
      </c>
      <c r="C1990" s="121" t="s">
        <v>8</v>
      </c>
      <c r="D1990" s="123" t="s">
        <v>14029</v>
      </c>
    </row>
    <row r="1991" spans="1:4" ht="54" x14ac:dyDescent="0.2">
      <c r="A1991" s="120" t="s">
        <v>3536</v>
      </c>
      <c r="B1991" s="122" t="s">
        <v>9585</v>
      </c>
      <c r="C1991" s="121" t="s">
        <v>8</v>
      </c>
      <c r="D1991" s="123" t="s">
        <v>17234</v>
      </c>
    </row>
    <row r="1992" spans="1:4" ht="54" x14ac:dyDescent="0.2">
      <c r="A1992" s="120" t="s">
        <v>3537</v>
      </c>
      <c r="B1992" s="122" t="s">
        <v>9586</v>
      </c>
      <c r="C1992" s="121" t="s">
        <v>8</v>
      </c>
      <c r="D1992" s="123" t="s">
        <v>14443</v>
      </c>
    </row>
    <row r="1993" spans="1:4" ht="40.5" x14ac:dyDescent="0.2">
      <c r="A1993" s="120" t="s">
        <v>3539</v>
      </c>
      <c r="B1993" s="122" t="s">
        <v>9587</v>
      </c>
      <c r="C1993" s="121" t="s">
        <v>8</v>
      </c>
      <c r="D1993" s="123" t="s">
        <v>17235</v>
      </c>
    </row>
    <row r="1994" spans="1:4" ht="40.5" x14ac:dyDescent="0.2">
      <c r="A1994" s="120" t="s">
        <v>3540</v>
      </c>
      <c r="B1994" s="122" t="s">
        <v>9588</v>
      </c>
      <c r="C1994" s="121" t="s">
        <v>8</v>
      </c>
      <c r="D1994" s="123" t="s">
        <v>17236</v>
      </c>
    </row>
    <row r="1995" spans="1:4" ht="54" x14ac:dyDescent="0.2">
      <c r="A1995" s="120" t="s">
        <v>3541</v>
      </c>
      <c r="B1995" s="122" t="s">
        <v>9589</v>
      </c>
      <c r="C1995" s="121" t="s">
        <v>8</v>
      </c>
      <c r="D1995" s="123" t="s">
        <v>17237</v>
      </c>
    </row>
    <row r="1996" spans="1:4" ht="54" x14ac:dyDescent="0.2">
      <c r="A1996" s="120" t="s">
        <v>3542</v>
      </c>
      <c r="B1996" s="122" t="s">
        <v>9590</v>
      </c>
      <c r="C1996" s="121" t="s">
        <v>8</v>
      </c>
      <c r="D1996" s="123" t="s">
        <v>14005</v>
      </c>
    </row>
    <row r="1997" spans="1:4" ht="40.5" x14ac:dyDescent="0.2">
      <c r="A1997" s="120" t="s">
        <v>3543</v>
      </c>
      <c r="B1997" s="122" t="s">
        <v>9591</v>
      </c>
      <c r="C1997" s="121" t="s">
        <v>8</v>
      </c>
      <c r="D1997" s="123" t="s">
        <v>17238</v>
      </c>
    </row>
    <row r="1998" spans="1:4" ht="40.5" x14ac:dyDescent="0.2">
      <c r="A1998" s="120" t="s">
        <v>3544</v>
      </c>
      <c r="B1998" s="122" t="s">
        <v>9592</v>
      </c>
      <c r="C1998" s="121" t="s">
        <v>8</v>
      </c>
      <c r="D1998" s="123" t="s">
        <v>14424</v>
      </c>
    </row>
    <row r="1999" spans="1:4" ht="54" x14ac:dyDescent="0.2">
      <c r="A1999" s="120" t="s">
        <v>3545</v>
      </c>
      <c r="B1999" s="122" t="s">
        <v>9593</v>
      </c>
      <c r="C1999" s="121" t="s">
        <v>8</v>
      </c>
      <c r="D1999" s="123" t="s">
        <v>17239</v>
      </c>
    </row>
    <row r="2000" spans="1:4" ht="54" x14ac:dyDescent="0.2">
      <c r="A2000" s="120" t="s">
        <v>3546</v>
      </c>
      <c r="B2000" s="122" t="s">
        <v>9594</v>
      </c>
      <c r="C2000" s="121" t="s">
        <v>8</v>
      </c>
      <c r="D2000" s="123" t="s">
        <v>5773</v>
      </c>
    </row>
    <row r="2001" spans="1:4" ht="40.5" x14ac:dyDescent="0.2">
      <c r="A2001" s="120" t="s">
        <v>3548</v>
      </c>
      <c r="B2001" s="122" t="s">
        <v>9595</v>
      </c>
      <c r="C2001" s="121" t="s">
        <v>8</v>
      </c>
      <c r="D2001" s="123" t="s">
        <v>17240</v>
      </c>
    </row>
    <row r="2002" spans="1:4" ht="40.5" x14ac:dyDescent="0.2">
      <c r="A2002" s="120" t="s">
        <v>3549</v>
      </c>
      <c r="B2002" s="122" t="s">
        <v>9596</v>
      </c>
      <c r="C2002" s="121" t="s">
        <v>8</v>
      </c>
      <c r="D2002" s="123" t="s">
        <v>17241</v>
      </c>
    </row>
    <row r="2003" spans="1:4" ht="54" x14ac:dyDescent="0.2">
      <c r="A2003" s="120" t="s">
        <v>3550</v>
      </c>
      <c r="B2003" s="122" t="s">
        <v>9597</v>
      </c>
      <c r="C2003" s="121" t="s">
        <v>8</v>
      </c>
      <c r="D2003" s="123" t="s">
        <v>17242</v>
      </c>
    </row>
    <row r="2004" spans="1:4" ht="54" x14ac:dyDescent="0.2">
      <c r="A2004" s="120" t="s">
        <v>3551</v>
      </c>
      <c r="B2004" s="122" t="s">
        <v>9598</v>
      </c>
      <c r="C2004" s="121" t="s">
        <v>8</v>
      </c>
      <c r="D2004" s="123" t="s">
        <v>1274</v>
      </c>
    </row>
    <row r="2005" spans="1:4" ht="54" x14ac:dyDescent="0.2">
      <c r="A2005" s="120" t="s">
        <v>3552</v>
      </c>
      <c r="B2005" s="122" t="s">
        <v>9599</v>
      </c>
      <c r="C2005" s="121" t="s">
        <v>8</v>
      </c>
      <c r="D2005" s="123" t="s">
        <v>17243</v>
      </c>
    </row>
    <row r="2006" spans="1:4" ht="40.5" x14ac:dyDescent="0.2">
      <c r="A2006" s="120" t="s">
        <v>3554</v>
      </c>
      <c r="B2006" s="122" t="s">
        <v>9600</v>
      </c>
      <c r="C2006" s="121" t="s">
        <v>8</v>
      </c>
      <c r="D2006" s="123" t="s">
        <v>17244</v>
      </c>
    </row>
    <row r="2007" spans="1:4" ht="54" x14ac:dyDescent="0.2">
      <c r="A2007" s="120" t="s">
        <v>3555</v>
      </c>
      <c r="B2007" s="122" t="s">
        <v>9601</v>
      </c>
      <c r="C2007" s="121" t="s">
        <v>8</v>
      </c>
      <c r="D2007" s="123" t="s">
        <v>6751</v>
      </c>
    </row>
    <row r="2008" spans="1:4" ht="54" x14ac:dyDescent="0.2">
      <c r="A2008" s="120" t="s">
        <v>3556</v>
      </c>
      <c r="B2008" s="122" t="s">
        <v>9602</v>
      </c>
      <c r="C2008" s="121" t="s">
        <v>8</v>
      </c>
      <c r="D2008" s="123" t="s">
        <v>1113</v>
      </c>
    </row>
    <row r="2009" spans="1:4" ht="54" x14ac:dyDescent="0.2">
      <c r="A2009" s="120" t="s">
        <v>3558</v>
      </c>
      <c r="B2009" s="122" t="s">
        <v>9603</v>
      </c>
      <c r="C2009" s="121" t="s">
        <v>8</v>
      </c>
      <c r="D2009" s="123" t="s">
        <v>13938</v>
      </c>
    </row>
    <row r="2010" spans="1:4" ht="40.5" x14ac:dyDescent="0.2">
      <c r="A2010" s="120" t="s">
        <v>3559</v>
      </c>
      <c r="B2010" s="122" t="s">
        <v>9604</v>
      </c>
      <c r="C2010" s="121" t="s">
        <v>8</v>
      </c>
      <c r="D2010" s="123" t="s">
        <v>4099</v>
      </c>
    </row>
    <row r="2011" spans="1:4" ht="54" x14ac:dyDescent="0.2">
      <c r="A2011" s="120" t="s">
        <v>3561</v>
      </c>
      <c r="B2011" s="122" t="s">
        <v>9605</v>
      </c>
      <c r="C2011" s="121" t="s">
        <v>8</v>
      </c>
      <c r="D2011" s="123" t="s">
        <v>2711</v>
      </c>
    </row>
    <row r="2012" spans="1:4" ht="54" x14ac:dyDescent="0.2">
      <c r="A2012" s="120" t="s">
        <v>3563</v>
      </c>
      <c r="B2012" s="122" t="s">
        <v>9606</v>
      </c>
      <c r="C2012" s="121" t="s">
        <v>8</v>
      </c>
      <c r="D2012" s="123" t="s">
        <v>2889</v>
      </c>
    </row>
    <row r="2013" spans="1:4" ht="54" x14ac:dyDescent="0.2">
      <c r="A2013" s="120" t="s">
        <v>3564</v>
      </c>
      <c r="B2013" s="122" t="s">
        <v>9607</v>
      </c>
      <c r="C2013" s="121" t="s">
        <v>8</v>
      </c>
      <c r="D2013" s="123" t="s">
        <v>13251</v>
      </c>
    </row>
    <row r="2014" spans="1:4" ht="40.5" x14ac:dyDescent="0.2">
      <c r="A2014" s="120" t="s">
        <v>3565</v>
      </c>
      <c r="B2014" s="122" t="s">
        <v>9608</v>
      </c>
      <c r="C2014" s="121" t="s">
        <v>8</v>
      </c>
      <c r="D2014" s="123" t="s">
        <v>17245</v>
      </c>
    </row>
    <row r="2015" spans="1:4" ht="54" x14ac:dyDescent="0.2">
      <c r="A2015" s="120" t="s">
        <v>3566</v>
      </c>
      <c r="B2015" s="122" t="s">
        <v>9609</v>
      </c>
      <c r="C2015" s="121" t="s">
        <v>8</v>
      </c>
      <c r="D2015" s="123" t="s">
        <v>13517</v>
      </c>
    </row>
    <row r="2016" spans="1:4" ht="54" x14ac:dyDescent="0.2">
      <c r="A2016" s="120" t="s">
        <v>3568</v>
      </c>
      <c r="B2016" s="122" t="s">
        <v>9610</v>
      </c>
      <c r="C2016" s="121" t="s">
        <v>8</v>
      </c>
      <c r="D2016" s="123" t="s">
        <v>17246</v>
      </c>
    </row>
    <row r="2017" spans="1:4" ht="54" x14ac:dyDescent="0.2">
      <c r="A2017" s="120" t="s">
        <v>3569</v>
      </c>
      <c r="B2017" s="122" t="s">
        <v>9611</v>
      </c>
      <c r="C2017" s="121" t="s">
        <v>8</v>
      </c>
      <c r="D2017" s="123" t="s">
        <v>17247</v>
      </c>
    </row>
    <row r="2018" spans="1:4" ht="40.5" x14ac:dyDescent="0.2">
      <c r="A2018" s="120" t="s">
        <v>3570</v>
      </c>
      <c r="B2018" s="122" t="s">
        <v>9612</v>
      </c>
      <c r="C2018" s="121" t="s">
        <v>8</v>
      </c>
      <c r="D2018" s="123" t="s">
        <v>1345</v>
      </c>
    </row>
    <row r="2019" spans="1:4" ht="27" x14ac:dyDescent="0.2">
      <c r="A2019" s="120" t="s">
        <v>3571</v>
      </c>
      <c r="B2019" s="122" t="s">
        <v>9613</v>
      </c>
      <c r="C2019" s="121" t="s">
        <v>8</v>
      </c>
      <c r="D2019" s="123" t="s">
        <v>17248</v>
      </c>
    </row>
    <row r="2020" spans="1:4" ht="40.5" x14ac:dyDescent="0.2">
      <c r="A2020" s="120" t="s">
        <v>3572</v>
      </c>
      <c r="B2020" s="122" t="s">
        <v>9614</v>
      </c>
      <c r="C2020" s="121" t="s">
        <v>8</v>
      </c>
      <c r="D2020" s="123" t="s">
        <v>17249</v>
      </c>
    </row>
    <row r="2021" spans="1:4" ht="40.5" x14ac:dyDescent="0.2">
      <c r="A2021" s="120" t="s">
        <v>3573</v>
      </c>
      <c r="B2021" s="122" t="s">
        <v>9615</v>
      </c>
      <c r="C2021" s="121" t="s">
        <v>8</v>
      </c>
      <c r="D2021" s="123" t="s">
        <v>17250</v>
      </c>
    </row>
    <row r="2022" spans="1:4" ht="40.5" x14ac:dyDescent="0.2">
      <c r="A2022" s="120" t="s">
        <v>3574</v>
      </c>
      <c r="B2022" s="122" t="s">
        <v>9616</v>
      </c>
      <c r="C2022" s="121" t="s">
        <v>8</v>
      </c>
      <c r="D2022" s="123" t="s">
        <v>17251</v>
      </c>
    </row>
    <row r="2023" spans="1:4" ht="27" x14ac:dyDescent="0.2">
      <c r="A2023" s="120" t="s">
        <v>3575</v>
      </c>
      <c r="B2023" s="122" t="s">
        <v>9617</v>
      </c>
      <c r="C2023" s="121" t="s">
        <v>8</v>
      </c>
      <c r="D2023" s="123" t="s">
        <v>17252</v>
      </c>
    </row>
    <row r="2024" spans="1:4" ht="40.5" x14ac:dyDescent="0.2">
      <c r="A2024" s="120" t="s">
        <v>3576</v>
      </c>
      <c r="B2024" s="122" t="s">
        <v>9618</v>
      </c>
      <c r="C2024" s="121" t="s">
        <v>8</v>
      </c>
      <c r="D2024" s="123" t="s">
        <v>14574</v>
      </c>
    </row>
    <row r="2025" spans="1:4" ht="27" x14ac:dyDescent="0.2">
      <c r="A2025" s="120" t="s">
        <v>3577</v>
      </c>
      <c r="B2025" s="122" t="s">
        <v>9619</v>
      </c>
      <c r="C2025" s="121" t="s">
        <v>8</v>
      </c>
      <c r="D2025" s="123" t="s">
        <v>17253</v>
      </c>
    </row>
    <row r="2026" spans="1:4" ht="40.5" x14ac:dyDescent="0.2">
      <c r="A2026" s="120" t="s">
        <v>3578</v>
      </c>
      <c r="B2026" s="122" t="s">
        <v>9620</v>
      </c>
      <c r="C2026" s="121" t="s">
        <v>8</v>
      </c>
      <c r="D2026" s="123" t="s">
        <v>17254</v>
      </c>
    </row>
    <row r="2027" spans="1:4" ht="27" x14ac:dyDescent="0.2">
      <c r="A2027" s="120" t="s">
        <v>3579</v>
      </c>
      <c r="B2027" s="122" t="s">
        <v>9621</v>
      </c>
      <c r="C2027" s="121" t="s">
        <v>8</v>
      </c>
      <c r="D2027" s="123" t="s">
        <v>17255</v>
      </c>
    </row>
    <row r="2028" spans="1:4" ht="40.5" x14ac:dyDescent="0.2">
      <c r="A2028" s="120" t="s">
        <v>3580</v>
      </c>
      <c r="B2028" s="122" t="s">
        <v>9622</v>
      </c>
      <c r="C2028" s="121" t="s">
        <v>8</v>
      </c>
      <c r="D2028" s="123" t="s">
        <v>17256</v>
      </c>
    </row>
    <row r="2029" spans="1:4" ht="27" x14ac:dyDescent="0.2">
      <c r="A2029" s="120" t="s">
        <v>3581</v>
      </c>
      <c r="B2029" s="122" t="s">
        <v>9623</v>
      </c>
      <c r="C2029" s="121" t="s">
        <v>8</v>
      </c>
      <c r="D2029" s="123" t="s">
        <v>14570</v>
      </c>
    </row>
    <row r="2030" spans="1:4" ht="40.5" x14ac:dyDescent="0.2">
      <c r="A2030" s="120" t="s">
        <v>3582</v>
      </c>
      <c r="B2030" s="122" t="s">
        <v>9624</v>
      </c>
      <c r="C2030" s="121" t="s">
        <v>8</v>
      </c>
      <c r="D2030" s="123" t="s">
        <v>17257</v>
      </c>
    </row>
    <row r="2031" spans="1:4" ht="27" x14ac:dyDescent="0.2">
      <c r="A2031" s="120" t="s">
        <v>3583</v>
      </c>
      <c r="B2031" s="122" t="s">
        <v>9625</v>
      </c>
      <c r="C2031" s="121" t="s">
        <v>8</v>
      </c>
      <c r="D2031" s="123" t="s">
        <v>17258</v>
      </c>
    </row>
    <row r="2032" spans="1:4" ht="40.5" x14ac:dyDescent="0.2">
      <c r="A2032" s="120" t="s">
        <v>3584</v>
      </c>
      <c r="B2032" s="122" t="s">
        <v>9626</v>
      </c>
      <c r="C2032" s="121" t="s">
        <v>8</v>
      </c>
      <c r="D2032" s="123" t="s">
        <v>1241</v>
      </c>
    </row>
    <row r="2033" spans="1:4" ht="27" x14ac:dyDescent="0.2">
      <c r="A2033" s="120" t="s">
        <v>3585</v>
      </c>
      <c r="B2033" s="122" t="s">
        <v>9627</v>
      </c>
      <c r="C2033" s="121" t="s">
        <v>8</v>
      </c>
      <c r="D2033" s="123" t="s">
        <v>17259</v>
      </c>
    </row>
    <row r="2034" spans="1:4" ht="40.5" x14ac:dyDescent="0.2">
      <c r="A2034" s="120" t="s">
        <v>3586</v>
      </c>
      <c r="B2034" s="122" t="s">
        <v>9628</v>
      </c>
      <c r="C2034" s="121" t="s">
        <v>8</v>
      </c>
      <c r="D2034" s="123" t="s">
        <v>13496</v>
      </c>
    </row>
    <row r="2035" spans="1:4" ht="27" x14ac:dyDescent="0.2">
      <c r="A2035" s="120" t="s">
        <v>3587</v>
      </c>
      <c r="B2035" s="122" t="s">
        <v>9629</v>
      </c>
      <c r="C2035" s="121" t="s">
        <v>8</v>
      </c>
      <c r="D2035" s="123" t="s">
        <v>17260</v>
      </c>
    </row>
    <row r="2036" spans="1:4" ht="40.5" x14ac:dyDescent="0.2">
      <c r="A2036" s="120" t="s">
        <v>3588</v>
      </c>
      <c r="B2036" s="122" t="s">
        <v>9630</v>
      </c>
      <c r="C2036" s="121" t="s">
        <v>8</v>
      </c>
      <c r="D2036" s="123" t="s">
        <v>17261</v>
      </c>
    </row>
    <row r="2037" spans="1:4" ht="27" x14ac:dyDescent="0.2">
      <c r="A2037" s="120" t="s">
        <v>3589</v>
      </c>
      <c r="B2037" s="122" t="s">
        <v>9631</v>
      </c>
      <c r="C2037" s="121" t="s">
        <v>8</v>
      </c>
      <c r="D2037" s="123" t="s">
        <v>3690</v>
      </c>
    </row>
    <row r="2038" spans="1:4" ht="40.5" x14ac:dyDescent="0.2">
      <c r="A2038" s="120" t="s">
        <v>3590</v>
      </c>
      <c r="B2038" s="122" t="s">
        <v>9632</v>
      </c>
      <c r="C2038" s="121" t="s">
        <v>8</v>
      </c>
      <c r="D2038" s="123" t="s">
        <v>13655</v>
      </c>
    </row>
    <row r="2039" spans="1:4" ht="27" x14ac:dyDescent="0.2">
      <c r="A2039" s="120" t="s">
        <v>3591</v>
      </c>
      <c r="B2039" s="122" t="s">
        <v>9633</v>
      </c>
      <c r="C2039" s="121" t="s">
        <v>8</v>
      </c>
      <c r="D2039" s="123" t="s">
        <v>16381</v>
      </c>
    </row>
    <row r="2040" spans="1:4" ht="40.5" x14ac:dyDescent="0.2">
      <c r="A2040" s="120" t="s">
        <v>3592</v>
      </c>
      <c r="B2040" s="122" t="s">
        <v>9634</v>
      </c>
      <c r="C2040" s="121" t="s">
        <v>8</v>
      </c>
      <c r="D2040" s="123" t="s">
        <v>13763</v>
      </c>
    </row>
    <row r="2041" spans="1:4" ht="27" x14ac:dyDescent="0.2">
      <c r="A2041" s="120" t="s">
        <v>3593</v>
      </c>
      <c r="B2041" s="122" t="s">
        <v>9635</v>
      </c>
      <c r="C2041" s="121" t="s">
        <v>8</v>
      </c>
      <c r="D2041" s="123" t="s">
        <v>14383</v>
      </c>
    </row>
    <row r="2042" spans="1:4" ht="40.5" x14ac:dyDescent="0.2">
      <c r="A2042" s="120" t="s">
        <v>3594</v>
      </c>
      <c r="B2042" s="122" t="s">
        <v>9636</v>
      </c>
      <c r="C2042" s="121" t="s">
        <v>8</v>
      </c>
      <c r="D2042" s="123" t="s">
        <v>17262</v>
      </c>
    </row>
    <row r="2043" spans="1:4" ht="27" x14ac:dyDescent="0.2">
      <c r="A2043" s="120" t="s">
        <v>3595</v>
      </c>
      <c r="B2043" s="122" t="s">
        <v>9637</v>
      </c>
      <c r="C2043" s="121" t="s">
        <v>8</v>
      </c>
      <c r="D2043" s="123" t="s">
        <v>17263</v>
      </c>
    </row>
    <row r="2044" spans="1:4" ht="40.5" x14ac:dyDescent="0.2">
      <c r="A2044" s="120" t="s">
        <v>3596</v>
      </c>
      <c r="B2044" s="122" t="s">
        <v>9638</v>
      </c>
      <c r="C2044" s="121" t="s">
        <v>8</v>
      </c>
      <c r="D2044" s="123" t="s">
        <v>17264</v>
      </c>
    </row>
    <row r="2045" spans="1:4" ht="27" x14ac:dyDescent="0.2">
      <c r="A2045" s="120" t="s">
        <v>3597</v>
      </c>
      <c r="B2045" s="122" t="s">
        <v>9639</v>
      </c>
      <c r="C2045" s="121" t="s">
        <v>8</v>
      </c>
      <c r="D2045" s="123" t="s">
        <v>976</v>
      </c>
    </row>
    <row r="2046" spans="1:4" ht="40.5" x14ac:dyDescent="0.2">
      <c r="A2046" s="120" t="s">
        <v>3598</v>
      </c>
      <c r="B2046" s="122" t="s">
        <v>9640</v>
      </c>
      <c r="C2046" s="121" t="s">
        <v>8</v>
      </c>
      <c r="D2046" s="123" t="s">
        <v>17265</v>
      </c>
    </row>
    <row r="2047" spans="1:4" ht="27" x14ac:dyDescent="0.2">
      <c r="A2047" s="120" t="s">
        <v>3599</v>
      </c>
      <c r="B2047" s="122" t="s">
        <v>9641</v>
      </c>
      <c r="C2047" s="121" t="s">
        <v>8</v>
      </c>
      <c r="D2047" s="123" t="s">
        <v>17266</v>
      </c>
    </row>
    <row r="2048" spans="1:4" ht="40.5" x14ac:dyDescent="0.2">
      <c r="A2048" s="120" t="s">
        <v>3600</v>
      </c>
      <c r="B2048" s="122" t="s">
        <v>9642</v>
      </c>
      <c r="C2048" s="121" t="s">
        <v>8</v>
      </c>
      <c r="D2048" s="123" t="s">
        <v>4783</v>
      </c>
    </row>
    <row r="2049" spans="1:4" ht="27" x14ac:dyDescent="0.2">
      <c r="A2049" s="120" t="s">
        <v>3601</v>
      </c>
      <c r="B2049" s="122" t="s">
        <v>9643</v>
      </c>
      <c r="C2049" s="121" t="s">
        <v>8</v>
      </c>
      <c r="D2049" s="123" t="s">
        <v>17267</v>
      </c>
    </row>
    <row r="2050" spans="1:4" ht="40.5" x14ac:dyDescent="0.2">
      <c r="A2050" s="120" t="s">
        <v>3602</v>
      </c>
      <c r="B2050" s="122" t="s">
        <v>9644</v>
      </c>
      <c r="C2050" s="121" t="s">
        <v>8</v>
      </c>
      <c r="D2050" s="123" t="s">
        <v>14704</v>
      </c>
    </row>
    <row r="2051" spans="1:4" ht="27" x14ac:dyDescent="0.2">
      <c r="A2051" s="120" t="s">
        <v>3603</v>
      </c>
      <c r="B2051" s="122" t="s">
        <v>9645</v>
      </c>
      <c r="C2051" s="121" t="s">
        <v>8</v>
      </c>
      <c r="D2051" s="123" t="s">
        <v>17268</v>
      </c>
    </row>
    <row r="2052" spans="1:4" ht="40.5" x14ac:dyDescent="0.2">
      <c r="A2052" s="120" t="s">
        <v>3604</v>
      </c>
      <c r="B2052" s="122" t="s">
        <v>9646</v>
      </c>
      <c r="C2052" s="121" t="s">
        <v>8</v>
      </c>
      <c r="D2052" s="123" t="s">
        <v>3655</v>
      </c>
    </row>
    <row r="2053" spans="1:4" ht="27" x14ac:dyDescent="0.2">
      <c r="A2053" s="120" t="s">
        <v>3605</v>
      </c>
      <c r="B2053" s="122" t="s">
        <v>9647</v>
      </c>
      <c r="C2053" s="121" t="s">
        <v>8</v>
      </c>
      <c r="D2053" s="123" t="s">
        <v>17269</v>
      </c>
    </row>
    <row r="2054" spans="1:4" ht="40.5" x14ac:dyDescent="0.2">
      <c r="A2054" s="120" t="s">
        <v>3606</v>
      </c>
      <c r="B2054" s="122" t="s">
        <v>9648</v>
      </c>
      <c r="C2054" s="121" t="s">
        <v>8</v>
      </c>
      <c r="D2054" s="123" t="s">
        <v>17270</v>
      </c>
    </row>
    <row r="2055" spans="1:4" ht="27" x14ac:dyDescent="0.2">
      <c r="A2055" s="120" t="s">
        <v>3607</v>
      </c>
      <c r="B2055" s="122" t="s">
        <v>9649</v>
      </c>
      <c r="C2055" s="121" t="s">
        <v>8</v>
      </c>
      <c r="D2055" s="123" t="s">
        <v>17271</v>
      </c>
    </row>
    <row r="2056" spans="1:4" ht="40.5" x14ac:dyDescent="0.2">
      <c r="A2056" s="120" t="s">
        <v>3608</v>
      </c>
      <c r="B2056" s="122" t="s">
        <v>9650</v>
      </c>
      <c r="C2056" s="121" t="s">
        <v>8</v>
      </c>
      <c r="D2056" s="123" t="s">
        <v>17272</v>
      </c>
    </row>
    <row r="2057" spans="1:4" ht="27" x14ac:dyDescent="0.2">
      <c r="A2057" s="120" t="s">
        <v>3609</v>
      </c>
      <c r="B2057" s="122" t="s">
        <v>9651</v>
      </c>
      <c r="C2057" s="121" t="s">
        <v>8</v>
      </c>
      <c r="D2057" s="123" t="s">
        <v>17273</v>
      </c>
    </row>
    <row r="2058" spans="1:4" ht="40.5" x14ac:dyDescent="0.2">
      <c r="A2058" s="120" t="s">
        <v>3610</v>
      </c>
      <c r="B2058" s="122" t="s">
        <v>9652</v>
      </c>
      <c r="C2058" s="121" t="s">
        <v>8</v>
      </c>
      <c r="D2058" s="123" t="s">
        <v>17274</v>
      </c>
    </row>
    <row r="2059" spans="1:4" ht="27" x14ac:dyDescent="0.2">
      <c r="A2059" s="120" t="s">
        <v>3611</v>
      </c>
      <c r="B2059" s="122" t="s">
        <v>9653</v>
      </c>
      <c r="C2059" s="121" t="s">
        <v>8</v>
      </c>
      <c r="D2059" s="123" t="s">
        <v>17275</v>
      </c>
    </row>
    <row r="2060" spans="1:4" ht="40.5" x14ac:dyDescent="0.2">
      <c r="A2060" s="120" t="s">
        <v>3612</v>
      </c>
      <c r="B2060" s="122" t="s">
        <v>9654</v>
      </c>
      <c r="C2060" s="121" t="s">
        <v>8</v>
      </c>
      <c r="D2060" s="123" t="s">
        <v>14633</v>
      </c>
    </row>
    <row r="2061" spans="1:4" ht="40.5" x14ac:dyDescent="0.2">
      <c r="A2061" s="120" t="s">
        <v>3613</v>
      </c>
      <c r="B2061" s="122" t="s">
        <v>9655</v>
      </c>
      <c r="C2061" s="121" t="s">
        <v>8</v>
      </c>
      <c r="D2061" s="123" t="s">
        <v>3120</v>
      </c>
    </row>
    <row r="2062" spans="1:4" ht="40.5" x14ac:dyDescent="0.2">
      <c r="A2062" s="120" t="s">
        <v>3614</v>
      </c>
      <c r="B2062" s="122" t="s">
        <v>9656</v>
      </c>
      <c r="C2062" s="121" t="s">
        <v>8</v>
      </c>
      <c r="D2062" s="123" t="s">
        <v>17276</v>
      </c>
    </row>
    <row r="2063" spans="1:4" ht="40.5" x14ac:dyDescent="0.2">
      <c r="A2063" s="120" t="s">
        <v>3615</v>
      </c>
      <c r="B2063" s="122" t="s">
        <v>9657</v>
      </c>
      <c r="C2063" s="121" t="s">
        <v>8</v>
      </c>
      <c r="D2063" s="123" t="s">
        <v>1274</v>
      </c>
    </row>
    <row r="2064" spans="1:4" ht="40.5" x14ac:dyDescent="0.2">
      <c r="A2064" s="120" t="s">
        <v>3616</v>
      </c>
      <c r="B2064" s="122" t="s">
        <v>9658</v>
      </c>
      <c r="C2064" s="121" t="s">
        <v>8</v>
      </c>
      <c r="D2064" s="123" t="s">
        <v>17277</v>
      </c>
    </row>
    <row r="2065" spans="1:4" ht="40.5" x14ac:dyDescent="0.2">
      <c r="A2065" s="120" t="s">
        <v>3617</v>
      </c>
      <c r="B2065" s="122" t="s">
        <v>9659</v>
      </c>
      <c r="C2065" s="121" t="s">
        <v>8</v>
      </c>
      <c r="D2065" s="123" t="s">
        <v>17278</v>
      </c>
    </row>
    <row r="2066" spans="1:4" ht="40.5" x14ac:dyDescent="0.2">
      <c r="A2066" s="120" t="s">
        <v>3618</v>
      </c>
      <c r="B2066" s="122" t="s">
        <v>9660</v>
      </c>
      <c r="C2066" s="121" t="s">
        <v>8</v>
      </c>
      <c r="D2066" s="123" t="s">
        <v>2793</v>
      </c>
    </row>
    <row r="2067" spans="1:4" ht="40.5" x14ac:dyDescent="0.2">
      <c r="A2067" s="120" t="s">
        <v>3619</v>
      </c>
      <c r="B2067" s="122" t="s">
        <v>9661</v>
      </c>
      <c r="C2067" s="121" t="s">
        <v>8</v>
      </c>
      <c r="D2067" s="123" t="s">
        <v>14677</v>
      </c>
    </row>
    <row r="2068" spans="1:4" ht="40.5" x14ac:dyDescent="0.2">
      <c r="A2068" s="120" t="s">
        <v>3620</v>
      </c>
      <c r="B2068" s="122" t="s">
        <v>9662</v>
      </c>
      <c r="C2068" s="121" t="s">
        <v>8</v>
      </c>
      <c r="D2068" s="123" t="s">
        <v>17279</v>
      </c>
    </row>
    <row r="2069" spans="1:4" ht="40.5" x14ac:dyDescent="0.2">
      <c r="A2069" s="120" t="s">
        <v>3621</v>
      </c>
      <c r="B2069" s="122" t="s">
        <v>9663</v>
      </c>
      <c r="C2069" s="121" t="s">
        <v>8</v>
      </c>
      <c r="D2069" s="123" t="s">
        <v>17280</v>
      </c>
    </row>
    <row r="2070" spans="1:4" ht="40.5" x14ac:dyDescent="0.2">
      <c r="A2070" s="120" t="s">
        <v>3622</v>
      </c>
      <c r="B2070" s="122" t="s">
        <v>9664</v>
      </c>
      <c r="C2070" s="121" t="s">
        <v>8</v>
      </c>
      <c r="D2070" s="123" t="s">
        <v>17281</v>
      </c>
    </row>
    <row r="2071" spans="1:4" ht="40.5" x14ac:dyDescent="0.2">
      <c r="A2071" s="120" t="s">
        <v>3623</v>
      </c>
      <c r="B2071" s="122" t="s">
        <v>9665</v>
      </c>
      <c r="C2071" s="121" t="s">
        <v>8</v>
      </c>
      <c r="D2071" s="123" t="s">
        <v>4728</v>
      </c>
    </row>
    <row r="2072" spans="1:4" ht="40.5" x14ac:dyDescent="0.2">
      <c r="A2072" s="120" t="s">
        <v>3625</v>
      </c>
      <c r="B2072" s="122" t="s">
        <v>9666</v>
      </c>
      <c r="C2072" s="121" t="s">
        <v>8</v>
      </c>
      <c r="D2072" s="123" t="s">
        <v>850</v>
      </c>
    </row>
    <row r="2073" spans="1:4" ht="40.5" x14ac:dyDescent="0.2">
      <c r="A2073" s="120" t="s">
        <v>3626</v>
      </c>
      <c r="B2073" s="122" t="s">
        <v>9667</v>
      </c>
      <c r="C2073" s="121" t="s">
        <v>8</v>
      </c>
      <c r="D2073" s="123" t="s">
        <v>17282</v>
      </c>
    </row>
    <row r="2074" spans="1:4" ht="40.5" x14ac:dyDescent="0.2">
      <c r="A2074" s="120" t="s">
        <v>3627</v>
      </c>
      <c r="B2074" s="122" t="s">
        <v>9668</v>
      </c>
      <c r="C2074" s="121" t="s">
        <v>8</v>
      </c>
      <c r="D2074" s="123" t="s">
        <v>17283</v>
      </c>
    </row>
    <row r="2075" spans="1:4" ht="40.5" x14ac:dyDescent="0.2">
      <c r="A2075" s="120" t="s">
        <v>3628</v>
      </c>
      <c r="B2075" s="122" t="s">
        <v>9669</v>
      </c>
      <c r="C2075" s="121" t="s">
        <v>8</v>
      </c>
      <c r="D2075" s="123" t="s">
        <v>14203</v>
      </c>
    </row>
    <row r="2076" spans="1:4" ht="40.5" x14ac:dyDescent="0.2">
      <c r="A2076" s="120" t="s">
        <v>3629</v>
      </c>
      <c r="B2076" s="122" t="s">
        <v>9670</v>
      </c>
      <c r="C2076" s="121" t="s">
        <v>8</v>
      </c>
      <c r="D2076" s="123" t="s">
        <v>14204</v>
      </c>
    </row>
    <row r="2077" spans="1:4" ht="40.5" x14ac:dyDescent="0.2">
      <c r="A2077" s="120" t="s">
        <v>3630</v>
      </c>
      <c r="B2077" s="122" t="s">
        <v>9671</v>
      </c>
      <c r="C2077" s="121" t="s">
        <v>8</v>
      </c>
      <c r="D2077" s="123" t="s">
        <v>14718</v>
      </c>
    </row>
    <row r="2078" spans="1:4" ht="40.5" x14ac:dyDescent="0.2">
      <c r="A2078" s="120" t="s">
        <v>3631</v>
      </c>
      <c r="B2078" s="122" t="s">
        <v>9672</v>
      </c>
      <c r="C2078" s="121" t="s">
        <v>8</v>
      </c>
      <c r="D2078" s="123" t="s">
        <v>1229</v>
      </c>
    </row>
    <row r="2079" spans="1:4" ht="40.5" x14ac:dyDescent="0.2">
      <c r="A2079" s="120" t="s">
        <v>3632</v>
      </c>
      <c r="B2079" s="122" t="s">
        <v>9673</v>
      </c>
      <c r="C2079" s="121" t="s">
        <v>8</v>
      </c>
      <c r="D2079" s="123" t="s">
        <v>14189</v>
      </c>
    </row>
    <row r="2080" spans="1:4" ht="40.5" x14ac:dyDescent="0.2">
      <c r="A2080" s="120" t="s">
        <v>3633</v>
      </c>
      <c r="B2080" s="122" t="s">
        <v>9674</v>
      </c>
      <c r="C2080" s="121" t="s">
        <v>8</v>
      </c>
      <c r="D2080" s="123" t="s">
        <v>17284</v>
      </c>
    </row>
    <row r="2081" spans="1:4" ht="40.5" x14ac:dyDescent="0.2">
      <c r="A2081" s="120" t="s">
        <v>3634</v>
      </c>
      <c r="B2081" s="122" t="s">
        <v>9675</v>
      </c>
      <c r="C2081" s="121" t="s">
        <v>8</v>
      </c>
      <c r="D2081" s="123" t="s">
        <v>17278</v>
      </c>
    </row>
    <row r="2082" spans="1:4" ht="40.5" x14ac:dyDescent="0.2">
      <c r="A2082" s="120" t="s">
        <v>3635</v>
      </c>
      <c r="B2082" s="122" t="s">
        <v>9676</v>
      </c>
      <c r="C2082" s="121" t="s">
        <v>8</v>
      </c>
      <c r="D2082" s="123" t="s">
        <v>17285</v>
      </c>
    </row>
    <row r="2083" spans="1:4" ht="40.5" x14ac:dyDescent="0.2">
      <c r="A2083" s="120" t="s">
        <v>3636</v>
      </c>
      <c r="B2083" s="122" t="s">
        <v>9677</v>
      </c>
      <c r="C2083" s="121" t="s">
        <v>8</v>
      </c>
      <c r="D2083" s="123" t="s">
        <v>13865</v>
      </c>
    </row>
    <row r="2084" spans="1:4" ht="40.5" x14ac:dyDescent="0.2">
      <c r="A2084" s="120" t="s">
        <v>3637</v>
      </c>
      <c r="B2084" s="122" t="s">
        <v>9678</v>
      </c>
      <c r="C2084" s="121" t="s">
        <v>8</v>
      </c>
      <c r="D2084" s="123" t="s">
        <v>17286</v>
      </c>
    </row>
    <row r="2085" spans="1:4" ht="40.5" x14ac:dyDescent="0.2">
      <c r="A2085" s="120" t="s">
        <v>3638</v>
      </c>
      <c r="B2085" s="122" t="s">
        <v>9679</v>
      </c>
      <c r="C2085" s="121" t="s">
        <v>8</v>
      </c>
      <c r="D2085" s="123" t="s">
        <v>17287</v>
      </c>
    </row>
    <row r="2086" spans="1:4" ht="40.5" x14ac:dyDescent="0.2">
      <c r="A2086" s="120" t="s">
        <v>3639</v>
      </c>
      <c r="B2086" s="122" t="s">
        <v>9680</v>
      </c>
      <c r="C2086" s="121" t="s">
        <v>8</v>
      </c>
      <c r="D2086" s="123" t="s">
        <v>17288</v>
      </c>
    </row>
    <row r="2087" spans="1:4" ht="40.5" x14ac:dyDescent="0.2">
      <c r="A2087" s="120" t="s">
        <v>3640</v>
      </c>
      <c r="B2087" s="122" t="s">
        <v>9681</v>
      </c>
      <c r="C2087" s="121" t="s">
        <v>8</v>
      </c>
      <c r="D2087" s="123" t="s">
        <v>1081</v>
      </c>
    </row>
    <row r="2088" spans="1:4" ht="40.5" x14ac:dyDescent="0.2">
      <c r="A2088" s="120" t="s">
        <v>3641</v>
      </c>
      <c r="B2088" s="122" t="s">
        <v>9682</v>
      </c>
      <c r="C2088" s="121" t="s">
        <v>8</v>
      </c>
      <c r="D2088" s="123" t="s">
        <v>14105</v>
      </c>
    </row>
    <row r="2089" spans="1:4" ht="40.5" x14ac:dyDescent="0.2">
      <c r="A2089" s="120" t="s">
        <v>3642</v>
      </c>
      <c r="B2089" s="122" t="s">
        <v>9683</v>
      </c>
      <c r="C2089" s="121" t="s">
        <v>8</v>
      </c>
      <c r="D2089" s="123" t="s">
        <v>17289</v>
      </c>
    </row>
    <row r="2090" spans="1:4" ht="40.5" x14ac:dyDescent="0.2">
      <c r="A2090" s="120" t="s">
        <v>3643</v>
      </c>
      <c r="B2090" s="122" t="s">
        <v>9684</v>
      </c>
      <c r="C2090" s="121" t="s">
        <v>8</v>
      </c>
      <c r="D2090" s="123" t="s">
        <v>17290</v>
      </c>
    </row>
    <row r="2091" spans="1:4" ht="40.5" x14ac:dyDescent="0.2">
      <c r="A2091" s="120" t="s">
        <v>3644</v>
      </c>
      <c r="B2091" s="122" t="s">
        <v>9685</v>
      </c>
      <c r="C2091" s="121" t="s">
        <v>8</v>
      </c>
      <c r="D2091" s="123" t="s">
        <v>17291</v>
      </c>
    </row>
    <row r="2092" spans="1:4" ht="40.5" x14ac:dyDescent="0.2">
      <c r="A2092" s="120" t="s">
        <v>3645</v>
      </c>
      <c r="B2092" s="122" t="s">
        <v>9686</v>
      </c>
      <c r="C2092" s="121" t="s">
        <v>8</v>
      </c>
      <c r="D2092" s="123" t="s">
        <v>14014</v>
      </c>
    </row>
    <row r="2093" spans="1:4" ht="40.5" x14ac:dyDescent="0.2">
      <c r="A2093" s="120" t="s">
        <v>3646</v>
      </c>
      <c r="B2093" s="122" t="s">
        <v>9687</v>
      </c>
      <c r="C2093" s="121" t="s">
        <v>8</v>
      </c>
      <c r="D2093" s="123" t="s">
        <v>788</v>
      </c>
    </row>
    <row r="2094" spans="1:4" ht="40.5" x14ac:dyDescent="0.2">
      <c r="A2094" s="120" t="s">
        <v>3647</v>
      </c>
      <c r="B2094" s="122" t="s">
        <v>9688</v>
      </c>
      <c r="C2094" s="121" t="s">
        <v>8</v>
      </c>
      <c r="D2094" s="123" t="s">
        <v>13539</v>
      </c>
    </row>
    <row r="2095" spans="1:4" ht="40.5" x14ac:dyDescent="0.2">
      <c r="A2095" s="120" t="s">
        <v>3648</v>
      </c>
      <c r="B2095" s="122" t="s">
        <v>9689</v>
      </c>
      <c r="C2095" s="121" t="s">
        <v>8</v>
      </c>
      <c r="D2095" s="123" t="s">
        <v>17181</v>
      </c>
    </row>
    <row r="2096" spans="1:4" ht="40.5" x14ac:dyDescent="0.2">
      <c r="A2096" s="120" t="s">
        <v>3649</v>
      </c>
      <c r="B2096" s="122" t="s">
        <v>9690</v>
      </c>
      <c r="C2096" s="121" t="s">
        <v>8</v>
      </c>
      <c r="D2096" s="123" t="s">
        <v>17292</v>
      </c>
    </row>
    <row r="2097" spans="1:4" ht="40.5" x14ac:dyDescent="0.2">
      <c r="A2097" s="120" t="s">
        <v>3650</v>
      </c>
      <c r="B2097" s="122" t="s">
        <v>9691</v>
      </c>
      <c r="C2097" s="121" t="s">
        <v>8</v>
      </c>
      <c r="D2097" s="123" t="s">
        <v>1902</v>
      </c>
    </row>
    <row r="2098" spans="1:4" ht="40.5" x14ac:dyDescent="0.2">
      <c r="A2098" s="120" t="s">
        <v>3651</v>
      </c>
      <c r="B2098" s="122" t="s">
        <v>9692</v>
      </c>
      <c r="C2098" s="121" t="s">
        <v>8</v>
      </c>
      <c r="D2098" s="123" t="s">
        <v>1073</v>
      </c>
    </row>
    <row r="2099" spans="1:4" ht="40.5" x14ac:dyDescent="0.2">
      <c r="A2099" s="120" t="s">
        <v>3652</v>
      </c>
      <c r="B2099" s="122" t="s">
        <v>9693</v>
      </c>
      <c r="C2099" s="121" t="s">
        <v>8</v>
      </c>
      <c r="D2099" s="123" t="s">
        <v>17181</v>
      </c>
    </row>
    <row r="2100" spans="1:4" ht="40.5" x14ac:dyDescent="0.2">
      <c r="A2100" s="120" t="s">
        <v>3654</v>
      </c>
      <c r="B2100" s="122" t="s">
        <v>9694</v>
      </c>
      <c r="C2100" s="121" t="s">
        <v>8</v>
      </c>
      <c r="D2100" s="123" t="s">
        <v>6878</v>
      </c>
    </row>
    <row r="2101" spans="1:4" ht="40.5" x14ac:dyDescent="0.2">
      <c r="A2101" s="120" t="s">
        <v>3656</v>
      </c>
      <c r="B2101" s="122" t="s">
        <v>9695</v>
      </c>
      <c r="C2101" s="121" t="s">
        <v>8</v>
      </c>
      <c r="D2101" s="123" t="s">
        <v>17293</v>
      </c>
    </row>
    <row r="2102" spans="1:4" ht="40.5" x14ac:dyDescent="0.2">
      <c r="A2102" s="120" t="s">
        <v>3657</v>
      </c>
      <c r="B2102" s="122" t="s">
        <v>9696</v>
      </c>
      <c r="C2102" s="121" t="s">
        <v>8</v>
      </c>
      <c r="D2102" s="123" t="s">
        <v>527</v>
      </c>
    </row>
    <row r="2103" spans="1:4" ht="40.5" x14ac:dyDescent="0.2">
      <c r="A2103" s="120" t="s">
        <v>3658</v>
      </c>
      <c r="B2103" s="122" t="s">
        <v>9697</v>
      </c>
      <c r="C2103" s="121" t="s">
        <v>8</v>
      </c>
      <c r="D2103" s="123" t="s">
        <v>132</v>
      </c>
    </row>
    <row r="2104" spans="1:4" ht="40.5" x14ac:dyDescent="0.2">
      <c r="A2104" s="120" t="s">
        <v>3660</v>
      </c>
      <c r="B2104" s="122" t="s">
        <v>9698</v>
      </c>
      <c r="C2104" s="121" t="s">
        <v>8</v>
      </c>
      <c r="D2104" s="123" t="s">
        <v>17294</v>
      </c>
    </row>
    <row r="2105" spans="1:4" ht="40.5" x14ac:dyDescent="0.2">
      <c r="A2105" s="120" t="s">
        <v>3661</v>
      </c>
      <c r="B2105" s="122" t="s">
        <v>9699</v>
      </c>
      <c r="C2105" s="121" t="s">
        <v>8</v>
      </c>
      <c r="D2105" s="123" t="s">
        <v>17295</v>
      </c>
    </row>
    <row r="2106" spans="1:4" ht="40.5" x14ac:dyDescent="0.2">
      <c r="A2106" s="120" t="s">
        <v>3662</v>
      </c>
      <c r="B2106" s="122" t="s">
        <v>9700</v>
      </c>
      <c r="C2106" s="121" t="s">
        <v>8</v>
      </c>
      <c r="D2106" s="123" t="s">
        <v>17296</v>
      </c>
    </row>
    <row r="2107" spans="1:4" ht="40.5" x14ac:dyDescent="0.2">
      <c r="A2107" s="120" t="s">
        <v>3664</v>
      </c>
      <c r="B2107" s="122" t="s">
        <v>9701</v>
      </c>
      <c r="C2107" s="121" t="s">
        <v>8</v>
      </c>
      <c r="D2107" s="123" t="s">
        <v>17297</v>
      </c>
    </row>
    <row r="2108" spans="1:4" ht="40.5" x14ac:dyDescent="0.2">
      <c r="A2108" s="120" t="s">
        <v>3665</v>
      </c>
      <c r="B2108" s="122" t="s">
        <v>9702</v>
      </c>
      <c r="C2108" s="121" t="s">
        <v>8</v>
      </c>
      <c r="D2108" s="123" t="s">
        <v>17298</v>
      </c>
    </row>
    <row r="2109" spans="1:4" ht="40.5" x14ac:dyDescent="0.2">
      <c r="A2109" s="120" t="s">
        <v>3666</v>
      </c>
      <c r="B2109" s="122" t="s">
        <v>9703</v>
      </c>
      <c r="C2109" s="121" t="s">
        <v>8</v>
      </c>
      <c r="D2109" s="123" t="s">
        <v>16477</v>
      </c>
    </row>
    <row r="2110" spans="1:4" ht="40.5" x14ac:dyDescent="0.2">
      <c r="A2110" s="120" t="s">
        <v>3667</v>
      </c>
      <c r="B2110" s="122" t="s">
        <v>9704</v>
      </c>
      <c r="C2110" s="121" t="s">
        <v>8</v>
      </c>
      <c r="D2110" s="123" t="s">
        <v>1204</v>
      </c>
    </row>
    <row r="2111" spans="1:4" ht="40.5" x14ac:dyDescent="0.2">
      <c r="A2111" s="120" t="s">
        <v>3669</v>
      </c>
      <c r="B2111" s="122" t="s">
        <v>9705</v>
      </c>
      <c r="C2111" s="121" t="s">
        <v>8</v>
      </c>
      <c r="D2111" s="123" t="s">
        <v>1266</v>
      </c>
    </row>
    <row r="2112" spans="1:4" ht="27" x14ac:dyDescent="0.2">
      <c r="A2112" s="120" t="s">
        <v>3670</v>
      </c>
      <c r="B2112" s="122" t="s">
        <v>9706</v>
      </c>
      <c r="C2112" s="121" t="s">
        <v>8</v>
      </c>
      <c r="D2112" s="123" t="s">
        <v>17299</v>
      </c>
    </row>
    <row r="2113" spans="1:4" ht="27" x14ac:dyDescent="0.2">
      <c r="A2113" s="120" t="s">
        <v>3671</v>
      </c>
      <c r="B2113" s="122" t="s">
        <v>9707</v>
      </c>
      <c r="C2113" s="121" t="s">
        <v>8</v>
      </c>
      <c r="D2113" s="123" t="s">
        <v>17300</v>
      </c>
    </row>
    <row r="2114" spans="1:4" ht="27" x14ac:dyDescent="0.2">
      <c r="A2114" s="120" t="s">
        <v>3672</v>
      </c>
      <c r="B2114" s="122" t="s">
        <v>9708</v>
      </c>
      <c r="C2114" s="121" t="s">
        <v>8</v>
      </c>
      <c r="D2114" s="123" t="s">
        <v>17301</v>
      </c>
    </row>
    <row r="2115" spans="1:4" ht="27" x14ac:dyDescent="0.2">
      <c r="A2115" s="120" t="s">
        <v>3673</v>
      </c>
      <c r="B2115" s="122" t="s">
        <v>9709</v>
      </c>
      <c r="C2115" s="121" t="s">
        <v>8</v>
      </c>
      <c r="D2115" s="123" t="s">
        <v>17302</v>
      </c>
    </row>
    <row r="2116" spans="1:4" ht="27" x14ac:dyDescent="0.2">
      <c r="A2116" s="120" t="s">
        <v>3674</v>
      </c>
      <c r="B2116" s="122" t="s">
        <v>9710</v>
      </c>
      <c r="C2116" s="121" t="s">
        <v>8</v>
      </c>
      <c r="D2116" s="123" t="s">
        <v>17303</v>
      </c>
    </row>
    <row r="2117" spans="1:4" ht="27" x14ac:dyDescent="0.2">
      <c r="A2117" s="120" t="s">
        <v>3675</v>
      </c>
      <c r="B2117" s="122" t="s">
        <v>9711</v>
      </c>
      <c r="C2117" s="121" t="s">
        <v>8</v>
      </c>
      <c r="D2117" s="123" t="s">
        <v>17304</v>
      </c>
    </row>
    <row r="2118" spans="1:4" ht="27" x14ac:dyDescent="0.2">
      <c r="A2118" s="120" t="s">
        <v>3676</v>
      </c>
      <c r="B2118" s="122" t="s">
        <v>9712</v>
      </c>
      <c r="C2118" s="121" t="s">
        <v>8</v>
      </c>
      <c r="D2118" s="123" t="s">
        <v>17305</v>
      </c>
    </row>
    <row r="2119" spans="1:4" ht="27" x14ac:dyDescent="0.2">
      <c r="A2119" s="120" t="s">
        <v>3677</v>
      </c>
      <c r="B2119" s="122" t="s">
        <v>9713</v>
      </c>
      <c r="C2119" s="121" t="s">
        <v>8</v>
      </c>
      <c r="D2119" s="123" t="s">
        <v>17306</v>
      </c>
    </row>
    <row r="2120" spans="1:4" ht="27" x14ac:dyDescent="0.2">
      <c r="A2120" s="120" t="s">
        <v>3678</v>
      </c>
      <c r="B2120" s="122" t="s">
        <v>9714</v>
      </c>
      <c r="C2120" s="121" t="s">
        <v>8</v>
      </c>
      <c r="D2120" s="123" t="s">
        <v>17307</v>
      </c>
    </row>
    <row r="2121" spans="1:4" ht="27" x14ac:dyDescent="0.2">
      <c r="A2121" s="120" t="s">
        <v>3680</v>
      </c>
      <c r="B2121" s="122" t="s">
        <v>9715</v>
      </c>
      <c r="C2121" s="121" t="s">
        <v>8</v>
      </c>
      <c r="D2121" s="123" t="s">
        <v>14220</v>
      </c>
    </row>
    <row r="2122" spans="1:4" ht="40.5" x14ac:dyDescent="0.2">
      <c r="A2122" s="120" t="s">
        <v>3681</v>
      </c>
      <c r="B2122" s="122" t="s">
        <v>9716</v>
      </c>
      <c r="C2122" s="121" t="s">
        <v>8</v>
      </c>
      <c r="D2122" s="123" t="s">
        <v>17308</v>
      </c>
    </row>
    <row r="2123" spans="1:4" ht="40.5" x14ac:dyDescent="0.2">
      <c r="A2123" s="120" t="s">
        <v>3682</v>
      </c>
      <c r="B2123" s="122" t="s">
        <v>9717</v>
      </c>
      <c r="C2123" s="121" t="s">
        <v>8</v>
      </c>
      <c r="D2123" s="123" t="s">
        <v>17309</v>
      </c>
    </row>
    <row r="2124" spans="1:4" ht="40.5" x14ac:dyDescent="0.2">
      <c r="A2124" s="120" t="s">
        <v>3683</v>
      </c>
      <c r="B2124" s="122" t="s">
        <v>9718</v>
      </c>
      <c r="C2124" s="121" t="s">
        <v>8</v>
      </c>
      <c r="D2124" s="123" t="s">
        <v>17310</v>
      </c>
    </row>
    <row r="2125" spans="1:4" ht="27" x14ac:dyDescent="0.2">
      <c r="A2125" s="120" t="s">
        <v>3684</v>
      </c>
      <c r="B2125" s="122" t="s">
        <v>9719</v>
      </c>
      <c r="C2125" s="121" t="s">
        <v>8</v>
      </c>
      <c r="D2125" s="123" t="s">
        <v>17311</v>
      </c>
    </row>
    <row r="2126" spans="1:4" ht="27" x14ac:dyDescent="0.2">
      <c r="A2126" s="120" t="s">
        <v>3685</v>
      </c>
      <c r="B2126" s="122" t="s">
        <v>9720</v>
      </c>
      <c r="C2126" s="121" t="s">
        <v>8</v>
      </c>
      <c r="D2126" s="123" t="s">
        <v>17312</v>
      </c>
    </row>
    <row r="2127" spans="1:4" ht="27" x14ac:dyDescent="0.2">
      <c r="A2127" s="120" t="s">
        <v>3686</v>
      </c>
      <c r="B2127" s="122" t="s">
        <v>9721</v>
      </c>
      <c r="C2127" s="121" t="s">
        <v>8</v>
      </c>
      <c r="D2127" s="123" t="s">
        <v>17313</v>
      </c>
    </row>
    <row r="2128" spans="1:4" ht="27" x14ac:dyDescent="0.2">
      <c r="A2128" s="120" t="s">
        <v>3687</v>
      </c>
      <c r="B2128" s="122" t="s">
        <v>9722</v>
      </c>
      <c r="C2128" s="121" t="s">
        <v>8</v>
      </c>
      <c r="D2128" s="123" t="s">
        <v>17314</v>
      </c>
    </row>
    <row r="2129" spans="1:4" ht="27" x14ac:dyDescent="0.2">
      <c r="A2129" s="120" t="s">
        <v>3688</v>
      </c>
      <c r="B2129" s="122" t="s">
        <v>9723</v>
      </c>
      <c r="C2129" s="121" t="s">
        <v>8</v>
      </c>
      <c r="D2129" s="123" t="s">
        <v>17315</v>
      </c>
    </row>
    <row r="2130" spans="1:4" ht="27" x14ac:dyDescent="0.2">
      <c r="A2130" s="120" t="s">
        <v>3689</v>
      </c>
      <c r="B2130" s="122" t="s">
        <v>9724</v>
      </c>
      <c r="C2130" s="121" t="s">
        <v>8</v>
      </c>
      <c r="D2130" s="123" t="s">
        <v>17316</v>
      </c>
    </row>
    <row r="2131" spans="1:4" ht="27" x14ac:dyDescent="0.2">
      <c r="A2131" s="120" t="s">
        <v>3691</v>
      </c>
      <c r="B2131" s="122" t="s">
        <v>9725</v>
      </c>
      <c r="C2131" s="121" t="s">
        <v>8</v>
      </c>
      <c r="D2131" s="123" t="s">
        <v>17317</v>
      </c>
    </row>
    <row r="2132" spans="1:4" ht="27" x14ac:dyDescent="0.2">
      <c r="A2132" s="120" t="s">
        <v>3692</v>
      </c>
      <c r="B2132" s="122" t="s">
        <v>9726</v>
      </c>
      <c r="C2132" s="121" t="s">
        <v>8</v>
      </c>
      <c r="D2132" s="123" t="s">
        <v>633</v>
      </c>
    </row>
    <row r="2133" spans="1:4" ht="27" x14ac:dyDescent="0.2">
      <c r="A2133" s="120" t="s">
        <v>3694</v>
      </c>
      <c r="B2133" s="122" t="s">
        <v>9727</v>
      </c>
      <c r="C2133" s="121" t="s">
        <v>8</v>
      </c>
      <c r="D2133" s="123" t="s">
        <v>17318</v>
      </c>
    </row>
    <row r="2134" spans="1:4" ht="27" x14ac:dyDescent="0.2">
      <c r="A2134" s="120" t="s">
        <v>3695</v>
      </c>
      <c r="B2134" s="122" t="s">
        <v>9728</v>
      </c>
      <c r="C2134" s="121" t="s">
        <v>8</v>
      </c>
      <c r="D2134" s="123" t="s">
        <v>17319</v>
      </c>
    </row>
    <row r="2135" spans="1:4" ht="27" x14ac:dyDescent="0.2">
      <c r="A2135" s="120" t="s">
        <v>3696</v>
      </c>
      <c r="B2135" s="122" t="s">
        <v>9729</v>
      </c>
      <c r="C2135" s="121" t="s">
        <v>8</v>
      </c>
      <c r="D2135" s="123" t="s">
        <v>17320</v>
      </c>
    </row>
    <row r="2136" spans="1:4" ht="27" x14ac:dyDescent="0.2">
      <c r="A2136" s="120" t="s">
        <v>3697</v>
      </c>
      <c r="B2136" s="122" t="s">
        <v>9730</v>
      </c>
      <c r="C2136" s="121" t="s">
        <v>8</v>
      </c>
      <c r="D2136" s="123" t="s">
        <v>17321</v>
      </c>
    </row>
    <row r="2137" spans="1:4" ht="27" x14ac:dyDescent="0.2">
      <c r="A2137" s="120" t="s">
        <v>3698</v>
      </c>
      <c r="B2137" s="122" t="s">
        <v>9731</v>
      </c>
      <c r="C2137" s="121" t="s">
        <v>8</v>
      </c>
      <c r="D2137" s="123" t="s">
        <v>14568</v>
      </c>
    </row>
    <row r="2138" spans="1:4" ht="27" x14ac:dyDescent="0.2">
      <c r="A2138" s="120" t="s">
        <v>3699</v>
      </c>
      <c r="B2138" s="122" t="s">
        <v>9732</v>
      </c>
      <c r="C2138" s="121" t="s">
        <v>8</v>
      </c>
      <c r="D2138" s="123" t="s">
        <v>17322</v>
      </c>
    </row>
    <row r="2139" spans="1:4" ht="27" x14ac:dyDescent="0.2">
      <c r="A2139" s="120" t="s">
        <v>3700</v>
      </c>
      <c r="B2139" s="122" t="s">
        <v>9733</v>
      </c>
      <c r="C2139" s="121" t="s">
        <v>13227</v>
      </c>
      <c r="D2139" s="123" t="s">
        <v>16271</v>
      </c>
    </row>
    <row r="2140" spans="1:4" ht="40.5" x14ac:dyDescent="0.2">
      <c r="A2140" s="120" t="s">
        <v>3701</v>
      </c>
      <c r="B2140" s="122" t="s">
        <v>9734</v>
      </c>
      <c r="C2140" s="121" t="s">
        <v>8</v>
      </c>
      <c r="D2140" s="123" t="s">
        <v>17323</v>
      </c>
    </row>
    <row r="2141" spans="1:4" ht="13.5" x14ac:dyDescent="0.2">
      <c r="A2141" s="120" t="s">
        <v>3702</v>
      </c>
      <c r="B2141" s="122" t="s">
        <v>9735</v>
      </c>
      <c r="C2141" s="121" t="s">
        <v>14757</v>
      </c>
      <c r="D2141" s="123" t="s">
        <v>13519</v>
      </c>
    </row>
    <row r="2142" spans="1:4" ht="13.5" x14ac:dyDescent="0.2">
      <c r="A2142" s="120" t="s">
        <v>3704</v>
      </c>
      <c r="B2142" s="122" t="s">
        <v>15476</v>
      </c>
      <c r="C2142" s="121" t="s">
        <v>14757</v>
      </c>
      <c r="D2142" s="123" t="s">
        <v>17324</v>
      </c>
    </row>
    <row r="2143" spans="1:4" ht="27" x14ac:dyDescent="0.2">
      <c r="A2143" s="120" t="s">
        <v>3705</v>
      </c>
      <c r="B2143" s="122" t="s">
        <v>9736</v>
      </c>
      <c r="C2143" s="121" t="s">
        <v>8</v>
      </c>
      <c r="D2143" s="123" t="s">
        <v>2827</v>
      </c>
    </row>
    <row r="2144" spans="1:4" ht="13.5" x14ac:dyDescent="0.2">
      <c r="A2144" s="120" t="s">
        <v>3706</v>
      </c>
      <c r="B2144" s="122" t="s">
        <v>9737</v>
      </c>
      <c r="C2144" s="121" t="s">
        <v>13227</v>
      </c>
      <c r="D2144" s="123" t="s">
        <v>3808</v>
      </c>
    </row>
    <row r="2145" spans="1:4" ht="13.5" x14ac:dyDescent="0.2">
      <c r="A2145" s="120" t="s">
        <v>3708</v>
      </c>
      <c r="B2145" s="122" t="s">
        <v>9738</v>
      </c>
      <c r="C2145" s="121" t="s">
        <v>13227</v>
      </c>
      <c r="D2145" s="123" t="s">
        <v>624</v>
      </c>
    </row>
    <row r="2146" spans="1:4" ht="13.5" x14ac:dyDescent="0.2">
      <c r="A2146" s="120" t="s">
        <v>3709</v>
      </c>
      <c r="B2146" s="122" t="s">
        <v>9739</v>
      </c>
      <c r="C2146" s="121" t="s">
        <v>13227</v>
      </c>
      <c r="D2146" s="123" t="s">
        <v>5119</v>
      </c>
    </row>
    <row r="2147" spans="1:4" ht="27" x14ac:dyDescent="0.2">
      <c r="A2147" s="120" t="s">
        <v>3710</v>
      </c>
      <c r="B2147" s="122" t="s">
        <v>9740</v>
      </c>
      <c r="C2147" s="121" t="s">
        <v>13227</v>
      </c>
      <c r="D2147" s="123" t="s">
        <v>5923</v>
      </c>
    </row>
    <row r="2148" spans="1:4" ht="27" x14ac:dyDescent="0.2">
      <c r="A2148" s="120" t="s">
        <v>3711</v>
      </c>
      <c r="B2148" s="122" t="s">
        <v>9741</v>
      </c>
      <c r="C2148" s="121" t="s">
        <v>13227</v>
      </c>
      <c r="D2148" s="123" t="s">
        <v>831</v>
      </c>
    </row>
    <row r="2149" spans="1:4" ht="27" x14ac:dyDescent="0.2">
      <c r="A2149" s="120" t="s">
        <v>3712</v>
      </c>
      <c r="B2149" s="122" t="s">
        <v>9742</v>
      </c>
      <c r="C2149" s="121" t="s">
        <v>13227</v>
      </c>
      <c r="D2149" s="123" t="s">
        <v>1242</v>
      </c>
    </row>
    <row r="2150" spans="1:4" ht="27" x14ac:dyDescent="0.2">
      <c r="A2150" s="120" t="s">
        <v>3713</v>
      </c>
      <c r="B2150" s="122" t="s">
        <v>9743</v>
      </c>
      <c r="C2150" s="121" t="s">
        <v>13227</v>
      </c>
      <c r="D2150" s="123" t="s">
        <v>1089</v>
      </c>
    </row>
    <row r="2151" spans="1:4" ht="27" x14ac:dyDescent="0.2">
      <c r="A2151" s="120" t="s">
        <v>3715</v>
      </c>
      <c r="B2151" s="122" t="s">
        <v>9744</v>
      </c>
      <c r="C2151" s="121" t="s">
        <v>13227</v>
      </c>
      <c r="D2151" s="123" t="s">
        <v>17325</v>
      </c>
    </row>
    <row r="2152" spans="1:4" ht="27" x14ac:dyDescent="0.2">
      <c r="A2152" s="120" t="s">
        <v>3716</v>
      </c>
      <c r="B2152" s="122" t="s">
        <v>9745</v>
      </c>
      <c r="C2152" s="121" t="s">
        <v>13227</v>
      </c>
      <c r="D2152" s="123" t="s">
        <v>13415</v>
      </c>
    </row>
    <row r="2153" spans="1:4" ht="27" x14ac:dyDescent="0.2">
      <c r="A2153" s="120" t="s">
        <v>3717</v>
      </c>
      <c r="B2153" s="122" t="s">
        <v>9746</v>
      </c>
      <c r="C2153" s="121" t="s">
        <v>13227</v>
      </c>
      <c r="D2153" s="123" t="s">
        <v>846</v>
      </c>
    </row>
    <row r="2154" spans="1:4" ht="27" x14ac:dyDescent="0.2">
      <c r="A2154" s="120" t="s">
        <v>3718</v>
      </c>
      <c r="B2154" s="122" t="s">
        <v>9747</v>
      </c>
      <c r="C2154" s="121" t="s">
        <v>13227</v>
      </c>
      <c r="D2154" s="123" t="s">
        <v>1007</v>
      </c>
    </row>
    <row r="2155" spans="1:4" ht="27" x14ac:dyDescent="0.2">
      <c r="A2155" s="120" t="s">
        <v>3719</v>
      </c>
      <c r="B2155" s="122" t="s">
        <v>9748</v>
      </c>
      <c r="C2155" s="121" t="s">
        <v>13227</v>
      </c>
      <c r="D2155" s="123" t="s">
        <v>17326</v>
      </c>
    </row>
    <row r="2156" spans="1:4" ht="27" x14ac:dyDescent="0.2">
      <c r="A2156" s="120" t="s">
        <v>3720</v>
      </c>
      <c r="B2156" s="122" t="s">
        <v>9749</v>
      </c>
      <c r="C2156" s="121" t="s">
        <v>13227</v>
      </c>
      <c r="D2156" s="123" t="s">
        <v>4052</v>
      </c>
    </row>
    <row r="2157" spans="1:4" ht="27" x14ac:dyDescent="0.2">
      <c r="A2157" s="120" t="s">
        <v>3721</v>
      </c>
      <c r="B2157" s="122" t="s">
        <v>9750</v>
      </c>
      <c r="C2157" s="121" t="s">
        <v>13227</v>
      </c>
      <c r="D2157" s="123" t="s">
        <v>3726</v>
      </c>
    </row>
    <row r="2158" spans="1:4" ht="27" x14ac:dyDescent="0.2">
      <c r="A2158" s="120" t="s">
        <v>3722</v>
      </c>
      <c r="B2158" s="122" t="s">
        <v>9751</v>
      </c>
      <c r="C2158" s="121" t="s">
        <v>13227</v>
      </c>
      <c r="D2158" s="123" t="s">
        <v>497</v>
      </c>
    </row>
    <row r="2159" spans="1:4" ht="27" x14ac:dyDescent="0.2">
      <c r="A2159" s="120" t="s">
        <v>3723</v>
      </c>
      <c r="B2159" s="122" t="s">
        <v>9752</v>
      </c>
      <c r="C2159" s="121" t="s">
        <v>13227</v>
      </c>
      <c r="D2159" s="123" t="s">
        <v>2354</v>
      </c>
    </row>
    <row r="2160" spans="1:4" ht="40.5" x14ac:dyDescent="0.2">
      <c r="A2160" s="120" t="s">
        <v>3724</v>
      </c>
      <c r="B2160" s="122" t="s">
        <v>9753</v>
      </c>
      <c r="C2160" s="121" t="s">
        <v>13227</v>
      </c>
      <c r="D2160" s="123" t="s">
        <v>5702</v>
      </c>
    </row>
    <row r="2161" spans="1:4" ht="40.5" x14ac:dyDescent="0.2">
      <c r="A2161" s="120" t="s">
        <v>3725</v>
      </c>
      <c r="B2161" s="122" t="s">
        <v>9754</v>
      </c>
      <c r="C2161" s="121" t="s">
        <v>13227</v>
      </c>
      <c r="D2161" s="123" t="s">
        <v>353</v>
      </c>
    </row>
    <row r="2162" spans="1:4" ht="40.5" x14ac:dyDescent="0.2">
      <c r="A2162" s="120" t="s">
        <v>3727</v>
      </c>
      <c r="B2162" s="122" t="s">
        <v>9755</v>
      </c>
      <c r="C2162" s="121" t="s">
        <v>13227</v>
      </c>
      <c r="D2162" s="123" t="s">
        <v>1339</v>
      </c>
    </row>
    <row r="2163" spans="1:4" ht="40.5" x14ac:dyDescent="0.2">
      <c r="A2163" s="120" t="s">
        <v>3729</v>
      </c>
      <c r="B2163" s="122" t="s">
        <v>9756</v>
      </c>
      <c r="C2163" s="121" t="s">
        <v>13227</v>
      </c>
      <c r="D2163" s="123" t="s">
        <v>3773</v>
      </c>
    </row>
    <row r="2164" spans="1:4" ht="40.5" x14ac:dyDescent="0.2">
      <c r="A2164" s="120" t="s">
        <v>3730</v>
      </c>
      <c r="B2164" s="122" t="s">
        <v>9757</v>
      </c>
      <c r="C2164" s="121" t="s">
        <v>13227</v>
      </c>
      <c r="D2164" s="123" t="s">
        <v>1209</v>
      </c>
    </row>
    <row r="2165" spans="1:4" ht="40.5" x14ac:dyDescent="0.2">
      <c r="A2165" s="120" t="s">
        <v>3731</v>
      </c>
      <c r="B2165" s="122" t="s">
        <v>9758</v>
      </c>
      <c r="C2165" s="121" t="s">
        <v>13227</v>
      </c>
      <c r="D2165" s="123" t="s">
        <v>1350</v>
      </c>
    </row>
    <row r="2166" spans="1:4" ht="40.5" x14ac:dyDescent="0.2">
      <c r="A2166" s="120" t="s">
        <v>3733</v>
      </c>
      <c r="B2166" s="122" t="s">
        <v>9759</v>
      </c>
      <c r="C2166" s="121" t="s">
        <v>13227</v>
      </c>
      <c r="D2166" s="123" t="s">
        <v>2618</v>
      </c>
    </row>
    <row r="2167" spans="1:4" ht="40.5" x14ac:dyDescent="0.2">
      <c r="A2167" s="120" t="s">
        <v>3734</v>
      </c>
      <c r="B2167" s="122" t="s">
        <v>9760</v>
      </c>
      <c r="C2167" s="121" t="s">
        <v>13227</v>
      </c>
      <c r="D2167" s="123" t="s">
        <v>460</v>
      </c>
    </row>
    <row r="2168" spans="1:4" ht="40.5" x14ac:dyDescent="0.2">
      <c r="A2168" s="120" t="s">
        <v>3735</v>
      </c>
      <c r="B2168" s="122" t="s">
        <v>9761</v>
      </c>
      <c r="C2168" s="121" t="s">
        <v>13227</v>
      </c>
      <c r="D2168" s="123" t="s">
        <v>1072</v>
      </c>
    </row>
    <row r="2169" spans="1:4" ht="40.5" x14ac:dyDescent="0.2">
      <c r="A2169" s="120" t="s">
        <v>3736</v>
      </c>
      <c r="B2169" s="122" t="s">
        <v>9762</v>
      </c>
      <c r="C2169" s="121" t="s">
        <v>13227</v>
      </c>
      <c r="D2169" s="123" t="s">
        <v>330</v>
      </c>
    </row>
    <row r="2170" spans="1:4" ht="40.5" x14ac:dyDescent="0.2">
      <c r="A2170" s="120" t="s">
        <v>3737</v>
      </c>
      <c r="B2170" s="122" t="s">
        <v>9763</v>
      </c>
      <c r="C2170" s="121" t="s">
        <v>13227</v>
      </c>
      <c r="D2170" s="123" t="s">
        <v>953</v>
      </c>
    </row>
    <row r="2171" spans="1:4" ht="40.5" x14ac:dyDescent="0.2">
      <c r="A2171" s="120" t="s">
        <v>3738</v>
      </c>
      <c r="B2171" s="122" t="s">
        <v>9764</v>
      </c>
      <c r="C2171" s="121" t="s">
        <v>13227</v>
      </c>
      <c r="D2171" s="123" t="s">
        <v>2697</v>
      </c>
    </row>
    <row r="2172" spans="1:4" ht="40.5" x14ac:dyDescent="0.2">
      <c r="A2172" s="120" t="s">
        <v>3739</v>
      </c>
      <c r="B2172" s="122" t="s">
        <v>9765</v>
      </c>
      <c r="C2172" s="121" t="s">
        <v>13227</v>
      </c>
      <c r="D2172" s="123" t="s">
        <v>2354</v>
      </c>
    </row>
    <row r="2173" spans="1:4" ht="40.5" x14ac:dyDescent="0.2">
      <c r="A2173" s="120" t="s">
        <v>3740</v>
      </c>
      <c r="B2173" s="122" t="s">
        <v>9766</v>
      </c>
      <c r="C2173" s="121" t="s">
        <v>13227</v>
      </c>
      <c r="D2173" s="123" t="s">
        <v>1350</v>
      </c>
    </row>
    <row r="2174" spans="1:4" ht="40.5" x14ac:dyDescent="0.2">
      <c r="A2174" s="120" t="s">
        <v>3741</v>
      </c>
      <c r="B2174" s="122" t="s">
        <v>9767</v>
      </c>
      <c r="C2174" s="121" t="s">
        <v>13227</v>
      </c>
      <c r="D2174" s="123" t="s">
        <v>1021</v>
      </c>
    </row>
    <row r="2175" spans="1:4" ht="40.5" x14ac:dyDescent="0.2">
      <c r="A2175" s="120" t="s">
        <v>3742</v>
      </c>
      <c r="B2175" s="122" t="s">
        <v>9768</v>
      </c>
      <c r="C2175" s="121" t="s">
        <v>13227</v>
      </c>
      <c r="D2175" s="123" t="s">
        <v>676</v>
      </c>
    </row>
    <row r="2176" spans="1:4" ht="40.5" x14ac:dyDescent="0.2">
      <c r="A2176" s="120" t="s">
        <v>3743</v>
      </c>
      <c r="B2176" s="122" t="s">
        <v>9769</v>
      </c>
      <c r="C2176" s="121" t="s">
        <v>13227</v>
      </c>
      <c r="D2176" s="123" t="s">
        <v>7436</v>
      </c>
    </row>
    <row r="2177" spans="1:4" ht="40.5" x14ac:dyDescent="0.2">
      <c r="A2177" s="120" t="s">
        <v>3744</v>
      </c>
      <c r="B2177" s="122" t="s">
        <v>9770</v>
      </c>
      <c r="C2177" s="121" t="s">
        <v>13227</v>
      </c>
      <c r="D2177" s="123" t="s">
        <v>673</v>
      </c>
    </row>
    <row r="2178" spans="1:4" ht="40.5" x14ac:dyDescent="0.2">
      <c r="A2178" s="120" t="s">
        <v>3746</v>
      </c>
      <c r="B2178" s="122" t="s">
        <v>9771</v>
      </c>
      <c r="C2178" s="121" t="s">
        <v>13227</v>
      </c>
      <c r="D2178" s="123" t="s">
        <v>14394</v>
      </c>
    </row>
    <row r="2179" spans="1:4" ht="40.5" x14ac:dyDescent="0.2">
      <c r="A2179" s="120" t="s">
        <v>3747</v>
      </c>
      <c r="B2179" s="122" t="s">
        <v>9772</v>
      </c>
      <c r="C2179" s="121" t="s">
        <v>13227</v>
      </c>
      <c r="D2179" s="123" t="s">
        <v>1040</v>
      </c>
    </row>
    <row r="2180" spans="1:4" ht="40.5" x14ac:dyDescent="0.2">
      <c r="A2180" s="120" t="s">
        <v>3748</v>
      </c>
      <c r="B2180" s="122" t="s">
        <v>9773</v>
      </c>
      <c r="C2180" s="121" t="s">
        <v>13227</v>
      </c>
      <c r="D2180" s="123" t="s">
        <v>13553</v>
      </c>
    </row>
    <row r="2181" spans="1:4" ht="40.5" x14ac:dyDescent="0.2">
      <c r="A2181" s="120" t="s">
        <v>3749</v>
      </c>
      <c r="B2181" s="122" t="s">
        <v>9774</v>
      </c>
      <c r="C2181" s="121" t="s">
        <v>13227</v>
      </c>
      <c r="D2181" s="123" t="s">
        <v>193</v>
      </c>
    </row>
    <row r="2182" spans="1:4" ht="40.5" x14ac:dyDescent="0.2">
      <c r="A2182" s="120" t="s">
        <v>3751</v>
      </c>
      <c r="B2182" s="122" t="s">
        <v>9775</v>
      </c>
      <c r="C2182" s="121" t="s">
        <v>13227</v>
      </c>
      <c r="D2182" s="123" t="s">
        <v>6666</v>
      </c>
    </row>
    <row r="2183" spans="1:4" ht="40.5" x14ac:dyDescent="0.2">
      <c r="A2183" s="120" t="s">
        <v>3753</v>
      </c>
      <c r="B2183" s="122" t="s">
        <v>9776</v>
      </c>
      <c r="C2183" s="121" t="s">
        <v>13227</v>
      </c>
      <c r="D2183" s="123" t="s">
        <v>467</v>
      </c>
    </row>
    <row r="2184" spans="1:4" ht="40.5" x14ac:dyDescent="0.2">
      <c r="A2184" s="120" t="s">
        <v>3754</v>
      </c>
      <c r="B2184" s="122" t="s">
        <v>9777</v>
      </c>
      <c r="C2184" s="121" t="s">
        <v>13227</v>
      </c>
      <c r="D2184" s="123" t="s">
        <v>1309</v>
      </c>
    </row>
    <row r="2185" spans="1:4" ht="40.5" x14ac:dyDescent="0.2">
      <c r="A2185" s="120" t="s">
        <v>3756</v>
      </c>
      <c r="B2185" s="122" t="s">
        <v>9778</v>
      </c>
      <c r="C2185" s="121" t="s">
        <v>13227</v>
      </c>
      <c r="D2185" s="123" t="s">
        <v>393</v>
      </c>
    </row>
    <row r="2186" spans="1:4" ht="40.5" x14ac:dyDescent="0.2">
      <c r="A2186" s="120" t="s">
        <v>3757</v>
      </c>
      <c r="B2186" s="122" t="s">
        <v>9779</v>
      </c>
      <c r="C2186" s="121" t="s">
        <v>13227</v>
      </c>
      <c r="D2186" s="123" t="s">
        <v>790</v>
      </c>
    </row>
    <row r="2187" spans="1:4" ht="40.5" x14ac:dyDescent="0.2">
      <c r="A2187" s="120" t="s">
        <v>3758</v>
      </c>
      <c r="B2187" s="122" t="s">
        <v>9780</v>
      </c>
      <c r="C2187" s="121" t="s">
        <v>13227</v>
      </c>
      <c r="D2187" s="123" t="s">
        <v>1258</v>
      </c>
    </row>
    <row r="2188" spans="1:4" ht="40.5" x14ac:dyDescent="0.2">
      <c r="A2188" s="120" t="s">
        <v>3759</v>
      </c>
      <c r="B2188" s="122" t="s">
        <v>9781</v>
      </c>
      <c r="C2188" s="121" t="s">
        <v>13227</v>
      </c>
      <c r="D2188" s="123" t="s">
        <v>335</v>
      </c>
    </row>
    <row r="2189" spans="1:4" ht="40.5" x14ac:dyDescent="0.2">
      <c r="A2189" s="120" t="s">
        <v>3760</v>
      </c>
      <c r="B2189" s="122" t="s">
        <v>9782</v>
      </c>
      <c r="C2189" s="121" t="s">
        <v>13227</v>
      </c>
      <c r="D2189" s="123" t="s">
        <v>490</v>
      </c>
    </row>
    <row r="2190" spans="1:4" ht="40.5" x14ac:dyDescent="0.2">
      <c r="A2190" s="120" t="s">
        <v>3761</v>
      </c>
      <c r="B2190" s="122" t="s">
        <v>9783</v>
      </c>
      <c r="C2190" s="121" t="s">
        <v>13227</v>
      </c>
      <c r="D2190" s="123" t="s">
        <v>1371</v>
      </c>
    </row>
    <row r="2191" spans="1:4" ht="40.5" x14ac:dyDescent="0.2">
      <c r="A2191" s="120" t="s">
        <v>3762</v>
      </c>
      <c r="B2191" s="122" t="s">
        <v>9784</v>
      </c>
      <c r="C2191" s="121" t="s">
        <v>13227</v>
      </c>
      <c r="D2191" s="123" t="s">
        <v>16953</v>
      </c>
    </row>
    <row r="2192" spans="1:4" ht="27" x14ac:dyDescent="0.2">
      <c r="A2192" s="120" t="s">
        <v>3763</v>
      </c>
      <c r="B2192" s="122" t="s">
        <v>9785</v>
      </c>
      <c r="C2192" s="121" t="s">
        <v>13227</v>
      </c>
      <c r="D2192" s="123" t="s">
        <v>5206</v>
      </c>
    </row>
    <row r="2193" spans="1:4" ht="27" x14ac:dyDescent="0.2">
      <c r="A2193" s="120" t="s">
        <v>3764</v>
      </c>
      <c r="B2193" s="122" t="s">
        <v>9786</v>
      </c>
      <c r="C2193" s="121" t="s">
        <v>13227</v>
      </c>
      <c r="D2193" s="123" t="s">
        <v>564</v>
      </c>
    </row>
    <row r="2194" spans="1:4" ht="27" x14ac:dyDescent="0.2">
      <c r="A2194" s="120" t="s">
        <v>3765</v>
      </c>
      <c r="B2194" s="122" t="s">
        <v>9787</v>
      </c>
      <c r="C2194" s="121" t="s">
        <v>13227</v>
      </c>
      <c r="D2194" s="123" t="s">
        <v>3796</v>
      </c>
    </row>
    <row r="2195" spans="1:4" ht="27" x14ac:dyDescent="0.2">
      <c r="A2195" s="120" t="s">
        <v>3766</v>
      </c>
      <c r="B2195" s="122" t="s">
        <v>9788</v>
      </c>
      <c r="C2195" s="121" t="s">
        <v>13227</v>
      </c>
      <c r="D2195" s="123" t="s">
        <v>122</v>
      </c>
    </row>
    <row r="2196" spans="1:4" ht="27" x14ac:dyDescent="0.2">
      <c r="A2196" s="120" t="s">
        <v>3767</v>
      </c>
      <c r="B2196" s="122" t="s">
        <v>9789</v>
      </c>
      <c r="C2196" s="121" t="s">
        <v>13227</v>
      </c>
      <c r="D2196" s="123" t="s">
        <v>678</v>
      </c>
    </row>
    <row r="2197" spans="1:4" ht="27" x14ac:dyDescent="0.2">
      <c r="A2197" s="120" t="s">
        <v>3768</v>
      </c>
      <c r="B2197" s="122" t="s">
        <v>9790</v>
      </c>
      <c r="C2197" s="121" t="s">
        <v>13227</v>
      </c>
      <c r="D2197" s="123" t="s">
        <v>1530</v>
      </c>
    </row>
    <row r="2198" spans="1:4" ht="27" x14ac:dyDescent="0.2">
      <c r="A2198" s="120" t="s">
        <v>3770</v>
      </c>
      <c r="B2198" s="122" t="s">
        <v>9791</v>
      </c>
      <c r="C2198" s="121" t="s">
        <v>13227</v>
      </c>
      <c r="D2198" s="123" t="s">
        <v>119</v>
      </c>
    </row>
    <row r="2199" spans="1:4" ht="27" x14ac:dyDescent="0.2">
      <c r="A2199" s="120" t="s">
        <v>3771</v>
      </c>
      <c r="B2199" s="122" t="s">
        <v>9792</v>
      </c>
      <c r="C2199" s="121" t="s">
        <v>13227</v>
      </c>
      <c r="D2199" s="123" t="s">
        <v>143</v>
      </c>
    </row>
    <row r="2200" spans="1:4" ht="27" x14ac:dyDescent="0.2">
      <c r="A2200" s="120" t="s">
        <v>3772</v>
      </c>
      <c r="B2200" s="122" t="s">
        <v>9793</v>
      </c>
      <c r="C2200" s="121" t="s">
        <v>13227</v>
      </c>
      <c r="D2200" s="123" t="s">
        <v>501</v>
      </c>
    </row>
    <row r="2201" spans="1:4" ht="27" x14ac:dyDescent="0.2">
      <c r="A2201" s="120" t="s">
        <v>3774</v>
      </c>
      <c r="B2201" s="122" t="s">
        <v>9794</v>
      </c>
      <c r="C2201" s="121" t="s">
        <v>13227</v>
      </c>
      <c r="D2201" s="123" t="s">
        <v>949</v>
      </c>
    </row>
    <row r="2202" spans="1:4" ht="27" x14ac:dyDescent="0.2">
      <c r="A2202" s="120" t="s">
        <v>3776</v>
      </c>
      <c r="B2202" s="122" t="s">
        <v>9795</v>
      </c>
      <c r="C2202" s="121" t="s">
        <v>13227</v>
      </c>
      <c r="D2202" s="123" t="s">
        <v>499</v>
      </c>
    </row>
    <row r="2203" spans="1:4" ht="27" x14ac:dyDescent="0.2">
      <c r="A2203" s="120" t="s">
        <v>3777</v>
      </c>
      <c r="B2203" s="122" t="s">
        <v>9796</v>
      </c>
      <c r="C2203" s="121" t="s">
        <v>13227</v>
      </c>
      <c r="D2203" s="123" t="s">
        <v>13512</v>
      </c>
    </row>
    <row r="2204" spans="1:4" ht="27" x14ac:dyDescent="0.2">
      <c r="A2204" s="120" t="s">
        <v>3778</v>
      </c>
      <c r="B2204" s="122" t="s">
        <v>9797</v>
      </c>
      <c r="C2204" s="121" t="s">
        <v>13227</v>
      </c>
      <c r="D2204" s="123" t="s">
        <v>307</v>
      </c>
    </row>
    <row r="2205" spans="1:4" ht="27" x14ac:dyDescent="0.2">
      <c r="A2205" s="120" t="s">
        <v>3779</v>
      </c>
      <c r="B2205" s="122" t="s">
        <v>9798</v>
      </c>
      <c r="C2205" s="121" t="s">
        <v>13227</v>
      </c>
      <c r="D2205" s="123" t="s">
        <v>882</v>
      </c>
    </row>
    <row r="2206" spans="1:4" ht="27" x14ac:dyDescent="0.2">
      <c r="A2206" s="120" t="s">
        <v>3780</v>
      </c>
      <c r="B2206" s="122" t="s">
        <v>9799</v>
      </c>
      <c r="C2206" s="121" t="s">
        <v>13227</v>
      </c>
      <c r="D2206" s="123" t="s">
        <v>13255</v>
      </c>
    </row>
    <row r="2207" spans="1:4" ht="27" x14ac:dyDescent="0.2">
      <c r="A2207" s="120" t="s">
        <v>3781</v>
      </c>
      <c r="B2207" s="122" t="s">
        <v>9800</v>
      </c>
      <c r="C2207" s="121" t="s">
        <v>13227</v>
      </c>
      <c r="D2207" s="123" t="s">
        <v>2365</v>
      </c>
    </row>
    <row r="2208" spans="1:4" ht="13.5" x14ac:dyDescent="0.2">
      <c r="A2208" s="120" t="s">
        <v>3783</v>
      </c>
      <c r="B2208" s="122" t="s">
        <v>9801</v>
      </c>
      <c r="C2208" s="121" t="s">
        <v>13227</v>
      </c>
      <c r="D2208" s="123" t="s">
        <v>365</v>
      </c>
    </row>
    <row r="2209" spans="1:4" ht="13.5" x14ac:dyDescent="0.2">
      <c r="A2209" s="120" t="s">
        <v>3784</v>
      </c>
      <c r="B2209" s="122" t="s">
        <v>9802</v>
      </c>
      <c r="C2209" s="121" t="s">
        <v>13227</v>
      </c>
      <c r="D2209" s="123" t="s">
        <v>2722</v>
      </c>
    </row>
    <row r="2210" spans="1:4" ht="13.5" x14ac:dyDescent="0.2">
      <c r="A2210" s="120" t="s">
        <v>3786</v>
      </c>
      <c r="B2210" s="122" t="s">
        <v>9803</v>
      </c>
      <c r="C2210" s="121" t="s">
        <v>13227</v>
      </c>
      <c r="D2210" s="123" t="s">
        <v>2649</v>
      </c>
    </row>
    <row r="2211" spans="1:4" ht="13.5" x14ac:dyDescent="0.2">
      <c r="A2211" s="120" t="s">
        <v>3787</v>
      </c>
      <c r="B2211" s="122" t="s">
        <v>9804</v>
      </c>
      <c r="C2211" s="121" t="s">
        <v>13227</v>
      </c>
      <c r="D2211" s="123" t="s">
        <v>4065</v>
      </c>
    </row>
    <row r="2212" spans="1:4" ht="13.5" x14ac:dyDescent="0.2">
      <c r="A2212" s="120" t="s">
        <v>3789</v>
      </c>
      <c r="B2212" s="122" t="s">
        <v>9805</v>
      </c>
      <c r="C2212" s="121" t="s">
        <v>13227</v>
      </c>
      <c r="D2212" s="123" t="s">
        <v>167</v>
      </c>
    </row>
    <row r="2213" spans="1:4" ht="13.5" x14ac:dyDescent="0.2">
      <c r="A2213" s="120" t="s">
        <v>3790</v>
      </c>
      <c r="B2213" s="122" t="s">
        <v>9806</v>
      </c>
      <c r="C2213" s="121" t="s">
        <v>13227</v>
      </c>
      <c r="D2213" s="123" t="s">
        <v>362</v>
      </c>
    </row>
    <row r="2214" spans="1:4" ht="13.5" x14ac:dyDescent="0.2">
      <c r="A2214" s="120" t="s">
        <v>3791</v>
      </c>
      <c r="B2214" s="122" t="s">
        <v>9807</v>
      </c>
      <c r="C2214" s="121" t="s">
        <v>13227</v>
      </c>
      <c r="D2214" s="123" t="s">
        <v>639</v>
      </c>
    </row>
    <row r="2215" spans="1:4" ht="13.5" x14ac:dyDescent="0.2">
      <c r="A2215" s="120" t="s">
        <v>3792</v>
      </c>
      <c r="B2215" s="122" t="s">
        <v>9808</v>
      </c>
      <c r="C2215" s="121" t="s">
        <v>13227</v>
      </c>
      <c r="D2215" s="123" t="s">
        <v>2173</v>
      </c>
    </row>
    <row r="2216" spans="1:4" ht="13.5" x14ac:dyDescent="0.2">
      <c r="A2216" s="120" t="s">
        <v>3793</v>
      </c>
      <c r="B2216" s="122" t="s">
        <v>9809</v>
      </c>
      <c r="C2216" s="121" t="s">
        <v>13227</v>
      </c>
      <c r="D2216" s="123" t="s">
        <v>2415</v>
      </c>
    </row>
    <row r="2217" spans="1:4" ht="13.5" x14ac:dyDescent="0.2">
      <c r="A2217" s="120" t="s">
        <v>3795</v>
      </c>
      <c r="B2217" s="122" t="s">
        <v>9810</v>
      </c>
      <c r="C2217" s="121" t="s">
        <v>13227</v>
      </c>
      <c r="D2217" s="123" t="s">
        <v>13553</v>
      </c>
    </row>
    <row r="2218" spans="1:4" ht="13.5" x14ac:dyDescent="0.2">
      <c r="A2218" s="120" t="s">
        <v>3797</v>
      </c>
      <c r="B2218" s="122" t="s">
        <v>9811</v>
      </c>
      <c r="C2218" s="121" t="s">
        <v>13227</v>
      </c>
      <c r="D2218" s="123" t="s">
        <v>3808</v>
      </c>
    </row>
    <row r="2219" spans="1:4" ht="13.5" x14ac:dyDescent="0.2">
      <c r="A2219" s="120" t="s">
        <v>3798</v>
      </c>
      <c r="B2219" s="122" t="s">
        <v>9812</v>
      </c>
      <c r="C2219" s="121" t="s">
        <v>13227</v>
      </c>
      <c r="D2219" s="123" t="s">
        <v>1235</v>
      </c>
    </row>
    <row r="2220" spans="1:4" ht="13.5" x14ac:dyDescent="0.2">
      <c r="A2220" s="120" t="s">
        <v>3800</v>
      </c>
      <c r="B2220" s="122" t="s">
        <v>9813</v>
      </c>
      <c r="C2220" s="121" t="s">
        <v>13227</v>
      </c>
      <c r="D2220" s="123" t="s">
        <v>242</v>
      </c>
    </row>
    <row r="2221" spans="1:4" ht="13.5" x14ac:dyDescent="0.2">
      <c r="A2221" s="120" t="s">
        <v>3801</v>
      </c>
      <c r="B2221" s="122" t="s">
        <v>9814</v>
      </c>
      <c r="C2221" s="121" t="s">
        <v>13227</v>
      </c>
      <c r="D2221" s="123" t="s">
        <v>499</v>
      </c>
    </row>
    <row r="2222" spans="1:4" ht="27" x14ac:dyDescent="0.2">
      <c r="A2222" s="120" t="s">
        <v>3802</v>
      </c>
      <c r="B2222" s="122" t="s">
        <v>15477</v>
      </c>
      <c r="C2222" s="121" t="s">
        <v>13227</v>
      </c>
      <c r="D2222" s="123" t="s">
        <v>194</v>
      </c>
    </row>
    <row r="2223" spans="1:4" ht="27" x14ac:dyDescent="0.2">
      <c r="A2223" s="120" t="s">
        <v>3803</v>
      </c>
      <c r="B2223" s="122" t="s">
        <v>15478</v>
      </c>
      <c r="C2223" s="121" t="s">
        <v>13227</v>
      </c>
      <c r="D2223" s="123" t="s">
        <v>562</v>
      </c>
    </row>
    <row r="2224" spans="1:4" ht="27" x14ac:dyDescent="0.2">
      <c r="A2224" s="120" t="s">
        <v>3804</v>
      </c>
      <c r="B2224" s="122" t="s">
        <v>15479</v>
      </c>
      <c r="C2224" s="121" t="s">
        <v>13227</v>
      </c>
      <c r="D2224" s="123" t="s">
        <v>14018</v>
      </c>
    </row>
    <row r="2225" spans="1:4" ht="27" x14ac:dyDescent="0.2">
      <c r="A2225" s="120" t="s">
        <v>3806</v>
      </c>
      <c r="B2225" s="122" t="s">
        <v>15480</v>
      </c>
      <c r="C2225" s="121" t="s">
        <v>13227</v>
      </c>
      <c r="D2225" s="123" t="s">
        <v>17327</v>
      </c>
    </row>
    <row r="2226" spans="1:4" ht="27" x14ac:dyDescent="0.2">
      <c r="A2226" s="120" t="s">
        <v>3807</v>
      </c>
      <c r="B2226" s="122" t="s">
        <v>15481</v>
      </c>
      <c r="C2226" s="121" t="s">
        <v>13227</v>
      </c>
      <c r="D2226" s="123" t="s">
        <v>210</v>
      </c>
    </row>
    <row r="2227" spans="1:4" ht="27" x14ac:dyDescent="0.2">
      <c r="A2227" s="120" t="s">
        <v>3809</v>
      </c>
      <c r="B2227" s="122" t="s">
        <v>15482</v>
      </c>
      <c r="C2227" s="121" t="s">
        <v>13227</v>
      </c>
      <c r="D2227" s="123" t="s">
        <v>564</v>
      </c>
    </row>
    <row r="2228" spans="1:4" ht="27" x14ac:dyDescent="0.2">
      <c r="A2228" s="120" t="s">
        <v>3810</v>
      </c>
      <c r="B2228" s="122" t="s">
        <v>15483</v>
      </c>
      <c r="C2228" s="121" t="s">
        <v>13227</v>
      </c>
      <c r="D2228" s="123" t="s">
        <v>1021</v>
      </c>
    </row>
    <row r="2229" spans="1:4" ht="27" x14ac:dyDescent="0.2">
      <c r="A2229" s="120" t="s">
        <v>3811</v>
      </c>
      <c r="B2229" s="122" t="s">
        <v>15484</v>
      </c>
      <c r="C2229" s="121" t="s">
        <v>13227</v>
      </c>
      <c r="D2229" s="123" t="s">
        <v>242</v>
      </c>
    </row>
    <row r="2230" spans="1:4" ht="27" x14ac:dyDescent="0.2">
      <c r="A2230" s="120" t="s">
        <v>3813</v>
      </c>
      <c r="B2230" s="122" t="s">
        <v>9815</v>
      </c>
      <c r="C2230" s="121" t="s">
        <v>13227</v>
      </c>
      <c r="D2230" s="123" t="s">
        <v>115</v>
      </c>
    </row>
    <row r="2231" spans="1:4" ht="27" x14ac:dyDescent="0.2">
      <c r="A2231" s="120" t="s">
        <v>3814</v>
      </c>
      <c r="B2231" s="122" t="s">
        <v>9816</v>
      </c>
      <c r="C2231" s="121" t="s">
        <v>13227</v>
      </c>
      <c r="D2231" s="123" t="s">
        <v>14032</v>
      </c>
    </row>
    <row r="2232" spans="1:4" ht="27" x14ac:dyDescent="0.2">
      <c r="A2232" s="120" t="s">
        <v>3815</v>
      </c>
      <c r="B2232" s="122" t="s">
        <v>9817</v>
      </c>
      <c r="C2232" s="121" t="s">
        <v>13227</v>
      </c>
      <c r="D2232" s="123" t="s">
        <v>1029</v>
      </c>
    </row>
    <row r="2233" spans="1:4" ht="27" x14ac:dyDescent="0.2">
      <c r="A2233" s="120" t="s">
        <v>3817</v>
      </c>
      <c r="B2233" s="122" t="s">
        <v>9818</v>
      </c>
      <c r="C2233" s="121" t="s">
        <v>13227</v>
      </c>
      <c r="D2233" s="123" t="s">
        <v>621</v>
      </c>
    </row>
    <row r="2234" spans="1:4" ht="27" x14ac:dyDescent="0.2">
      <c r="A2234" s="120" t="s">
        <v>3818</v>
      </c>
      <c r="B2234" s="122" t="s">
        <v>9819</v>
      </c>
      <c r="C2234" s="121" t="s">
        <v>13227</v>
      </c>
      <c r="D2234" s="123" t="s">
        <v>3707</v>
      </c>
    </row>
    <row r="2235" spans="1:4" ht="27" x14ac:dyDescent="0.2">
      <c r="A2235" s="120" t="s">
        <v>3819</v>
      </c>
      <c r="B2235" s="122" t="s">
        <v>9820</v>
      </c>
      <c r="C2235" s="121" t="s">
        <v>13227</v>
      </c>
      <c r="D2235" s="123" t="s">
        <v>3775</v>
      </c>
    </row>
    <row r="2236" spans="1:4" ht="27" x14ac:dyDescent="0.2">
      <c r="A2236" s="120" t="s">
        <v>3820</v>
      </c>
      <c r="B2236" s="122" t="s">
        <v>9821</v>
      </c>
      <c r="C2236" s="121" t="s">
        <v>13227</v>
      </c>
      <c r="D2236" s="123" t="s">
        <v>6666</v>
      </c>
    </row>
    <row r="2237" spans="1:4" ht="27" x14ac:dyDescent="0.2">
      <c r="A2237" s="120" t="s">
        <v>3821</v>
      </c>
      <c r="B2237" s="122" t="s">
        <v>9822</v>
      </c>
      <c r="C2237" s="121" t="s">
        <v>13227</v>
      </c>
      <c r="D2237" s="123" t="s">
        <v>3828</v>
      </c>
    </row>
    <row r="2238" spans="1:4" ht="27" x14ac:dyDescent="0.2">
      <c r="A2238" s="120" t="s">
        <v>3822</v>
      </c>
      <c r="B2238" s="122" t="s">
        <v>9823</v>
      </c>
      <c r="C2238" s="121" t="s">
        <v>13227</v>
      </c>
      <c r="D2238" s="123" t="s">
        <v>5319</v>
      </c>
    </row>
    <row r="2239" spans="1:4" ht="27" x14ac:dyDescent="0.2">
      <c r="A2239" s="120" t="s">
        <v>3823</v>
      </c>
      <c r="B2239" s="122" t="s">
        <v>9824</v>
      </c>
      <c r="C2239" s="121" t="s">
        <v>13227</v>
      </c>
      <c r="D2239" s="123" t="s">
        <v>888</v>
      </c>
    </row>
    <row r="2240" spans="1:4" ht="27" x14ac:dyDescent="0.2">
      <c r="A2240" s="120" t="s">
        <v>3824</v>
      </c>
      <c r="B2240" s="122" t="s">
        <v>9825</v>
      </c>
      <c r="C2240" s="121" t="s">
        <v>13227</v>
      </c>
      <c r="D2240" s="123" t="s">
        <v>1334</v>
      </c>
    </row>
    <row r="2241" spans="1:4" ht="27" x14ac:dyDescent="0.2">
      <c r="A2241" s="120" t="s">
        <v>3825</v>
      </c>
      <c r="B2241" s="122" t="s">
        <v>9826</v>
      </c>
      <c r="C2241" s="121" t="s">
        <v>13227</v>
      </c>
      <c r="D2241" s="123" t="s">
        <v>4873</v>
      </c>
    </row>
    <row r="2242" spans="1:4" ht="27" x14ac:dyDescent="0.2">
      <c r="A2242" s="120" t="s">
        <v>3826</v>
      </c>
      <c r="B2242" s="122" t="s">
        <v>9827</v>
      </c>
      <c r="C2242" s="121" t="s">
        <v>13227</v>
      </c>
      <c r="D2242" s="123" t="s">
        <v>620</v>
      </c>
    </row>
    <row r="2243" spans="1:4" ht="27" x14ac:dyDescent="0.2">
      <c r="A2243" s="120" t="s">
        <v>3827</v>
      </c>
      <c r="B2243" s="122" t="s">
        <v>9828</v>
      </c>
      <c r="C2243" s="121" t="s">
        <v>13227</v>
      </c>
      <c r="D2243" s="123" t="s">
        <v>193</v>
      </c>
    </row>
    <row r="2244" spans="1:4" ht="27" x14ac:dyDescent="0.2">
      <c r="A2244" s="120" t="s">
        <v>3829</v>
      </c>
      <c r="B2244" s="122" t="s">
        <v>9829</v>
      </c>
      <c r="C2244" s="121" t="s">
        <v>13227</v>
      </c>
      <c r="D2244" s="123" t="s">
        <v>464</v>
      </c>
    </row>
    <row r="2245" spans="1:4" ht="27" x14ac:dyDescent="0.2">
      <c r="A2245" s="120" t="s">
        <v>3830</v>
      </c>
      <c r="B2245" s="122" t="s">
        <v>9830</v>
      </c>
      <c r="C2245" s="121" t="s">
        <v>13227</v>
      </c>
      <c r="D2245" s="123" t="s">
        <v>2354</v>
      </c>
    </row>
    <row r="2246" spans="1:4" ht="27" x14ac:dyDescent="0.2">
      <c r="A2246" s="120" t="s">
        <v>3831</v>
      </c>
      <c r="B2246" s="122" t="s">
        <v>9831</v>
      </c>
      <c r="C2246" s="121" t="s">
        <v>13227</v>
      </c>
      <c r="D2246" s="123" t="s">
        <v>402</v>
      </c>
    </row>
    <row r="2247" spans="1:4" ht="27" x14ac:dyDescent="0.2">
      <c r="A2247" s="120" t="s">
        <v>3832</v>
      </c>
      <c r="B2247" s="122" t="s">
        <v>9832</v>
      </c>
      <c r="C2247" s="121" t="s">
        <v>13227</v>
      </c>
      <c r="D2247" s="123" t="s">
        <v>17328</v>
      </c>
    </row>
    <row r="2248" spans="1:4" ht="27" x14ac:dyDescent="0.2">
      <c r="A2248" s="120" t="s">
        <v>3833</v>
      </c>
      <c r="B2248" s="122" t="s">
        <v>9833</v>
      </c>
      <c r="C2248" s="121" t="s">
        <v>13227</v>
      </c>
      <c r="D2248" s="123" t="s">
        <v>17329</v>
      </c>
    </row>
    <row r="2249" spans="1:4" ht="27" x14ac:dyDescent="0.2">
      <c r="A2249" s="120" t="s">
        <v>3834</v>
      </c>
      <c r="B2249" s="122" t="s">
        <v>9834</v>
      </c>
      <c r="C2249" s="121" t="s">
        <v>13227</v>
      </c>
      <c r="D2249" s="123" t="s">
        <v>14397</v>
      </c>
    </row>
    <row r="2250" spans="1:4" ht="27" x14ac:dyDescent="0.2">
      <c r="A2250" s="120" t="s">
        <v>3836</v>
      </c>
      <c r="B2250" s="122" t="s">
        <v>9835</v>
      </c>
      <c r="C2250" s="121" t="s">
        <v>13227</v>
      </c>
      <c r="D2250" s="123" t="s">
        <v>985</v>
      </c>
    </row>
    <row r="2251" spans="1:4" ht="27" x14ac:dyDescent="0.2">
      <c r="A2251" s="120" t="s">
        <v>3837</v>
      </c>
      <c r="B2251" s="122" t="s">
        <v>9836</v>
      </c>
      <c r="C2251" s="121" t="s">
        <v>13227</v>
      </c>
      <c r="D2251" s="123" t="s">
        <v>1220</v>
      </c>
    </row>
    <row r="2252" spans="1:4" ht="27" x14ac:dyDescent="0.2">
      <c r="A2252" s="120" t="s">
        <v>3838</v>
      </c>
      <c r="B2252" s="122" t="s">
        <v>9837</v>
      </c>
      <c r="C2252" s="121" t="s">
        <v>13227</v>
      </c>
      <c r="D2252" s="123" t="s">
        <v>3828</v>
      </c>
    </row>
    <row r="2253" spans="1:4" ht="27" x14ac:dyDescent="0.2">
      <c r="A2253" s="120" t="s">
        <v>3839</v>
      </c>
      <c r="B2253" s="122" t="s">
        <v>9838</v>
      </c>
      <c r="C2253" s="121" t="s">
        <v>13227</v>
      </c>
      <c r="D2253" s="123" t="s">
        <v>2649</v>
      </c>
    </row>
    <row r="2254" spans="1:4" ht="27" x14ac:dyDescent="0.2">
      <c r="A2254" s="120" t="s">
        <v>3840</v>
      </c>
      <c r="B2254" s="122" t="s">
        <v>9839</v>
      </c>
      <c r="C2254" s="121" t="s">
        <v>13227</v>
      </c>
      <c r="D2254" s="123" t="s">
        <v>2878</v>
      </c>
    </row>
    <row r="2255" spans="1:4" ht="27" x14ac:dyDescent="0.2">
      <c r="A2255" s="120" t="s">
        <v>3842</v>
      </c>
      <c r="B2255" s="122" t="s">
        <v>9840</v>
      </c>
      <c r="C2255" s="121" t="s">
        <v>13227</v>
      </c>
      <c r="D2255" s="123" t="s">
        <v>14394</v>
      </c>
    </row>
    <row r="2256" spans="1:4" ht="27" x14ac:dyDescent="0.2">
      <c r="A2256" s="120" t="s">
        <v>3843</v>
      </c>
      <c r="B2256" s="122" t="s">
        <v>9841</v>
      </c>
      <c r="C2256" s="121" t="s">
        <v>13227</v>
      </c>
      <c r="D2256" s="123" t="s">
        <v>495</v>
      </c>
    </row>
    <row r="2257" spans="1:4" ht="27" x14ac:dyDescent="0.2">
      <c r="A2257" s="120" t="s">
        <v>3844</v>
      </c>
      <c r="B2257" s="122" t="s">
        <v>9842</v>
      </c>
      <c r="C2257" s="121" t="s">
        <v>13227</v>
      </c>
      <c r="D2257" s="123" t="s">
        <v>138</v>
      </c>
    </row>
    <row r="2258" spans="1:4" ht="27" x14ac:dyDescent="0.2">
      <c r="A2258" s="120" t="s">
        <v>3845</v>
      </c>
      <c r="B2258" s="122" t="s">
        <v>9843</v>
      </c>
      <c r="C2258" s="121" t="s">
        <v>13227</v>
      </c>
      <c r="D2258" s="123" t="s">
        <v>1355</v>
      </c>
    </row>
    <row r="2259" spans="1:4" ht="27" x14ac:dyDescent="0.2">
      <c r="A2259" s="120" t="s">
        <v>3846</v>
      </c>
      <c r="B2259" s="122" t="s">
        <v>9844</v>
      </c>
      <c r="C2259" s="121" t="s">
        <v>13227</v>
      </c>
      <c r="D2259" s="123" t="s">
        <v>2722</v>
      </c>
    </row>
    <row r="2260" spans="1:4" ht="27" x14ac:dyDescent="0.2">
      <c r="A2260" s="120" t="s">
        <v>3847</v>
      </c>
      <c r="B2260" s="122" t="s">
        <v>9845</v>
      </c>
      <c r="C2260" s="121" t="s">
        <v>13227</v>
      </c>
      <c r="D2260" s="123" t="s">
        <v>2412</v>
      </c>
    </row>
    <row r="2261" spans="1:4" ht="13.5" x14ac:dyDescent="0.2">
      <c r="A2261" s="120" t="s">
        <v>3848</v>
      </c>
      <c r="B2261" s="122" t="s">
        <v>9846</v>
      </c>
      <c r="C2261" s="121" t="s">
        <v>8</v>
      </c>
      <c r="D2261" s="123" t="s">
        <v>14398</v>
      </c>
    </row>
    <row r="2262" spans="1:4" ht="13.5" x14ac:dyDescent="0.2">
      <c r="A2262" s="120" t="s">
        <v>3849</v>
      </c>
      <c r="B2262" s="122" t="s">
        <v>15485</v>
      </c>
      <c r="C2262" s="121" t="s">
        <v>50</v>
      </c>
      <c r="D2262" s="123" t="s">
        <v>17330</v>
      </c>
    </row>
    <row r="2263" spans="1:4" ht="13.5" x14ac:dyDescent="0.2">
      <c r="A2263" s="120" t="s">
        <v>3850</v>
      </c>
      <c r="B2263" s="122" t="s">
        <v>9847</v>
      </c>
      <c r="C2263" s="121" t="s">
        <v>50</v>
      </c>
      <c r="D2263" s="123" t="s">
        <v>17331</v>
      </c>
    </row>
    <row r="2264" spans="1:4" ht="27" x14ac:dyDescent="0.2">
      <c r="A2264" s="120" t="s">
        <v>3851</v>
      </c>
      <c r="B2264" s="122" t="s">
        <v>9848</v>
      </c>
      <c r="C2264" s="121" t="s">
        <v>50</v>
      </c>
      <c r="D2264" s="123" t="s">
        <v>17332</v>
      </c>
    </row>
    <row r="2265" spans="1:4" ht="27" x14ac:dyDescent="0.2">
      <c r="A2265" s="120" t="s">
        <v>3852</v>
      </c>
      <c r="B2265" s="122" t="s">
        <v>9849</v>
      </c>
      <c r="C2265" s="121" t="s">
        <v>50</v>
      </c>
      <c r="D2265" s="123" t="s">
        <v>17333</v>
      </c>
    </row>
    <row r="2266" spans="1:4" ht="27" x14ac:dyDescent="0.2">
      <c r="A2266" s="120" t="s">
        <v>3853</v>
      </c>
      <c r="B2266" s="122" t="s">
        <v>9850</v>
      </c>
      <c r="C2266" s="121" t="s">
        <v>50</v>
      </c>
      <c r="D2266" s="123" t="s">
        <v>17334</v>
      </c>
    </row>
    <row r="2267" spans="1:4" ht="27" x14ac:dyDescent="0.2">
      <c r="A2267" s="120" t="s">
        <v>3854</v>
      </c>
      <c r="B2267" s="122" t="s">
        <v>9851</v>
      </c>
      <c r="C2267" s="121" t="s">
        <v>50</v>
      </c>
      <c r="D2267" s="123" t="s">
        <v>17335</v>
      </c>
    </row>
    <row r="2268" spans="1:4" ht="27" x14ac:dyDescent="0.2">
      <c r="A2268" s="120" t="s">
        <v>3855</v>
      </c>
      <c r="B2268" s="122" t="s">
        <v>9852</v>
      </c>
      <c r="C2268" s="121" t="s">
        <v>50</v>
      </c>
      <c r="D2268" s="123" t="s">
        <v>17336</v>
      </c>
    </row>
    <row r="2269" spans="1:4" ht="27" x14ac:dyDescent="0.2">
      <c r="A2269" s="120" t="s">
        <v>3856</v>
      </c>
      <c r="B2269" s="122" t="s">
        <v>9853</v>
      </c>
      <c r="C2269" s="121" t="s">
        <v>50</v>
      </c>
      <c r="D2269" s="123" t="s">
        <v>17337</v>
      </c>
    </row>
    <row r="2270" spans="1:4" ht="27" x14ac:dyDescent="0.2">
      <c r="A2270" s="120" t="s">
        <v>3857</v>
      </c>
      <c r="B2270" s="122" t="s">
        <v>9854</v>
      </c>
      <c r="C2270" s="121" t="s">
        <v>50</v>
      </c>
      <c r="D2270" s="123" t="s">
        <v>17338</v>
      </c>
    </row>
    <row r="2271" spans="1:4" ht="27" x14ac:dyDescent="0.2">
      <c r="A2271" s="120" t="s">
        <v>3858</v>
      </c>
      <c r="B2271" s="122" t="s">
        <v>9855</v>
      </c>
      <c r="C2271" s="121" t="s">
        <v>50</v>
      </c>
      <c r="D2271" s="123" t="s">
        <v>17339</v>
      </c>
    </row>
    <row r="2272" spans="1:4" ht="27" x14ac:dyDescent="0.2">
      <c r="A2272" s="120" t="s">
        <v>3859</v>
      </c>
      <c r="B2272" s="122" t="s">
        <v>9856</v>
      </c>
      <c r="C2272" s="121" t="s">
        <v>50</v>
      </c>
      <c r="D2272" s="123" t="s">
        <v>17340</v>
      </c>
    </row>
    <row r="2273" spans="1:4" ht="27" x14ac:dyDescent="0.2">
      <c r="A2273" s="120" t="s">
        <v>3860</v>
      </c>
      <c r="B2273" s="122" t="s">
        <v>9857</v>
      </c>
      <c r="C2273" s="121" t="s">
        <v>50</v>
      </c>
      <c r="D2273" s="123" t="s">
        <v>17341</v>
      </c>
    </row>
    <row r="2274" spans="1:4" ht="40.5" x14ac:dyDescent="0.2">
      <c r="A2274" s="120" t="s">
        <v>3861</v>
      </c>
      <c r="B2274" s="122" t="s">
        <v>15486</v>
      </c>
      <c r="C2274" s="121" t="s">
        <v>50</v>
      </c>
      <c r="D2274" s="123" t="s">
        <v>17342</v>
      </c>
    </row>
    <row r="2275" spans="1:4" ht="40.5" x14ac:dyDescent="0.2">
      <c r="A2275" s="120" t="s">
        <v>3862</v>
      </c>
      <c r="B2275" s="122" t="s">
        <v>15487</v>
      </c>
      <c r="C2275" s="121" t="s">
        <v>50</v>
      </c>
      <c r="D2275" s="123" t="s">
        <v>17343</v>
      </c>
    </row>
    <row r="2276" spans="1:4" ht="40.5" x14ac:dyDescent="0.2">
      <c r="A2276" s="120" t="s">
        <v>3863</v>
      </c>
      <c r="B2276" s="122" t="s">
        <v>15488</v>
      </c>
      <c r="C2276" s="121" t="s">
        <v>50</v>
      </c>
      <c r="D2276" s="123" t="s">
        <v>17344</v>
      </c>
    </row>
    <row r="2277" spans="1:4" ht="40.5" x14ac:dyDescent="0.2">
      <c r="A2277" s="120" t="s">
        <v>3864</v>
      </c>
      <c r="B2277" s="122" t="s">
        <v>15489</v>
      </c>
      <c r="C2277" s="121" t="s">
        <v>50</v>
      </c>
      <c r="D2277" s="123" t="s">
        <v>17345</v>
      </c>
    </row>
    <row r="2278" spans="1:4" ht="40.5" x14ac:dyDescent="0.2">
      <c r="A2278" s="120" t="s">
        <v>3865</v>
      </c>
      <c r="B2278" s="122" t="s">
        <v>15490</v>
      </c>
      <c r="C2278" s="121" t="s">
        <v>50</v>
      </c>
      <c r="D2278" s="123" t="s">
        <v>17346</v>
      </c>
    </row>
    <row r="2279" spans="1:4" ht="40.5" x14ac:dyDescent="0.2">
      <c r="A2279" s="120" t="s">
        <v>3866</v>
      </c>
      <c r="B2279" s="122" t="s">
        <v>15491</v>
      </c>
      <c r="C2279" s="121" t="s">
        <v>50</v>
      </c>
      <c r="D2279" s="123" t="s">
        <v>17347</v>
      </c>
    </row>
    <row r="2280" spans="1:4" ht="40.5" x14ac:dyDescent="0.2">
      <c r="A2280" s="120" t="s">
        <v>3867</v>
      </c>
      <c r="B2280" s="122" t="s">
        <v>15492</v>
      </c>
      <c r="C2280" s="121" t="s">
        <v>50</v>
      </c>
      <c r="D2280" s="123" t="s">
        <v>17348</v>
      </c>
    </row>
    <row r="2281" spans="1:4" ht="40.5" x14ac:dyDescent="0.2">
      <c r="A2281" s="120" t="s">
        <v>3868</v>
      </c>
      <c r="B2281" s="122" t="s">
        <v>15493</v>
      </c>
      <c r="C2281" s="121" t="s">
        <v>50</v>
      </c>
      <c r="D2281" s="123" t="s">
        <v>17349</v>
      </c>
    </row>
    <row r="2282" spans="1:4" ht="40.5" x14ac:dyDescent="0.2">
      <c r="A2282" s="120" t="s">
        <v>3869</v>
      </c>
      <c r="B2282" s="122" t="s">
        <v>15494</v>
      </c>
      <c r="C2282" s="121" t="s">
        <v>50</v>
      </c>
      <c r="D2282" s="123" t="s">
        <v>17350</v>
      </c>
    </row>
    <row r="2283" spans="1:4" ht="40.5" x14ac:dyDescent="0.2">
      <c r="A2283" s="120" t="s">
        <v>3870</v>
      </c>
      <c r="B2283" s="122" t="s">
        <v>15495</v>
      </c>
      <c r="C2283" s="121" t="s">
        <v>50</v>
      </c>
      <c r="D2283" s="123" t="s">
        <v>17351</v>
      </c>
    </row>
    <row r="2284" spans="1:4" ht="40.5" x14ac:dyDescent="0.2">
      <c r="A2284" s="120" t="s">
        <v>3871</v>
      </c>
      <c r="B2284" s="122" t="s">
        <v>9858</v>
      </c>
      <c r="C2284" s="121" t="s">
        <v>50</v>
      </c>
      <c r="D2284" s="123" t="s">
        <v>17352</v>
      </c>
    </row>
    <row r="2285" spans="1:4" ht="40.5" x14ac:dyDescent="0.2">
      <c r="A2285" s="120" t="s">
        <v>3872</v>
      </c>
      <c r="B2285" s="122" t="s">
        <v>9859</v>
      </c>
      <c r="C2285" s="121" t="s">
        <v>50</v>
      </c>
      <c r="D2285" s="123" t="s">
        <v>17353</v>
      </c>
    </row>
    <row r="2286" spans="1:4" ht="40.5" x14ac:dyDescent="0.2">
      <c r="A2286" s="120" t="s">
        <v>3873</v>
      </c>
      <c r="B2286" s="122" t="s">
        <v>9860</v>
      </c>
      <c r="C2286" s="121" t="s">
        <v>50</v>
      </c>
      <c r="D2286" s="123" t="s">
        <v>17354</v>
      </c>
    </row>
    <row r="2287" spans="1:4" ht="40.5" x14ac:dyDescent="0.2">
      <c r="A2287" s="120" t="s">
        <v>3874</v>
      </c>
      <c r="B2287" s="122" t="s">
        <v>9861</v>
      </c>
      <c r="C2287" s="121" t="s">
        <v>50</v>
      </c>
      <c r="D2287" s="123" t="s">
        <v>17355</v>
      </c>
    </row>
    <row r="2288" spans="1:4" ht="40.5" x14ac:dyDescent="0.2">
      <c r="A2288" s="120" t="s">
        <v>3875</v>
      </c>
      <c r="B2288" s="122" t="s">
        <v>9862</v>
      </c>
      <c r="C2288" s="121" t="s">
        <v>50</v>
      </c>
      <c r="D2288" s="123" t="s">
        <v>17356</v>
      </c>
    </row>
    <row r="2289" spans="1:4" ht="40.5" x14ac:dyDescent="0.2">
      <c r="A2289" s="120" t="s">
        <v>3876</v>
      </c>
      <c r="B2289" s="122" t="s">
        <v>9863</v>
      </c>
      <c r="C2289" s="121" t="s">
        <v>50</v>
      </c>
      <c r="D2289" s="123" t="s">
        <v>17357</v>
      </c>
    </row>
    <row r="2290" spans="1:4" ht="40.5" x14ac:dyDescent="0.2">
      <c r="A2290" s="120" t="s">
        <v>3877</v>
      </c>
      <c r="B2290" s="122" t="s">
        <v>9864</v>
      </c>
      <c r="C2290" s="121" t="s">
        <v>50</v>
      </c>
      <c r="D2290" s="123" t="s">
        <v>17358</v>
      </c>
    </row>
    <row r="2291" spans="1:4" ht="40.5" x14ac:dyDescent="0.2">
      <c r="A2291" s="120" t="s">
        <v>3878</v>
      </c>
      <c r="B2291" s="122" t="s">
        <v>9865</v>
      </c>
      <c r="C2291" s="121" t="s">
        <v>50</v>
      </c>
      <c r="D2291" s="123" t="s">
        <v>17359</v>
      </c>
    </row>
    <row r="2292" spans="1:4" ht="40.5" x14ac:dyDescent="0.2">
      <c r="A2292" s="120" t="s">
        <v>3879</v>
      </c>
      <c r="B2292" s="122" t="s">
        <v>9866</v>
      </c>
      <c r="C2292" s="121" t="s">
        <v>50</v>
      </c>
      <c r="D2292" s="123" t="s">
        <v>17360</v>
      </c>
    </row>
    <row r="2293" spans="1:4" ht="54" x14ac:dyDescent="0.2">
      <c r="A2293" s="120" t="s">
        <v>3880</v>
      </c>
      <c r="B2293" s="122" t="s">
        <v>9867</v>
      </c>
      <c r="C2293" s="121" t="s">
        <v>50</v>
      </c>
      <c r="D2293" s="123" t="s">
        <v>17361</v>
      </c>
    </row>
    <row r="2294" spans="1:4" ht="54" x14ac:dyDescent="0.2">
      <c r="A2294" s="120" t="s">
        <v>3881</v>
      </c>
      <c r="B2294" s="122" t="s">
        <v>9868</v>
      </c>
      <c r="C2294" s="121" t="s">
        <v>50</v>
      </c>
      <c r="D2294" s="123" t="s">
        <v>17362</v>
      </c>
    </row>
    <row r="2295" spans="1:4" ht="54" x14ac:dyDescent="0.2">
      <c r="A2295" s="120" t="s">
        <v>3882</v>
      </c>
      <c r="B2295" s="122" t="s">
        <v>15496</v>
      </c>
      <c r="C2295" s="121" t="s">
        <v>50</v>
      </c>
      <c r="D2295" s="123" t="s">
        <v>17363</v>
      </c>
    </row>
    <row r="2296" spans="1:4" ht="54" x14ac:dyDescent="0.2">
      <c r="A2296" s="120" t="s">
        <v>3883</v>
      </c>
      <c r="B2296" s="122" t="s">
        <v>9869</v>
      </c>
      <c r="C2296" s="121" t="s">
        <v>50</v>
      </c>
      <c r="D2296" s="123" t="s">
        <v>17364</v>
      </c>
    </row>
    <row r="2297" spans="1:4" ht="54" x14ac:dyDescent="0.2">
      <c r="A2297" s="120" t="s">
        <v>3884</v>
      </c>
      <c r="B2297" s="122" t="s">
        <v>9870</v>
      </c>
      <c r="C2297" s="121" t="s">
        <v>50</v>
      </c>
      <c r="D2297" s="123" t="s">
        <v>17365</v>
      </c>
    </row>
    <row r="2298" spans="1:4" ht="54" x14ac:dyDescent="0.2">
      <c r="A2298" s="120" t="s">
        <v>3885</v>
      </c>
      <c r="B2298" s="122" t="s">
        <v>9871</v>
      </c>
      <c r="C2298" s="121" t="s">
        <v>50</v>
      </c>
      <c r="D2298" s="123" t="s">
        <v>17366</v>
      </c>
    </row>
    <row r="2299" spans="1:4" ht="54" x14ac:dyDescent="0.2">
      <c r="A2299" s="120" t="s">
        <v>3886</v>
      </c>
      <c r="B2299" s="122" t="s">
        <v>9872</v>
      </c>
      <c r="C2299" s="121" t="s">
        <v>50</v>
      </c>
      <c r="D2299" s="123" t="s">
        <v>17367</v>
      </c>
    </row>
    <row r="2300" spans="1:4" ht="54" x14ac:dyDescent="0.2">
      <c r="A2300" s="120" t="s">
        <v>3887</v>
      </c>
      <c r="B2300" s="122" t="s">
        <v>9873</v>
      </c>
      <c r="C2300" s="121" t="s">
        <v>50</v>
      </c>
      <c r="D2300" s="123" t="s">
        <v>17368</v>
      </c>
    </row>
    <row r="2301" spans="1:4" ht="54" x14ac:dyDescent="0.2">
      <c r="A2301" s="120" t="s">
        <v>3888</v>
      </c>
      <c r="B2301" s="122" t="s">
        <v>9874</v>
      </c>
      <c r="C2301" s="121" t="s">
        <v>50</v>
      </c>
      <c r="D2301" s="123" t="s">
        <v>17369</v>
      </c>
    </row>
    <row r="2302" spans="1:4" ht="54" x14ac:dyDescent="0.2">
      <c r="A2302" s="120" t="s">
        <v>3889</v>
      </c>
      <c r="B2302" s="122" t="s">
        <v>9875</v>
      </c>
      <c r="C2302" s="121" t="s">
        <v>50</v>
      </c>
      <c r="D2302" s="123" t="s">
        <v>14399</v>
      </c>
    </row>
    <row r="2303" spans="1:4" ht="54" x14ac:dyDescent="0.2">
      <c r="A2303" s="120" t="s">
        <v>3890</v>
      </c>
      <c r="B2303" s="122" t="s">
        <v>9876</v>
      </c>
      <c r="C2303" s="121" t="s">
        <v>50</v>
      </c>
      <c r="D2303" s="123" t="s">
        <v>17370</v>
      </c>
    </row>
    <row r="2304" spans="1:4" ht="54" x14ac:dyDescent="0.2">
      <c r="A2304" s="120" t="s">
        <v>3891</v>
      </c>
      <c r="B2304" s="122" t="s">
        <v>9877</v>
      </c>
      <c r="C2304" s="121" t="s">
        <v>50</v>
      </c>
      <c r="D2304" s="123" t="s">
        <v>17371</v>
      </c>
    </row>
    <row r="2305" spans="1:4" ht="40.5" x14ac:dyDescent="0.2">
      <c r="A2305" s="120" t="s">
        <v>3892</v>
      </c>
      <c r="B2305" s="122" t="s">
        <v>9878</v>
      </c>
      <c r="C2305" s="121" t="s">
        <v>50</v>
      </c>
      <c r="D2305" s="123" t="s">
        <v>17372</v>
      </c>
    </row>
    <row r="2306" spans="1:4" ht="54" x14ac:dyDescent="0.2">
      <c r="A2306" s="120" t="s">
        <v>3893</v>
      </c>
      <c r="B2306" s="122" t="s">
        <v>9879</v>
      </c>
      <c r="C2306" s="121" t="s">
        <v>50</v>
      </c>
      <c r="D2306" s="123" t="s">
        <v>17373</v>
      </c>
    </row>
    <row r="2307" spans="1:4" ht="27" x14ac:dyDescent="0.2">
      <c r="A2307" s="120" t="s">
        <v>3894</v>
      </c>
      <c r="B2307" s="122" t="s">
        <v>9880</v>
      </c>
      <c r="C2307" s="121" t="s">
        <v>50</v>
      </c>
      <c r="D2307" s="123" t="s">
        <v>17374</v>
      </c>
    </row>
    <row r="2308" spans="1:4" ht="27" x14ac:dyDescent="0.2">
      <c r="A2308" s="120" t="s">
        <v>3895</v>
      </c>
      <c r="B2308" s="122" t="s">
        <v>9881</v>
      </c>
      <c r="C2308" s="121" t="s">
        <v>50</v>
      </c>
      <c r="D2308" s="123" t="s">
        <v>6961</v>
      </c>
    </row>
    <row r="2309" spans="1:4" ht="27" x14ac:dyDescent="0.2">
      <c r="A2309" s="120" t="s">
        <v>3896</v>
      </c>
      <c r="B2309" s="122" t="s">
        <v>9882</v>
      </c>
      <c r="C2309" s="121" t="s">
        <v>50</v>
      </c>
      <c r="D2309" s="123" t="s">
        <v>17375</v>
      </c>
    </row>
    <row r="2310" spans="1:4" ht="27" x14ac:dyDescent="0.2">
      <c r="A2310" s="120" t="s">
        <v>3897</v>
      </c>
      <c r="B2310" s="122" t="s">
        <v>9883</v>
      </c>
      <c r="C2310" s="121" t="s">
        <v>50</v>
      </c>
      <c r="D2310" s="123" t="s">
        <v>17376</v>
      </c>
    </row>
    <row r="2311" spans="1:4" ht="27" x14ac:dyDescent="0.2">
      <c r="A2311" s="120" t="s">
        <v>3898</v>
      </c>
      <c r="B2311" s="122" t="s">
        <v>9884</v>
      </c>
      <c r="C2311" s="121" t="s">
        <v>50</v>
      </c>
      <c r="D2311" s="123" t="s">
        <v>17377</v>
      </c>
    </row>
    <row r="2312" spans="1:4" ht="27" x14ac:dyDescent="0.2">
      <c r="A2312" s="120" t="s">
        <v>3899</v>
      </c>
      <c r="B2312" s="122" t="s">
        <v>9885</v>
      </c>
      <c r="C2312" s="121" t="s">
        <v>50</v>
      </c>
      <c r="D2312" s="123" t="s">
        <v>17378</v>
      </c>
    </row>
    <row r="2313" spans="1:4" ht="27" x14ac:dyDescent="0.2">
      <c r="A2313" s="120" t="s">
        <v>3900</v>
      </c>
      <c r="B2313" s="122" t="s">
        <v>9886</v>
      </c>
      <c r="C2313" s="121" t="s">
        <v>50</v>
      </c>
      <c r="D2313" s="123" t="s">
        <v>17379</v>
      </c>
    </row>
    <row r="2314" spans="1:4" ht="27" x14ac:dyDescent="0.2">
      <c r="A2314" s="120" t="s">
        <v>3901</v>
      </c>
      <c r="B2314" s="122" t="s">
        <v>9887</v>
      </c>
      <c r="C2314" s="121" t="s">
        <v>50</v>
      </c>
      <c r="D2314" s="123" t="s">
        <v>17380</v>
      </c>
    </row>
    <row r="2315" spans="1:4" ht="27" x14ac:dyDescent="0.2">
      <c r="A2315" s="120" t="s">
        <v>3902</v>
      </c>
      <c r="B2315" s="122" t="s">
        <v>9888</v>
      </c>
      <c r="C2315" s="121" t="s">
        <v>50</v>
      </c>
      <c r="D2315" s="123" t="s">
        <v>17381</v>
      </c>
    </row>
    <row r="2316" spans="1:4" ht="27" x14ac:dyDescent="0.2">
      <c r="A2316" s="120" t="s">
        <v>3903</v>
      </c>
      <c r="B2316" s="122" t="s">
        <v>9889</v>
      </c>
      <c r="C2316" s="121" t="s">
        <v>50</v>
      </c>
      <c r="D2316" s="123" t="s">
        <v>17382</v>
      </c>
    </row>
    <row r="2317" spans="1:4" ht="27" x14ac:dyDescent="0.2">
      <c r="A2317" s="120" t="s">
        <v>3904</v>
      </c>
      <c r="B2317" s="122" t="s">
        <v>9890</v>
      </c>
      <c r="C2317" s="121" t="s">
        <v>50</v>
      </c>
      <c r="D2317" s="123" t="s">
        <v>17383</v>
      </c>
    </row>
    <row r="2318" spans="1:4" ht="27" x14ac:dyDescent="0.2">
      <c r="A2318" s="120" t="s">
        <v>3905</v>
      </c>
      <c r="B2318" s="122" t="s">
        <v>9891</v>
      </c>
      <c r="C2318" s="121" t="s">
        <v>50</v>
      </c>
      <c r="D2318" s="123" t="s">
        <v>17384</v>
      </c>
    </row>
    <row r="2319" spans="1:4" ht="27" x14ac:dyDescent="0.2">
      <c r="A2319" s="120" t="s">
        <v>3906</v>
      </c>
      <c r="B2319" s="122" t="s">
        <v>9892</v>
      </c>
      <c r="C2319" s="121" t="s">
        <v>50</v>
      </c>
      <c r="D2319" s="123" t="s">
        <v>17385</v>
      </c>
    </row>
    <row r="2320" spans="1:4" ht="27" x14ac:dyDescent="0.2">
      <c r="A2320" s="120" t="s">
        <v>3907</v>
      </c>
      <c r="B2320" s="122" t="s">
        <v>9893</v>
      </c>
      <c r="C2320" s="121" t="s">
        <v>50</v>
      </c>
      <c r="D2320" s="123" t="s">
        <v>14102</v>
      </c>
    </row>
    <row r="2321" spans="1:4" ht="27" x14ac:dyDescent="0.2">
      <c r="A2321" s="120" t="s">
        <v>3908</v>
      </c>
      <c r="B2321" s="122" t="s">
        <v>9894</v>
      </c>
      <c r="C2321" s="121" t="s">
        <v>50</v>
      </c>
      <c r="D2321" s="123" t="s">
        <v>17386</v>
      </c>
    </row>
    <row r="2322" spans="1:4" ht="27" x14ac:dyDescent="0.2">
      <c r="A2322" s="120" t="s">
        <v>3909</v>
      </c>
      <c r="B2322" s="122" t="s">
        <v>9895</v>
      </c>
      <c r="C2322" s="121" t="s">
        <v>50</v>
      </c>
      <c r="D2322" s="123" t="s">
        <v>17387</v>
      </c>
    </row>
    <row r="2323" spans="1:4" ht="27" x14ac:dyDescent="0.2">
      <c r="A2323" s="120" t="s">
        <v>3910</v>
      </c>
      <c r="B2323" s="122" t="s">
        <v>9896</v>
      </c>
      <c r="C2323" s="121" t="s">
        <v>50</v>
      </c>
      <c r="D2323" s="123" t="s">
        <v>17388</v>
      </c>
    </row>
    <row r="2324" spans="1:4" ht="27" x14ac:dyDescent="0.2">
      <c r="A2324" s="120" t="s">
        <v>3911</v>
      </c>
      <c r="B2324" s="122" t="s">
        <v>9897</v>
      </c>
      <c r="C2324" s="121" t="s">
        <v>50</v>
      </c>
      <c r="D2324" s="123" t="s">
        <v>17389</v>
      </c>
    </row>
    <row r="2325" spans="1:4" ht="27" x14ac:dyDescent="0.2">
      <c r="A2325" s="120" t="s">
        <v>3912</v>
      </c>
      <c r="B2325" s="122" t="s">
        <v>9898</v>
      </c>
      <c r="C2325" s="121" t="s">
        <v>50</v>
      </c>
      <c r="D2325" s="123" t="s">
        <v>17390</v>
      </c>
    </row>
    <row r="2326" spans="1:4" ht="27" x14ac:dyDescent="0.2">
      <c r="A2326" s="120" t="s">
        <v>3913</v>
      </c>
      <c r="B2326" s="122" t="s">
        <v>9899</v>
      </c>
      <c r="C2326" s="121" t="s">
        <v>50</v>
      </c>
      <c r="D2326" s="123" t="s">
        <v>17391</v>
      </c>
    </row>
    <row r="2327" spans="1:4" ht="40.5" x14ac:dyDescent="0.2">
      <c r="A2327" s="120" t="s">
        <v>14400</v>
      </c>
      <c r="B2327" s="122" t="s">
        <v>15497</v>
      </c>
      <c r="C2327" s="121" t="s">
        <v>50</v>
      </c>
      <c r="D2327" s="123" t="s">
        <v>17392</v>
      </c>
    </row>
    <row r="2328" spans="1:4" ht="40.5" x14ac:dyDescent="0.2">
      <c r="A2328" s="120" t="s">
        <v>14401</v>
      </c>
      <c r="B2328" s="122" t="s">
        <v>15498</v>
      </c>
      <c r="C2328" s="121" t="s">
        <v>50</v>
      </c>
      <c r="D2328" s="123" t="s">
        <v>17393</v>
      </c>
    </row>
    <row r="2329" spans="1:4" ht="40.5" x14ac:dyDescent="0.2">
      <c r="A2329" s="120" t="s">
        <v>14402</v>
      </c>
      <c r="B2329" s="122" t="s">
        <v>15499</v>
      </c>
      <c r="C2329" s="121" t="s">
        <v>50</v>
      </c>
      <c r="D2329" s="123" t="s">
        <v>17394</v>
      </c>
    </row>
    <row r="2330" spans="1:4" ht="40.5" x14ac:dyDescent="0.2">
      <c r="A2330" s="120" t="s">
        <v>14403</v>
      </c>
      <c r="B2330" s="122" t="s">
        <v>15500</v>
      </c>
      <c r="C2330" s="121" t="s">
        <v>50</v>
      </c>
      <c r="D2330" s="123" t="s">
        <v>17395</v>
      </c>
    </row>
    <row r="2331" spans="1:4" ht="40.5" x14ac:dyDescent="0.2">
      <c r="A2331" s="120" t="s">
        <v>14404</v>
      </c>
      <c r="B2331" s="122" t="s">
        <v>15501</v>
      </c>
      <c r="C2331" s="121" t="s">
        <v>50</v>
      </c>
      <c r="D2331" s="123" t="s">
        <v>17396</v>
      </c>
    </row>
    <row r="2332" spans="1:4" ht="40.5" x14ac:dyDescent="0.2">
      <c r="A2332" s="120" t="s">
        <v>14405</v>
      </c>
      <c r="B2332" s="122" t="s">
        <v>15502</v>
      </c>
      <c r="C2332" s="121" t="s">
        <v>50</v>
      </c>
      <c r="D2332" s="123" t="s">
        <v>17397</v>
      </c>
    </row>
    <row r="2333" spans="1:4" ht="40.5" x14ac:dyDescent="0.2">
      <c r="A2333" s="120" t="s">
        <v>14406</v>
      </c>
      <c r="B2333" s="122" t="s">
        <v>15503</v>
      </c>
      <c r="C2333" s="121" t="s">
        <v>50</v>
      </c>
      <c r="D2333" s="123" t="s">
        <v>17398</v>
      </c>
    </row>
    <row r="2334" spans="1:4" ht="40.5" x14ac:dyDescent="0.2">
      <c r="A2334" s="120" t="s">
        <v>14407</v>
      </c>
      <c r="B2334" s="122" t="s">
        <v>15504</v>
      </c>
      <c r="C2334" s="121" t="s">
        <v>50</v>
      </c>
      <c r="D2334" s="123" t="s">
        <v>17399</v>
      </c>
    </row>
    <row r="2335" spans="1:4" ht="40.5" x14ac:dyDescent="0.2">
      <c r="A2335" s="120" t="s">
        <v>14408</v>
      </c>
      <c r="B2335" s="122" t="s">
        <v>15505</v>
      </c>
      <c r="C2335" s="121" t="s">
        <v>50</v>
      </c>
      <c r="D2335" s="123" t="s">
        <v>17400</v>
      </c>
    </row>
    <row r="2336" spans="1:4" ht="40.5" x14ac:dyDescent="0.2">
      <c r="A2336" s="120" t="s">
        <v>14409</v>
      </c>
      <c r="B2336" s="122" t="s">
        <v>15506</v>
      </c>
      <c r="C2336" s="121" t="s">
        <v>50</v>
      </c>
      <c r="D2336" s="123" t="s">
        <v>17401</v>
      </c>
    </row>
    <row r="2337" spans="1:4" ht="40.5" x14ac:dyDescent="0.2">
      <c r="A2337" s="120" t="s">
        <v>3914</v>
      </c>
      <c r="B2337" s="122" t="s">
        <v>15507</v>
      </c>
      <c r="C2337" s="121" t="s">
        <v>8</v>
      </c>
      <c r="D2337" s="123" t="s">
        <v>1097</v>
      </c>
    </row>
    <row r="2338" spans="1:4" ht="40.5" x14ac:dyDescent="0.2">
      <c r="A2338" s="120" t="s">
        <v>3916</v>
      </c>
      <c r="B2338" s="122" t="s">
        <v>15508</v>
      </c>
      <c r="C2338" s="121" t="s">
        <v>8</v>
      </c>
      <c r="D2338" s="123" t="s">
        <v>17402</v>
      </c>
    </row>
    <row r="2339" spans="1:4" ht="40.5" x14ac:dyDescent="0.2">
      <c r="A2339" s="120" t="s">
        <v>3917</v>
      </c>
      <c r="B2339" s="122" t="s">
        <v>15509</v>
      </c>
      <c r="C2339" s="121" t="s">
        <v>8</v>
      </c>
      <c r="D2339" s="123" t="s">
        <v>17403</v>
      </c>
    </row>
    <row r="2340" spans="1:4" ht="40.5" x14ac:dyDescent="0.2">
      <c r="A2340" s="120" t="s">
        <v>3918</v>
      </c>
      <c r="B2340" s="122" t="s">
        <v>15510</v>
      </c>
      <c r="C2340" s="121" t="s">
        <v>8</v>
      </c>
      <c r="D2340" s="123" t="s">
        <v>17404</v>
      </c>
    </row>
    <row r="2341" spans="1:4" ht="40.5" x14ac:dyDescent="0.2">
      <c r="A2341" s="120" t="s">
        <v>3919</v>
      </c>
      <c r="B2341" s="122" t="s">
        <v>15511</v>
      </c>
      <c r="C2341" s="121" t="s">
        <v>8</v>
      </c>
      <c r="D2341" s="123" t="s">
        <v>17405</v>
      </c>
    </row>
    <row r="2342" spans="1:4" ht="40.5" x14ac:dyDescent="0.2">
      <c r="A2342" s="120" t="s">
        <v>3920</v>
      </c>
      <c r="B2342" s="122" t="s">
        <v>15512</v>
      </c>
      <c r="C2342" s="121" t="s">
        <v>8</v>
      </c>
      <c r="D2342" s="123" t="s">
        <v>14219</v>
      </c>
    </row>
    <row r="2343" spans="1:4" ht="13.5" x14ac:dyDescent="0.2">
      <c r="A2343" s="120" t="s">
        <v>3921</v>
      </c>
      <c r="B2343" s="122" t="s">
        <v>9900</v>
      </c>
      <c r="C2343" s="121" t="s">
        <v>50</v>
      </c>
      <c r="D2343" s="123" t="s">
        <v>17406</v>
      </c>
    </row>
    <row r="2344" spans="1:4" ht="13.5" x14ac:dyDescent="0.2">
      <c r="A2344" s="120" t="s">
        <v>3923</v>
      </c>
      <c r="B2344" s="122" t="s">
        <v>9901</v>
      </c>
      <c r="C2344" s="121" t="s">
        <v>50</v>
      </c>
      <c r="D2344" s="123" t="s">
        <v>17407</v>
      </c>
    </row>
    <row r="2345" spans="1:4" ht="13.5" x14ac:dyDescent="0.2">
      <c r="A2345" s="120" t="s">
        <v>3924</v>
      </c>
      <c r="B2345" s="122" t="s">
        <v>15513</v>
      </c>
      <c r="C2345" s="121" t="s">
        <v>8</v>
      </c>
      <c r="D2345" s="123" t="s">
        <v>17408</v>
      </c>
    </row>
    <row r="2346" spans="1:4" ht="13.5" x14ac:dyDescent="0.2">
      <c r="A2346" s="120" t="s">
        <v>3925</v>
      </c>
      <c r="B2346" s="122" t="s">
        <v>9902</v>
      </c>
      <c r="C2346" s="121" t="s">
        <v>50</v>
      </c>
      <c r="D2346" s="123" t="s">
        <v>17409</v>
      </c>
    </row>
    <row r="2347" spans="1:4" ht="13.5" x14ac:dyDescent="0.2">
      <c r="A2347" s="120" t="s">
        <v>3926</v>
      </c>
      <c r="B2347" s="122" t="s">
        <v>9903</v>
      </c>
      <c r="C2347" s="121" t="s">
        <v>50</v>
      </c>
      <c r="D2347" s="123" t="s">
        <v>17410</v>
      </c>
    </row>
    <row r="2348" spans="1:4" ht="13.5" x14ac:dyDescent="0.2">
      <c r="A2348" s="120" t="s">
        <v>3927</v>
      </c>
      <c r="B2348" s="122" t="s">
        <v>15514</v>
      </c>
      <c r="C2348" s="121" t="s">
        <v>8</v>
      </c>
      <c r="D2348" s="123" t="s">
        <v>17411</v>
      </c>
    </row>
    <row r="2349" spans="1:4" ht="13.5" x14ac:dyDescent="0.2">
      <c r="A2349" s="120" t="s">
        <v>3928</v>
      </c>
      <c r="B2349" s="122" t="s">
        <v>15515</v>
      </c>
      <c r="C2349" s="121" t="s">
        <v>35</v>
      </c>
      <c r="D2349" s="123" t="s">
        <v>17412</v>
      </c>
    </row>
    <row r="2350" spans="1:4" ht="13.5" x14ac:dyDescent="0.2">
      <c r="A2350" s="120" t="s">
        <v>3929</v>
      </c>
      <c r="B2350" s="122" t="s">
        <v>9904</v>
      </c>
      <c r="C2350" s="121" t="s">
        <v>13227</v>
      </c>
      <c r="D2350" s="123" t="s">
        <v>1148</v>
      </c>
    </row>
    <row r="2351" spans="1:4" ht="27" x14ac:dyDescent="0.2">
      <c r="A2351" s="120" t="s">
        <v>3930</v>
      </c>
      <c r="B2351" s="122" t="s">
        <v>15516</v>
      </c>
      <c r="C2351" s="121" t="s">
        <v>35</v>
      </c>
      <c r="D2351" s="123" t="s">
        <v>17411</v>
      </c>
    </row>
    <row r="2352" spans="1:4" ht="13.5" x14ac:dyDescent="0.2">
      <c r="A2352" s="120" t="s">
        <v>3931</v>
      </c>
      <c r="B2352" s="122" t="s">
        <v>9905</v>
      </c>
      <c r="C2352" s="121" t="s">
        <v>35</v>
      </c>
      <c r="D2352" s="123" t="s">
        <v>17413</v>
      </c>
    </row>
    <row r="2353" spans="1:4" ht="13.5" x14ac:dyDescent="0.2">
      <c r="A2353" s="120" t="s">
        <v>3932</v>
      </c>
      <c r="B2353" s="122" t="s">
        <v>9906</v>
      </c>
      <c r="C2353" s="121" t="s">
        <v>35</v>
      </c>
      <c r="D2353" s="123" t="s">
        <v>17414</v>
      </c>
    </row>
    <row r="2354" spans="1:4" ht="13.5" x14ac:dyDescent="0.2">
      <c r="A2354" s="120" t="s">
        <v>3933</v>
      </c>
      <c r="B2354" s="122" t="s">
        <v>9907</v>
      </c>
      <c r="C2354" s="121" t="s">
        <v>35</v>
      </c>
      <c r="D2354" s="123" t="s">
        <v>3486</v>
      </c>
    </row>
    <row r="2355" spans="1:4" ht="13.5" x14ac:dyDescent="0.2">
      <c r="A2355" s="120" t="s">
        <v>3934</v>
      </c>
      <c r="B2355" s="122" t="s">
        <v>9908</v>
      </c>
      <c r="C2355" s="121" t="s">
        <v>35</v>
      </c>
      <c r="D2355" s="123" t="s">
        <v>1343</v>
      </c>
    </row>
    <row r="2356" spans="1:4" ht="27" x14ac:dyDescent="0.2">
      <c r="A2356" s="120" t="s">
        <v>3935</v>
      </c>
      <c r="B2356" s="122" t="s">
        <v>9909</v>
      </c>
      <c r="C2356" s="121" t="s">
        <v>35</v>
      </c>
      <c r="D2356" s="123" t="s">
        <v>14525</v>
      </c>
    </row>
    <row r="2357" spans="1:4" ht="27" x14ac:dyDescent="0.2">
      <c r="A2357" s="120" t="s">
        <v>3936</v>
      </c>
      <c r="B2357" s="122" t="s">
        <v>9910</v>
      </c>
      <c r="C2357" s="121" t="s">
        <v>35</v>
      </c>
      <c r="D2357" s="123" t="s">
        <v>13932</v>
      </c>
    </row>
    <row r="2358" spans="1:4" ht="27" x14ac:dyDescent="0.2">
      <c r="A2358" s="120" t="s">
        <v>3937</v>
      </c>
      <c r="B2358" s="122" t="s">
        <v>9911</v>
      </c>
      <c r="C2358" s="121" t="s">
        <v>35</v>
      </c>
      <c r="D2358" s="123" t="s">
        <v>14483</v>
      </c>
    </row>
    <row r="2359" spans="1:4" ht="27" x14ac:dyDescent="0.2">
      <c r="A2359" s="120" t="s">
        <v>3938</v>
      </c>
      <c r="B2359" s="122" t="s">
        <v>9912</v>
      </c>
      <c r="C2359" s="121" t="s">
        <v>35</v>
      </c>
      <c r="D2359" s="123" t="s">
        <v>13848</v>
      </c>
    </row>
    <row r="2360" spans="1:4" ht="27" x14ac:dyDescent="0.2">
      <c r="A2360" s="120" t="s">
        <v>3939</v>
      </c>
      <c r="B2360" s="122" t="s">
        <v>9913</v>
      </c>
      <c r="C2360" s="121" t="s">
        <v>35</v>
      </c>
      <c r="D2360" s="123" t="s">
        <v>7396</v>
      </c>
    </row>
    <row r="2361" spans="1:4" ht="27" x14ac:dyDescent="0.2">
      <c r="A2361" s="120" t="s">
        <v>3940</v>
      </c>
      <c r="B2361" s="122" t="s">
        <v>9914</v>
      </c>
      <c r="C2361" s="121" t="s">
        <v>35</v>
      </c>
      <c r="D2361" s="123" t="s">
        <v>2764</v>
      </c>
    </row>
    <row r="2362" spans="1:4" ht="27" x14ac:dyDescent="0.2">
      <c r="A2362" s="120" t="s">
        <v>3942</v>
      </c>
      <c r="B2362" s="122" t="s">
        <v>9915</v>
      </c>
      <c r="C2362" s="121" t="s">
        <v>35</v>
      </c>
      <c r="D2362" s="123" t="s">
        <v>1211</v>
      </c>
    </row>
    <row r="2363" spans="1:4" ht="27" x14ac:dyDescent="0.2">
      <c r="A2363" s="120" t="s">
        <v>3943</v>
      </c>
      <c r="B2363" s="122" t="s">
        <v>9916</v>
      </c>
      <c r="C2363" s="121" t="s">
        <v>35</v>
      </c>
      <c r="D2363" s="123" t="s">
        <v>1298</v>
      </c>
    </row>
    <row r="2364" spans="1:4" ht="13.5" x14ac:dyDescent="0.2">
      <c r="A2364" s="120" t="s">
        <v>3944</v>
      </c>
      <c r="B2364" s="122" t="s">
        <v>9917</v>
      </c>
      <c r="C2364" s="121" t="s">
        <v>35</v>
      </c>
      <c r="D2364" s="123" t="s">
        <v>17415</v>
      </c>
    </row>
    <row r="2365" spans="1:4" ht="27" x14ac:dyDescent="0.2">
      <c r="A2365" s="120" t="s">
        <v>3945</v>
      </c>
      <c r="B2365" s="122" t="s">
        <v>9918</v>
      </c>
      <c r="C2365" s="121" t="s">
        <v>35</v>
      </c>
      <c r="D2365" s="123" t="s">
        <v>17416</v>
      </c>
    </row>
    <row r="2366" spans="1:4" ht="27" x14ac:dyDescent="0.2">
      <c r="A2366" s="120" t="s">
        <v>3946</v>
      </c>
      <c r="B2366" s="122" t="s">
        <v>9919</v>
      </c>
      <c r="C2366" s="121" t="s">
        <v>35</v>
      </c>
      <c r="D2366" s="123" t="s">
        <v>14268</v>
      </c>
    </row>
    <row r="2367" spans="1:4" ht="27" x14ac:dyDescent="0.2">
      <c r="A2367" s="120" t="s">
        <v>3947</v>
      </c>
      <c r="B2367" s="122" t="s">
        <v>9920</v>
      </c>
      <c r="C2367" s="121" t="s">
        <v>35</v>
      </c>
      <c r="D2367" s="123" t="s">
        <v>17417</v>
      </c>
    </row>
    <row r="2368" spans="1:4" ht="27" x14ac:dyDescent="0.2">
      <c r="A2368" s="120" t="s">
        <v>3948</v>
      </c>
      <c r="B2368" s="122" t="s">
        <v>9921</v>
      </c>
      <c r="C2368" s="121" t="s">
        <v>35</v>
      </c>
      <c r="D2368" s="123" t="s">
        <v>17418</v>
      </c>
    </row>
    <row r="2369" spans="1:4" ht="27" x14ac:dyDescent="0.2">
      <c r="A2369" s="120" t="s">
        <v>3949</v>
      </c>
      <c r="B2369" s="122" t="s">
        <v>9922</v>
      </c>
      <c r="C2369" s="121" t="s">
        <v>35</v>
      </c>
      <c r="D2369" s="123" t="s">
        <v>17419</v>
      </c>
    </row>
    <row r="2370" spans="1:4" ht="27" x14ac:dyDescent="0.2">
      <c r="A2370" s="120" t="s">
        <v>3950</v>
      </c>
      <c r="B2370" s="122" t="s">
        <v>15517</v>
      </c>
      <c r="C2370" s="121" t="s">
        <v>35</v>
      </c>
      <c r="D2370" s="123" t="s">
        <v>227</v>
      </c>
    </row>
    <row r="2371" spans="1:4" ht="27" x14ac:dyDescent="0.2">
      <c r="A2371" s="120" t="s">
        <v>3951</v>
      </c>
      <c r="B2371" s="122" t="s">
        <v>15518</v>
      </c>
      <c r="C2371" s="121" t="s">
        <v>35</v>
      </c>
      <c r="D2371" s="123" t="s">
        <v>124</v>
      </c>
    </row>
    <row r="2372" spans="1:4" ht="27" x14ac:dyDescent="0.2">
      <c r="A2372" s="120" t="s">
        <v>3952</v>
      </c>
      <c r="B2372" s="122" t="s">
        <v>15519</v>
      </c>
      <c r="C2372" s="121" t="s">
        <v>35</v>
      </c>
      <c r="D2372" s="123" t="s">
        <v>150</v>
      </c>
    </row>
    <row r="2373" spans="1:4" ht="27" x14ac:dyDescent="0.2">
      <c r="A2373" s="120" t="s">
        <v>3953</v>
      </c>
      <c r="B2373" s="122" t="s">
        <v>15520</v>
      </c>
      <c r="C2373" s="121" t="s">
        <v>35</v>
      </c>
      <c r="D2373" s="123" t="s">
        <v>4958</v>
      </c>
    </row>
    <row r="2374" spans="1:4" ht="13.5" x14ac:dyDescent="0.2">
      <c r="A2374" s="120" t="s">
        <v>3954</v>
      </c>
      <c r="B2374" s="122" t="s">
        <v>9923</v>
      </c>
      <c r="C2374" s="121" t="s">
        <v>35</v>
      </c>
      <c r="D2374" s="123" t="s">
        <v>17420</v>
      </c>
    </row>
    <row r="2375" spans="1:4" ht="27" x14ac:dyDescent="0.2">
      <c r="A2375" s="120" t="s">
        <v>3955</v>
      </c>
      <c r="B2375" s="122" t="s">
        <v>9924</v>
      </c>
      <c r="C2375" s="121" t="s">
        <v>35</v>
      </c>
      <c r="D2375" s="123" t="s">
        <v>13474</v>
      </c>
    </row>
    <row r="2376" spans="1:4" ht="27" x14ac:dyDescent="0.2">
      <c r="A2376" s="120" t="s">
        <v>3957</v>
      </c>
      <c r="B2376" s="122" t="s">
        <v>15521</v>
      </c>
      <c r="C2376" s="121" t="s">
        <v>35</v>
      </c>
      <c r="D2376" s="123" t="s">
        <v>17421</v>
      </c>
    </row>
    <row r="2377" spans="1:4" ht="13.5" x14ac:dyDescent="0.2">
      <c r="A2377" s="120" t="s">
        <v>3958</v>
      </c>
      <c r="B2377" s="122" t="s">
        <v>9925</v>
      </c>
      <c r="C2377" s="121" t="s">
        <v>14757</v>
      </c>
      <c r="D2377" s="123" t="s">
        <v>2352</v>
      </c>
    </row>
    <row r="2378" spans="1:4" ht="13.5" x14ac:dyDescent="0.2">
      <c r="A2378" s="120" t="s">
        <v>3960</v>
      </c>
      <c r="B2378" s="122" t="s">
        <v>9926</v>
      </c>
      <c r="C2378" s="121" t="s">
        <v>13227</v>
      </c>
      <c r="D2378" s="123" t="s">
        <v>4873</v>
      </c>
    </row>
    <row r="2379" spans="1:4" ht="13.5" x14ac:dyDescent="0.2">
      <c r="A2379" s="120" t="s">
        <v>3961</v>
      </c>
      <c r="B2379" s="122" t="s">
        <v>9927</v>
      </c>
      <c r="C2379" s="121" t="s">
        <v>13227</v>
      </c>
      <c r="D2379" s="123" t="s">
        <v>585</v>
      </c>
    </row>
    <row r="2380" spans="1:4" ht="13.5" x14ac:dyDescent="0.2">
      <c r="A2380" s="120" t="s">
        <v>3963</v>
      </c>
      <c r="B2380" s="122" t="s">
        <v>15522</v>
      </c>
      <c r="C2380" s="121" t="s">
        <v>13227</v>
      </c>
      <c r="D2380" s="123" t="s">
        <v>17422</v>
      </c>
    </row>
    <row r="2381" spans="1:4" ht="13.5" x14ac:dyDescent="0.2">
      <c r="A2381" s="120" t="s">
        <v>3964</v>
      </c>
      <c r="B2381" s="122" t="s">
        <v>9928</v>
      </c>
      <c r="C2381" s="121" t="s">
        <v>13236</v>
      </c>
      <c r="D2381" s="123" t="s">
        <v>17423</v>
      </c>
    </row>
    <row r="2382" spans="1:4" ht="13.5" x14ac:dyDescent="0.2">
      <c r="A2382" s="120" t="s">
        <v>3965</v>
      </c>
      <c r="B2382" s="122" t="s">
        <v>9929</v>
      </c>
      <c r="C2382" s="121" t="s">
        <v>50</v>
      </c>
      <c r="D2382" s="123" t="s">
        <v>17424</v>
      </c>
    </row>
    <row r="2383" spans="1:4" ht="40.5" x14ac:dyDescent="0.2">
      <c r="A2383" s="120" t="s">
        <v>3966</v>
      </c>
      <c r="B2383" s="122" t="s">
        <v>9930</v>
      </c>
      <c r="C2383" s="121" t="s">
        <v>50</v>
      </c>
      <c r="D2383" s="123" t="s">
        <v>17425</v>
      </c>
    </row>
    <row r="2384" spans="1:4" ht="40.5" x14ac:dyDescent="0.2">
      <c r="A2384" s="120" t="s">
        <v>3967</v>
      </c>
      <c r="B2384" s="122" t="s">
        <v>15523</v>
      </c>
      <c r="C2384" s="121" t="s">
        <v>50</v>
      </c>
      <c r="D2384" s="123" t="s">
        <v>17426</v>
      </c>
    </row>
    <row r="2385" spans="1:4" ht="40.5" x14ac:dyDescent="0.2">
      <c r="A2385" s="120" t="s">
        <v>3968</v>
      </c>
      <c r="B2385" s="122" t="s">
        <v>15524</v>
      </c>
      <c r="C2385" s="121" t="s">
        <v>50</v>
      </c>
      <c r="D2385" s="123" t="s">
        <v>17427</v>
      </c>
    </row>
    <row r="2386" spans="1:4" ht="40.5" x14ac:dyDescent="0.2">
      <c r="A2386" s="120" t="s">
        <v>3969</v>
      </c>
      <c r="B2386" s="122" t="s">
        <v>15525</v>
      </c>
      <c r="C2386" s="121" t="s">
        <v>50</v>
      </c>
      <c r="D2386" s="123" t="s">
        <v>17428</v>
      </c>
    </row>
    <row r="2387" spans="1:4" ht="40.5" x14ac:dyDescent="0.2">
      <c r="A2387" s="120" t="s">
        <v>3970</v>
      </c>
      <c r="B2387" s="122" t="s">
        <v>15526</v>
      </c>
      <c r="C2387" s="121" t="s">
        <v>50</v>
      </c>
      <c r="D2387" s="123" t="s">
        <v>17429</v>
      </c>
    </row>
    <row r="2388" spans="1:4" ht="27" x14ac:dyDescent="0.2">
      <c r="A2388" s="120" t="s">
        <v>3971</v>
      </c>
      <c r="B2388" s="122" t="s">
        <v>9931</v>
      </c>
      <c r="C2388" s="121" t="s">
        <v>50</v>
      </c>
      <c r="D2388" s="123" t="s">
        <v>17430</v>
      </c>
    </row>
    <row r="2389" spans="1:4" ht="27" x14ac:dyDescent="0.2">
      <c r="A2389" s="120" t="s">
        <v>3972</v>
      </c>
      <c r="B2389" s="122" t="s">
        <v>9932</v>
      </c>
      <c r="C2389" s="121" t="s">
        <v>50</v>
      </c>
      <c r="D2389" s="123" t="s">
        <v>17431</v>
      </c>
    </row>
    <row r="2390" spans="1:4" ht="27" x14ac:dyDescent="0.2">
      <c r="A2390" s="120" t="s">
        <v>3973</v>
      </c>
      <c r="B2390" s="122" t="s">
        <v>9933</v>
      </c>
      <c r="C2390" s="121" t="s">
        <v>50</v>
      </c>
      <c r="D2390" s="123" t="s">
        <v>17432</v>
      </c>
    </row>
    <row r="2391" spans="1:4" ht="27" x14ac:dyDescent="0.2">
      <c r="A2391" s="120" t="s">
        <v>3974</v>
      </c>
      <c r="B2391" s="122" t="s">
        <v>9934</v>
      </c>
      <c r="C2391" s="121" t="s">
        <v>50</v>
      </c>
      <c r="D2391" s="123" t="s">
        <v>17433</v>
      </c>
    </row>
    <row r="2392" spans="1:4" ht="27" x14ac:dyDescent="0.2">
      <c r="A2392" s="120" t="s">
        <v>3975</v>
      </c>
      <c r="B2392" s="122" t="s">
        <v>9935</v>
      </c>
      <c r="C2392" s="121" t="s">
        <v>50</v>
      </c>
      <c r="D2392" s="123" t="s">
        <v>17434</v>
      </c>
    </row>
    <row r="2393" spans="1:4" ht="27" x14ac:dyDescent="0.2">
      <c r="A2393" s="120" t="s">
        <v>3976</v>
      </c>
      <c r="B2393" s="122" t="s">
        <v>9936</v>
      </c>
      <c r="C2393" s="121" t="s">
        <v>50</v>
      </c>
      <c r="D2393" s="123" t="s">
        <v>17435</v>
      </c>
    </row>
    <row r="2394" spans="1:4" ht="27" x14ac:dyDescent="0.2">
      <c r="A2394" s="120" t="s">
        <v>3977</v>
      </c>
      <c r="B2394" s="122" t="s">
        <v>9937</v>
      </c>
      <c r="C2394" s="121" t="s">
        <v>50</v>
      </c>
      <c r="D2394" s="123" t="s">
        <v>17436</v>
      </c>
    </row>
    <row r="2395" spans="1:4" ht="27" x14ac:dyDescent="0.2">
      <c r="A2395" s="120" t="s">
        <v>3978</v>
      </c>
      <c r="B2395" s="122" t="s">
        <v>9938</v>
      </c>
      <c r="C2395" s="121" t="s">
        <v>50</v>
      </c>
      <c r="D2395" s="123" t="s">
        <v>17437</v>
      </c>
    </row>
    <row r="2396" spans="1:4" ht="27" x14ac:dyDescent="0.2">
      <c r="A2396" s="120" t="s">
        <v>3979</v>
      </c>
      <c r="B2396" s="122" t="s">
        <v>9939</v>
      </c>
      <c r="C2396" s="121" t="s">
        <v>50</v>
      </c>
      <c r="D2396" s="123" t="s">
        <v>17438</v>
      </c>
    </row>
    <row r="2397" spans="1:4" ht="27" x14ac:dyDescent="0.2">
      <c r="A2397" s="120" t="s">
        <v>3980</v>
      </c>
      <c r="B2397" s="122" t="s">
        <v>9940</v>
      </c>
      <c r="C2397" s="121" t="s">
        <v>50</v>
      </c>
      <c r="D2397" s="123" t="s">
        <v>17439</v>
      </c>
    </row>
    <row r="2398" spans="1:4" ht="27" x14ac:dyDescent="0.2">
      <c r="A2398" s="120" t="s">
        <v>3981</v>
      </c>
      <c r="B2398" s="122" t="s">
        <v>15527</v>
      </c>
      <c r="C2398" s="121" t="s">
        <v>8</v>
      </c>
      <c r="D2398" s="123" t="s">
        <v>14133</v>
      </c>
    </row>
    <row r="2399" spans="1:4" ht="27" x14ac:dyDescent="0.2">
      <c r="A2399" s="120" t="s">
        <v>3982</v>
      </c>
      <c r="B2399" s="122" t="s">
        <v>15528</v>
      </c>
      <c r="C2399" s="121" t="s">
        <v>8</v>
      </c>
      <c r="D2399" s="123" t="s">
        <v>14437</v>
      </c>
    </row>
    <row r="2400" spans="1:4" ht="27" x14ac:dyDescent="0.2">
      <c r="A2400" s="120" t="s">
        <v>3983</v>
      </c>
      <c r="B2400" s="122" t="s">
        <v>15529</v>
      </c>
      <c r="C2400" s="121" t="s">
        <v>8</v>
      </c>
      <c r="D2400" s="123" t="s">
        <v>17440</v>
      </c>
    </row>
    <row r="2401" spans="1:4" ht="27" x14ac:dyDescent="0.2">
      <c r="A2401" s="120" t="s">
        <v>3984</v>
      </c>
      <c r="B2401" s="122" t="s">
        <v>15530</v>
      </c>
      <c r="C2401" s="121" t="s">
        <v>8</v>
      </c>
      <c r="D2401" s="123" t="s">
        <v>17441</v>
      </c>
    </row>
    <row r="2402" spans="1:4" ht="27" x14ac:dyDescent="0.2">
      <c r="A2402" s="120" t="s">
        <v>3986</v>
      </c>
      <c r="B2402" s="122" t="s">
        <v>15531</v>
      </c>
      <c r="C2402" s="121" t="s">
        <v>8</v>
      </c>
      <c r="D2402" s="123" t="s">
        <v>17442</v>
      </c>
    </row>
    <row r="2403" spans="1:4" ht="27" x14ac:dyDescent="0.2">
      <c r="A2403" s="120" t="s">
        <v>3987</v>
      </c>
      <c r="B2403" s="122" t="s">
        <v>15532</v>
      </c>
      <c r="C2403" s="121" t="s">
        <v>8</v>
      </c>
      <c r="D2403" s="123" t="s">
        <v>17443</v>
      </c>
    </row>
    <row r="2404" spans="1:4" ht="27" x14ac:dyDescent="0.2">
      <c r="A2404" s="120" t="s">
        <v>3988</v>
      </c>
      <c r="B2404" s="122" t="s">
        <v>15533</v>
      </c>
      <c r="C2404" s="121" t="s">
        <v>8</v>
      </c>
      <c r="D2404" s="123" t="s">
        <v>17444</v>
      </c>
    </row>
    <row r="2405" spans="1:4" ht="27" x14ac:dyDescent="0.2">
      <c r="A2405" s="120" t="s">
        <v>3989</v>
      </c>
      <c r="B2405" s="122" t="s">
        <v>15534</v>
      </c>
      <c r="C2405" s="121" t="s">
        <v>8</v>
      </c>
      <c r="D2405" s="123" t="s">
        <v>17445</v>
      </c>
    </row>
    <row r="2406" spans="1:4" ht="27" x14ac:dyDescent="0.2">
      <c r="A2406" s="120" t="s">
        <v>3990</v>
      </c>
      <c r="B2406" s="122" t="s">
        <v>15535</v>
      </c>
      <c r="C2406" s="121" t="s">
        <v>8</v>
      </c>
      <c r="D2406" s="123" t="s">
        <v>17446</v>
      </c>
    </row>
    <row r="2407" spans="1:4" ht="27" x14ac:dyDescent="0.2">
      <c r="A2407" s="120" t="s">
        <v>3991</v>
      </c>
      <c r="B2407" s="122" t="s">
        <v>15536</v>
      </c>
      <c r="C2407" s="121" t="s">
        <v>8</v>
      </c>
      <c r="D2407" s="123" t="s">
        <v>17447</v>
      </c>
    </row>
    <row r="2408" spans="1:4" ht="27" x14ac:dyDescent="0.2">
      <c r="A2408" s="120" t="s">
        <v>3992</v>
      </c>
      <c r="B2408" s="122" t="s">
        <v>15537</v>
      </c>
      <c r="C2408" s="121" t="s">
        <v>8</v>
      </c>
      <c r="D2408" s="123" t="s">
        <v>13371</v>
      </c>
    </row>
    <row r="2409" spans="1:4" ht="27" x14ac:dyDescent="0.2">
      <c r="A2409" s="120" t="s">
        <v>3993</v>
      </c>
      <c r="B2409" s="122" t="s">
        <v>15538</v>
      </c>
      <c r="C2409" s="121" t="s">
        <v>8</v>
      </c>
      <c r="D2409" s="123" t="s">
        <v>17448</v>
      </c>
    </row>
    <row r="2410" spans="1:4" ht="27" x14ac:dyDescent="0.2">
      <c r="A2410" s="120" t="s">
        <v>3994</v>
      </c>
      <c r="B2410" s="122" t="s">
        <v>15539</v>
      </c>
      <c r="C2410" s="121" t="s">
        <v>35</v>
      </c>
      <c r="D2410" s="123" t="s">
        <v>17449</v>
      </c>
    </row>
    <row r="2411" spans="1:4" ht="27" x14ac:dyDescent="0.2">
      <c r="A2411" s="120" t="s">
        <v>3995</v>
      </c>
      <c r="B2411" s="122" t="s">
        <v>15540</v>
      </c>
      <c r="C2411" s="121" t="s">
        <v>35</v>
      </c>
      <c r="D2411" s="123" t="s">
        <v>17450</v>
      </c>
    </row>
    <row r="2412" spans="1:4" ht="27" x14ac:dyDescent="0.2">
      <c r="A2412" s="120" t="s">
        <v>3996</v>
      </c>
      <c r="B2412" s="122" t="s">
        <v>15541</v>
      </c>
      <c r="C2412" s="121" t="s">
        <v>35</v>
      </c>
      <c r="D2412" s="123" t="s">
        <v>17451</v>
      </c>
    </row>
    <row r="2413" spans="1:4" ht="27" x14ac:dyDescent="0.2">
      <c r="A2413" s="120" t="s">
        <v>3997</v>
      </c>
      <c r="B2413" s="122" t="s">
        <v>15542</v>
      </c>
      <c r="C2413" s="121" t="s">
        <v>35</v>
      </c>
      <c r="D2413" s="123" t="s">
        <v>17452</v>
      </c>
    </row>
    <row r="2414" spans="1:4" ht="27" x14ac:dyDescent="0.2">
      <c r="A2414" s="120" t="s">
        <v>3998</v>
      </c>
      <c r="B2414" s="122" t="s">
        <v>15543</v>
      </c>
      <c r="C2414" s="121" t="s">
        <v>35</v>
      </c>
      <c r="D2414" s="123" t="s">
        <v>17453</v>
      </c>
    </row>
    <row r="2415" spans="1:4" ht="27" x14ac:dyDescent="0.2">
      <c r="A2415" s="120" t="s">
        <v>3999</v>
      </c>
      <c r="B2415" s="122" t="s">
        <v>15544</v>
      </c>
      <c r="C2415" s="121" t="s">
        <v>35</v>
      </c>
      <c r="D2415" s="123" t="s">
        <v>14363</v>
      </c>
    </row>
    <row r="2416" spans="1:4" ht="27" x14ac:dyDescent="0.2">
      <c r="A2416" s="120" t="s">
        <v>4000</v>
      </c>
      <c r="B2416" s="122" t="s">
        <v>15545</v>
      </c>
      <c r="C2416" s="121" t="s">
        <v>35</v>
      </c>
      <c r="D2416" s="123" t="s">
        <v>17454</v>
      </c>
    </row>
    <row r="2417" spans="1:4" ht="27" x14ac:dyDescent="0.2">
      <c r="A2417" s="120" t="s">
        <v>4001</v>
      </c>
      <c r="B2417" s="122" t="s">
        <v>15546</v>
      </c>
      <c r="C2417" s="121" t="s">
        <v>35</v>
      </c>
      <c r="D2417" s="123" t="s">
        <v>14364</v>
      </c>
    </row>
    <row r="2418" spans="1:4" ht="27" x14ac:dyDescent="0.2">
      <c r="A2418" s="120" t="s">
        <v>4003</v>
      </c>
      <c r="B2418" s="122" t="s">
        <v>15547</v>
      </c>
      <c r="C2418" s="121" t="s">
        <v>35</v>
      </c>
      <c r="D2418" s="123" t="s">
        <v>17455</v>
      </c>
    </row>
    <row r="2419" spans="1:4" ht="27" x14ac:dyDescent="0.2">
      <c r="A2419" s="120" t="s">
        <v>4004</v>
      </c>
      <c r="B2419" s="122" t="s">
        <v>15548</v>
      </c>
      <c r="C2419" s="121" t="s">
        <v>35</v>
      </c>
      <c r="D2419" s="123" t="s">
        <v>1333</v>
      </c>
    </row>
    <row r="2420" spans="1:4" ht="27" x14ac:dyDescent="0.2">
      <c r="A2420" s="120" t="s">
        <v>4005</v>
      </c>
      <c r="B2420" s="122" t="s">
        <v>15549</v>
      </c>
      <c r="C2420" s="121" t="s">
        <v>35</v>
      </c>
      <c r="D2420" s="123" t="s">
        <v>17456</v>
      </c>
    </row>
    <row r="2421" spans="1:4" ht="27" x14ac:dyDescent="0.2">
      <c r="A2421" s="120" t="s">
        <v>4006</v>
      </c>
      <c r="B2421" s="122" t="s">
        <v>9941</v>
      </c>
      <c r="C2421" s="121" t="s">
        <v>8</v>
      </c>
      <c r="D2421" s="123" t="s">
        <v>4811</v>
      </c>
    </row>
    <row r="2422" spans="1:4" ht="27" x14ac:dyDescent="0.2">
      <c r="A2422" s="120" t="s">
        <v>4007</v>
      </c>
      <c r="B2422" s="122" t="s">
        <v>9942</v>
      </c>
      <c r="C2422" s="121" t="s">
        <v>8</v>
      </c>
      <c r="D2422" s="123" t="s">
        <v>17457</v>
      </c>
    </row>
    <row r="2423" spans="1:4" ht="27" x14ac:dyDescent="0.2">
      <c r="A2423" s="120" t="s">
        <v>4008</v>
      </c>
      <c r="B2423" s="122" t="s">
        <v>9943</v>
      </c>
      <c r="C2423" s="121" t="s">
        <v>8</v>
      </c>
      <c r="D2423" s="123" t="s">
        <v>397</v>
      </c>
    </row>
    <row r="2424" spans="1:4" ht="27" x14ac:dyDescent="0.2">
      <c r="A2424" s="120" t="s">
        <v>4010</v>
      </c>
      <c r="B2424" s="122" t="s">
        <v>9944</v>
      </c>
      <c r="C2424" s="121" t="s">
        <v>8</v>
      </c>
      <c r="D2424" s="123" t="s">
        <v>14414</v>
      </c>
    </row>
    <row r="2425" spans="1:4" ht="27" x14ac:dyDescent="0.2">
      <c r="A2425" s="120" t="s">
        <v>4011</v>
      </c>
      <c r="B2425" s="122" t="s">
        <v>9945</v>
      </c>
      <c r="C2425" s="121" t="s">
        <v>8</v>
      </c>
      <c r="D2425" s="123" t="s">
        <v>17458</v>
      </c>
    </row>
    <row r="2426" spans="1:4" ht="27" x14ac:dyDescent="0.2">
      <c r="A2426" s="120" t="s">
        <v>4012</v>
      </c>
      <c r="B2426" s="122" t="s">
        <v>9946</v>
      </c>
      <c r="C2426" s="121" t="s">
        <v>8</v>
      </c>
      <c r="D2426" s="123" t="s">
        <v>17459</v>
      </c>
    </row>
    <row r="2427" spans="1:4" ht="27" x14ac:dyDescent="0.2">
      <c r="A2427" s="120" t="s">
        <v>4013</v>
      </c>
      <c r="B2427" s="122" t="s">
        <v>9947</v>
      </c>
      <c r="C2427" s="121" t="s">
        <v>14757</v>
      </c>
      <c r="D2427" s="123" t="s">
        <v>921</v>
      </c>
    </row>
    <row r="2428" spans="1:4" ht="13.5" x14ac:dyDescent="0.2">
      <c r="A2428" s="120" t="s">
        <v>4014</v>
      </c>
      <c r="B2428" s="122" t="s">
        <v>9948</v>
      </c>
      <c r="C2428" s="121" t="s">
        <v>35</v>
      </c>
      <c r="D2428" s="123" t="s">
        <v>1218</v>
      </c>
    </row>
    <row r="2429" spans="1:4" ht="27" x14ac:dyDescent="0.2">
      <c r="A2429" s="120" t="s">
        <v>4015</v>
      </c>
      <c r="B2429" s="122" t="s">
        <v>9949</v>
      </c>
      <c r="C2429" s="121" t="s">
        <v>8</v>
      </c>
      <c r="D2429" s="123" t="s">
        <v>1227</v>
      </c>
    </row>
    <row r="2430" spans="1:4" ht="27" x14ac:dyDescent="0.2">
      <c r="A2430" s="120" t="s">
        <v>4017</v>
      </c>
      <c r="B2430" s="122" t="s">
        <v>9950</v>
      </c>
      <c r="C2430" s="121" t="s">
        <v>8</v>
      </c>
      <c r="D2430" s="123" t="s">
        <v>17460</v>
      </c>
    </row>
    <row r="2431" spans="1:4" ht="27" x14ac:dyDescent="0.2">
      <c r="A2431" s="120" t="s">
        <v>4019</v>
      </c>
      <c r="B2431" s="122" t="s">
        <v>9951</v>
      </c>
      <c r="C2431" s="121" t="s">
        <v>8</v>
      </c>
      <c r="D2431" s="123" t="s">
        <v>17461</v>
      </c>
    </row>
    <row r="2432" spans="1:4" ht="27" x14ac:dyDescent="0.2">
      <c r="A2432" s="120" t="s">
        <v>4020</v>
      </c>
      <c r="B2432" s="122" t="s">
        <v>9952</v>
      </c>
      <c r="C2432" s="121" t="s">
        <v>8</v>
      </c>
      <c r="D2432" s="123" t="s">
        <v>17462</v>
      </c>
    </row>
    <row r="2433" spans="1:4" ht="27" x14ac:dyDescent="0.2">
      <c r="A2433" s="120" t="s">
        <v>4022</v>
      </c>
      <c r="B2433" s="122" t="s">
        <v>9953</v>
      </c>
      <c r="C2433" s="121" t="s">
        <v>8</v>
      </c>
      <c r="D2433" s="123" t="s">
        <v>17463</v>
      </c>
    </row>
    <row r="2434" spans="1:4" ht="27" x14ac:dyDescent="0.2">
      <c r="A2434" s="120" t="s">
        <v>4023</v>
      </c>
      <c r="B2434" s="122" t="s">
        <v>9954</v>
      </c>
      <c r="C2434" s="121" t="s">
        <v>8</v>
      </c>
      <c r="D2434" s="123" t="s">
        <v>17464</v>
      </c>
    </row>
    <row r="2435" spans="1:4" ht="27" x14ac:dyDescent="0.2">
      <c r="A2435" s="120" t="s">
        <v>4024</v>
      </c>
      <c r="B2435" s="122" t="s">
        <v>9955</v>
      </c>
      <c r="C2435" s="121" t="s">
        <v>8</v>
      </c>
      <c r="D2435" s="123" t="s">
        <v>1368</v>
      </c>
    </row>
    <row r="2436" spans="1:4" ht="27" x14ac:dyDescent="0.2">
      <c r="A2436" s="120" t="s">
        <v>4025</v>
      </c>
      <c r="B2436" s="122" t="s">
        <v>9956</v>
      </c>
      <c r="C2436" s="121" t="s">
        <v>8</v>
      </c>
      <c r="D2436" s="123" t="s">
        <v>967</v>
      </c>
    </row>
    <row r="2437" spans="1:4" ht="13.5" x14ac:dyDescent="0.2">
      <c r="A2437" s="120" t="s">
        <v>4026</v>
      </c>
      <c r="B2437" s="122" t="s">
        <v>9957</v>
      </c>
      <c r="C2437" s="121" t="s">
        <v>8</v>
      </c>
      <c r="D2437" s="123" t="s">
        <v>6970</v>
      </c>
    </row>
    <row r="2438" spans="1:4" ht="27" x14ac:dyDescent="0.2">
      <c r="A2438" s="120" t="s">
        <v>4027</v>
      </c>
      <c r="B2438" s="122" t="s">
        <v>9958</v>
      </c>
      <c r="C2438" s="121" t="s">
        <v>8</v>
      </c>
      <c r="D2438" s="123" t="s">
        <v>17465</v>
      </c>
    </row>
    <row r="2439" spans="1:4" ht="27" x14ac:dyDescent="0.2">
      <c r="A2439" s="120" t="s">
        <v>4028</v>
      </c>
      <c r="B2439" s="122" t="s">
        <v>9959</v>
      </c>
      <c r="C2439" s="121" t="s">
        <v>13236</v>
      </c>
      <c r="D2439" s="123" t="s">
        <v>17466</v>
      </c>
    </row>
    <row r="2440" spans="1:4" ht="27" x14ac:dyDescent="0.2">
      <c r="A2440" s="120" t="s">
        <v>4029</v>
      </c>
      <c r="B2440" s="122" t="s">
        <v>9960</v>
      </c>
      <c r="C2440" s="121" t="s">
        <v>35</v>
      </c>
      <c r="D2440" s="123" t="s">
        <v>4350</v>
      </c>
    </row>
    <row r="2441" spans="1:4" ht="13.5" x14ac:dyDescent="0.2">
      <c r="A2441" s="120" t="s">
        <v>4031</v>
      </c>
      <c r="B2441" s="122" t="s">
        <v>9961</v>
      </c>
      <c r="C2441" s="121" t="s">
        <v>8</v>
      </c>
      <c r="D2441" s="123" t="s">
        <v>17467</v>
      </c>
    </row>
    <row r="2442" spans="1:4" ht="27" x14ac:dyDescent="0.2">
      <c r="A2442" s="120" t="s">
        <v>4032</v>
      </c>
      <c r="B2442" s="122" t="s">
        <v>9962</v>
      </c>
      <c r="C2442" s="121" t="s">
        <v>8</v>
      </c>
      <c r="D2442" s="123" t="s">
        <v>14000</v>
      </c>
    </row>
    <row r="2443" spans="1:4" ht="27" x14ac:dyDescent="0.2">
      <c r="A2443" s="120" t="s">
        <v>4034</v>
      </c>
      <c r="B2443" s="122" t="s">
        <v>9963</v>
      </c>
      <c r="C2443" s="121" t="s">
        <v>8</v>
      </c>
      <c r="D2443" s="123" t="s">
        <v>17468</v>
      </c>
    </row>
    <row r="2444" spans="1:4" ht="27" x14ac:dyDescent="0.2">
      <c r="A2444" s="120" t="s">
        <v>4035</v>
      </c>
      <c r="B2444" s="122" t="s">
        <v>9964</v>
      </c>
      <c r="C2444" s="121" t="s">
        <v>8</v>
      </c>
      <c r="D2444" s="123" t="s">
        <v>5896</v>
      </c>
    </row>
    <row r="2445" spans="1:4" ht="27" x14ac:dyDescent="0.2">
      <c r="A2445" s="120" t="s">
        <v>4036</v>
      </c>
      <c r="B2445" s="122" t="s">
        <v>9965</v>
      </c>
      <c r="C2445" s="121" t="s">
        <v>8</v>
      </c>
      <c r="D2445" s="123" t="s">
        <v>17245</v>
      </c>
    </row>
    <row r="2446" spans="1:4" ht="27" x14ac:dyDescent="0.2">
      <c r="A2446" s="120" t="s">
        <v>4037</v>
      </c>
      <c r="B2446" s="122" t="s">
        <v>9966</v>
      </c>
      <c r="C2446" s="121" t="s">
        <v>8</v>
      </c>
      <c r="D2446" s="123" t="s">
        <v>4762</v>
      </c>
    </row>
    <row r="2447" spans="1:4" ht="27" x14ac:dyDescent="0.2">
      <c r="A2447" s="120" t="s">
        <v>4039</v>
      </c>
      <c r="B2447" s="122" t="s">
        <v>9967</v>
      </c>
      <c r="C2447" s="121" t="s">
        <v>8</v>
      </c>
      <c r="D2447" s="123" t="s">
        <v>17469</v>
      </c>
    </row>
    <row r="2448" spans="1:4" ht="27" x14ac:dyDescent="0.2">
      <c r="A2448" s="120" t="s">
        <v>4040</v>
      </c>
      <c r="B2448" s="122" t="s">
        <v>9968</v>
      </c>
      <c r="C2448" s="121" t="s">
        <v>8</v>
      </c>
      <c r="D2448" s="123" t="s">
        <v>17470</v>
      </c>
    </row>
    <row r="2449" spans="1:4" ht="27" x14ac:dyDescent="0.2">
      <c r="A2449" s="120" t="s">
        <v>4041</v>
      </c>
      <c r="B2449" s="122" t="s">
        <v>9969</v>
      </c>
      <c r="C2449" s="121" t="s">
        <v>8</v>
      </c>
      <c r="D2449" s="123" t="s">
        <v>17471</v>
      </c>
    </row>
    <row r="2450" spans="1:4" ht="27" x14ac:dyDescent="0.2">
      <c r="A2450" s="120" t="s">
        <v>4043</v>
      </c>
      <c r="B2450" s="122" t="s">
        <v>9970</v>
      </c>
      <c r="C2450" s="121" t="s">
        <v>8</v>
      </c>
      <c r="D2450" s="123" t="s">
        <v>17472</v>
      </c>
    </row>
    <row r="2451" spans="1:4" ht="27" x14ac:dyDescent="0.2">
      <c r="A2451" s="120" t="s">
        <v>4045</v>
      </c>
      <c r="B2451" s="122" t="s">
        <v>9971</v>
      </c>
      <c r="C2451" s="121" t="s">
        <v>8</v>
      </c>
      <c r="D2451" s="123" t="s">
        <v>17473</v>
      </c>
    </row>
    <row r="2452" spans="1:4" ht="27" x14ac:dyDescent="0.2">
      <c r="A2452" s="120" t="s">
        <v>4046</v>
      </c>
      <c r="B2452" s="122" t="s">
        <v>9972</v>
      </c>
      <c r="C2452" s="121" t="s">
        <v>8</v>
      </c>
      <c r="D2452" s="123" t="s">
        <v>17474</v>
      </c>
    </row>
    <row r="2453" spans="1:4" ht="27" x14ac:dyDescent="0.2">
      <c r="A2453" s="120" t="s">
        <v>4047</v>
      </c>
      <c r="B2453" s="122" t="s">
        <v>9973</v>
      </c>
      <c r="C2453" s="121" t="s">
        <v>35</v>
      </c>
      <c r="D2453" s="123" t="s">
        <v>16956</v>
      </c>
    </row>
    <row r="2454" spans="1:4" ht="27" x14ac:dyDescent="0.2">
      <c r="A2454" s="120" t="s">
        <v>4048</v>
      </c>
      <c r="B2454" s="122" t="s">
        <v>9974</v>
      </c>
      <c r="C2454" s="121" t="s">
        <v>35</v>
      </c>
      <c r="D2454" s="123" t="s">
        <v>5338</v>
      </c>
    </row>
    <row r="2455" spans="1:4" ht="27" x14ac:dyDescent="0.2">
      <c r="A2455" s="120" t="s">
        <v>4049</v>
      </c>
      <c r="B2455" s="122" t="s">
        <v>9975</v>
      </c>
      <c r="C2455" s="121" t="s">
        <v>35</v>
      </c>
      <c r="D2455" s="123" t="s">
        <v>122</v>
      </c>
    </row>
    <row r="2456" spans="1:4" ht="27" x14ac:dyDescent="0.2">
      <c r="A2456" s="120" t="s">
        <v>4050</v>
      </c>
      <c r="B2456" s="122" t="s">
        <v>9976</v>
      </c>
      <c r="C2456" s="121" t="s">
        <v>35</v>
      </c>
      <c r="D2456" s="123" t="s">
        <v>242</v>
      </c>
    </row>
    <row r="2457" spans="1:4" ht="27" x14ac:dyDescent="0.2">
      <c r="A2457" s="120" t="s">
        <v>4051</v>
      </c>
      <c r="B2457" s="122" t="s">
        <v>9977</v>
      </c>
      <c r="C2457" s="121" t="s">
        <v>35</v>
      </c>
      <c r="D2457" s="123" t="s">
        <v>830</v>
      </c>
    </row>
    <row r="2458" spans="1:4" ht="27" x14ac:dyDescent="0.2">
      <c r="A2458" s="120" t="s">
        <v>4053</v>
      </c>
      <c r="B2458" s="122" t="s">
        <v>9978</v>
      </c>
      <c r="C2458" s="121" t="s">
        <v>35</v>
      </c>
      <c r="D2458" s="123" t="s">
        <v>113</v>
      </c>
    </row>
    <row r="2459" spans="1:4" ht="27" x14ac:dyDescent="0.2">
      <c r="A2459" s="120" t="s">
        <v>4054</v>
      </c>
      <c r="B2459" s="122" t="s">
        <v>9979</v>
      </c>
      <c r="C2459" s="121" t="s">
        <v>35</v>
      </c>
      <c r="D2459" s="123" t="s">
        <v>2365</v>
      </c>
    </row>
    <row r="2460" spans="1:4" ht="27" x14ac:dyDescent="0.2">
      <c r="A2460" s="120" t="s">
        <v>4056</v>
      </c>
      <c r="B2460" s="122" t="s">
        <v>9980</v>
      </c>
      <c r="C2460" s="121" t="s">
        <v>35</v>
      </c>
      <c r="D2460" s="123" t="s">
        <v>2412</v>
      </c>
    </row>
    <row r="2461" spans="1:4" ht="27" x14ac:dyDescent="0.2">
      <c r="A2461" s="120" t="s">
        <v>4057</v>
      </c>
      <c r="B2461" s="122" t="s">
        <v>9981</v>
      </c>
      <c r="C2461" s="121" t="s">
        <v>35</v>
      </c>
      <c r="D2461" s="123" t="s">
        <v>614</v>
      </c>
    </row>
    <row r="2462" spans="1:4" ht="27" x14ac:dyDescent="0.2">
      <c r="A2462" s="120" t="s">
        <v>4058</v>
      </c>
      <c r="B2462" s="122" t="s">
        <v>9982</v>
      </c>
      <c r="C2462" s="121" t="s">
        <v>35</v>
      </c>
      <c r="D2462" s="123" t="s">
        <v>1242</v>
      </c>
    </row>
    <row r="2463" spans="1:4" ht="27" x14ac:dyDescent="0.2">
      <c r="A2463" s="120" t="s">
        <v>4059</v>
      </c>
      <c r="B2463" s="122" t="s">
        <v>9983</v>
      </c>
      <c r="C2463" s="121" t="s">
        <v>35</v>
      </c>
      <c r="D2463" s="123" t="s">
        <v>554</v>
      </c>
    </row>
    <row r="2464" spans="1:4" ht="27" x14ac:dyDescent="0.2">
      <c r="A2464" s="120" t="s">
        <v>4060</v>
      </c>
      <c r="B2464" s="122" t="s">
        <v>9984</v>
      </c>
      <c r="C2464" s="121" t="s">
        <v>35</v>
      </c>
      <c r="D2464" s="123" t="s">
        <v>306</v>
      </c>
    </row>
    <row r="2465" spans="1:4" ht="27" x14ac:dyDescent="0.2">
      <c r="A2465" s="120" t="s">
        <v>4061</v>
      </c>
      <c r="B2465" s="122" t="s">
        <v>9985</v>
      </c>
      <c r="C2465" s="121" t="s">
        <v>35</v>
      </c>
      <c r="D2465" s="123" t="s">
        <v>777</v>
      </c>
    </row>
    <row r="2466" spans="1:4" ht="27" x14ac:dyDescent="0.2">
      <c r="A2466" s="120" t="s">
        <v>4062</v>
      </c>
      <c r="B2466" s="122" t="s">
        <v>9986</v>
      </c>
      <c r="C2466" s="121" t="s">
        <v>35</v>
      </c>
      <c r="D2466" s="123" t="s">
        <v>964</v>
      </c>
    </row>
    <row r="2467" spans="1:4" ht="27" x14ac:dyDescent="0.2">
      <c r="A2467" s="120" t="s">
        <v>4063</v>
      </c>
      <c r="B2467" s="122" t="s">
        <v>9987</v>
      </c>
      <c r="C2467" s="121" t="s">
        <v>35</v>
      </c>
      <c r="D2467" s="123" t="s">
        <v>17475</v>
      </c>
    </row>
    <row r="2468" spans="1:4" ht="27" x14ac:dyDescent="0.2">
      <c r="A2468" s="120" t="s">
        <v>4064</v>
      </c>
      <c r="B2468" s="122" t="s">
        <v>9988</v>
      </c>
      <c r="C2468" s="121" t="s">
        <v>35</v>
      </c>
      <c r="D2468" s="123" t="s">
        <v>994</v>
      </c>
    </row>
    <row r="2469" spans="1:4" ht="27" x14ac:dyDescent="0.2">
      <c r="A2469" s="120" t="s">
        <v>4066</v>
      </c>
      <c r="B2469" s="122" t="s">
        <v>9989</v>
      </c>
      <c r="C2469" s="121" t="s">
        <v>35</v>
      </c>
      <c r="D2469" s="123" t="s">
        <v>365</v>
      </c>
    </row>
    <row r="2470" spans="1:4" ht="27" x14ac:dyDescent="0.2">
      <c r="A2470" s="120" t="s">
        <v>4067</v>
      </c>
      <c r="B2470" s="122" t="s">
        <v>9990</v>
      </c>
      <c r="C2470" s="121" t="s">
        <v>35</v>
      </c>
      <c r="D2470" s="123" t="s">
        <v>1107</v>
      </c>
    </row>
    <row r="2471" spans="1:4" ht="27" x14ac:dyDescent="0.2">
      <c r="A2471" s="120" t="s">
        <v>4068</v>
      </c>
      <c r="B2471" s="122" t="s">
        <v>9991</v>
      </c>
      <c r="C2471" s="121" t="s">
        <v>35</v>
      </c>
      <c r="D2471" s="123" t="s">
        <v>1372</v>
      </c>
    </row>
    <row r="2472" spans="1:4" ht="27" x14ac:dyDescent="0.2">
      <c r="A2472" s="120" t="s">
        <v>4069</v>
      </c>
      <c r="B2472" s="122" t="s">
        <v>9992</v>
      </c>
      <c r="C2472" s="121" t="s">
        <v>35</v>
      </c>
      <c r="D2472" s="123" t="s">
        <v>16274</v>
      </c>
    </row>
    <row r="2473" spans="1:4" ht="27" x14ac:dyDescent="0.2">
      <c r="A2473" s="120" t="s">
        <v>4070</v>
      </c>
      <c r="B2473" s="122" t="s">
        <v>9993</v>
      </c>
      <c r="C2473" s="121" t="s">
        <v>35</v>
      </c>
      <c r="D2473" s="123" t="s">
        <v>528</v>
      </c>
    </row>
    <row r="2474" spans="1:4" ht="27" x14ac:dyDescent="0.2">
      <c r="A2474" s="120" t="s">
        <v>4071</v>
      </c>
      <c r="B2474" s="122" t="s">
        <v>9994</v>
      </c>
      <c r="C2474" s="121" t="s">
        <v>35</v>
      </c>
      <c r="D2474" s="123" t="s">
        <v>1152</v>
      </c>
    </row>
    <row r="2475" spans="1:4" ht="27" x14ac:dyDescent="0.2">
      <c r="A2475" s="120" t="s">
        <v>4072</v>
      </c>
      <c r="B2475" s="122" t="s">
        <v>9995</v>
      </c>
      <c r="C2475" s="121" t="s">
        <v>35</v>
      </c>
      <c r="D2475" s="123" t="s">
        <v>819</v>
      </c>
    </row>
    <row r="2476" spans="1:4" ht="27" x14ac:dyDescent="0.2">
      <c r="A2476" s="120" t="s">
        <v>4073</v>
      </c>
      <c r="B2476" s="122" t="s">
        <v>9996</v>
      </c>
      <c r="C2476" s="121" t="s">
        <v>35</v>
      </c>
      <c r="D2476" s="123" t="s">
        <v>4216</v>
      </c>
    </row>
    <row r="2477" spans="1:4" ht="27" x14ac:dyDescent="0.2">
      <c r="A2477" s="120" t="s">
        <v>4074</v>
      </c>
      <c r="B2477" s="122" t="s">
        <v>9997</v>
      </c>
      <c r="C2477" s="121" t="s">
        <v>35</v>
      </c>
      <c r="D2477" s="123" t="s">
        <v>14423</v>
      </c>
    </row>
    <row r="2478" spans="1:4" ht="27" x14ac:dyDescent="0.2">
      <c r="A2478" s="120" t="s">
        <v>4076</v>
      </c>
      <c r="B2478" s="122" t="s">
        <v>9998</v>
      </c>
      <c r="C2478" s="121" t="s">
        <v>35</v>
      </c>
      <c r="D2478" s="123" t="s">
        <v>13815</v>
      </c>
    </row>
    <row r="2479" spans="1:4" ht="27" x14ac:dyDescent="0.2">
      <c r="A2479" s="120" t="s">
        <v>4077</v>
      </c>
      <c r="B2479" s="122" t="s">
        <v>9999</v>
      </c>
      <c r="C2479" s="121" t="s">
        <v>35</v>
      </c>
      <c r="D2479" s="123" t="s">
        <v>17476</v>
      </c>
    </row>
    <row r="2480" spans="1:4" ht="27" x14ac:dyDescent="0.2">
      <c r="A2480" s="120" t="s">
        <v>4078</v>
      </c>
      <c r="B2480" s="122" t="s">
        <v>10000</v>
      </c>
      <c r="C2480" s="121" t="s">
        <v>35</v>
      </c>
      <c r="D2480" s="123" t="s">
        <v>653</v>
      </c>
    </row>
    <row r="2481" spans="1:4" ht="27" x14ac:dyDescent="0.2">
      <c r="A2481" s="120" t="s">
        <v>4079</v>
      </c>
      <c r="B2481" s="122" t="s">
        <v>10001</v>
      </c>
      <c r="C2481" s="121" t="s">
        <v>35</v>
      </c>
      <c r="D2481" s="123" t="s">
        <v>135</v>
      </c>
    </row>
    <row r="2482" spans="1:4" ht="27" x14ac:dyDescent="0.2">
      <c r="A2482" s="120" t="s">
        <v>4080</v>
      </c>
      <c r="B2482" s="122" t="s">
        <v>10002</v>
      </c>
      <c r="C2482" s="121" t="s">
        <v>35</v>
      </c>
      <c r="D2482" s="123" t="s">
        <v>1227</v>
      </c>
    </row>
    <row r="2483" spans="1:4" ht="27" x14ac:dyDescent="0.2">
      <c r="A2483" s="120" t="s">
        <v>4082</v>
      </c>
      <c r="B2483" s="122" t="s">
        <v>10003</v>
      </c>
      <c r="C2483" s="121" t="s">
        <v>35</v>
      </c>
      <c r="D2483" s="123" t="s">
        <v>1235</v>
      </c>
    </row>
    <row r="2484" spans="1:4" ht="27" x14ac:dyDescent="0.2">
      <c r="A2484" s="120" t="s">
        <v>4083</v>
      </c>
      <c r="B2484" s="122" t="s">
        <v>10004</v>
      </c>
      <c r="C2484" s="121" t="s">
        <v>35</v>
      </c>
      <c r="D2484" s="123" t="s">
        <v>2722</v>
      </c>
    </row>
    <row r="2485" spans="1:4" ht="27" x14ac:dyDescent="0.2">
      <c r="A2485" s="120" t="s">
        <v>4084</v>
      </c>
      <c r="B2485" s="122" t="s">
        <v>10005</v>
      </c>
      <c r="C2485" s="121" t="s">
        <v>35</v>
      </c>
      <c r="D2485" s="123" t="s">
        <v>568</v>
      </c>
    </row>
    <row r="2486" spans="1:4" ht="27" x14ac:dyDescent="0.2">
      <c r="A2486" s="120" t="s">
        <v>4085</v>
      </c>
      <c r="B2486" s="122" t="s">
        <v>10006</v>
      </c>
      <c r="C2486" s="121" t="s">
        <v>35</v>
      </c>
      <c r="D2486" s="123" t="s">
        <v>830</v>
      </c>
    </row>
    <row r="2487" spans="1:4" ht="27" x14ac:dyDescent="0.2">
      <c r="A2487" s="120" t="s">
        <v>4086</v>
      </c>
      <c r="B2487" s="122" t="s">
        <v>10007</v>
      </c>
      <c r="C2487" s="121" t="s">
        <v>14757</v>
      </c>
      <c r="D2487" s="123" t="s">
        <v>13640</v>
      </c>
    </row>
    <row r="2488" spans="1:4" ht="27" x14ac:dyDescent="0.2">
      <c r="A2488" s="120" t="s">
        <v>4087</v>
      </c>
      <c r="B2488" s="122" t="s">
        <v>10008</v>
      </c>
      <c r="C2488" s="121" t="s">
        <v>35</v>
      </c>
      <c r="D2488" s="123" t="s">
        <v>532</v>
      </c>
    </row>
    <row r="2489" spans="1:4" ht="27" x14ac:dyDescent="0.2">
      <c r="A2489" s="120" t="s">
        <v>4088</v>
      </c>
      <c r="B2489" s="122" t="s">
        <v>10009</v>
      </c>
      <c r="C2489" s="121" t="s">
        <v>35</v>
      </c>
      <c r="D2489" s="123" t="s">
        <v>14692</v>
      </c>
    </row>
    <row r="2490" spans="1:4" ht="27" x14ac:dyDescent="0.2">
      <c r="A2490" s="120" t="s">
        <v>4089</v>
      </c>
      <c r="B2490" s="122" t="s">
        <v>10010</v>
      </c>
      <c r="C2490" s="121" t="s">
        <v>35</v>
      </c>
      <c r="D2490" s="123" t="s">
        <v>4818</v>
      </c>
    </row>
    <row r="2491" spans="1:4" ht="27" x14ac:dyDescent="0.2">
      <c r="A2491" s="120" t="s">
        <v>4090</v>
      </c>
      <c r="B2491" s="122" t="s">
        <v>10011</v>
      </c>
      <c r="C2491" s="121" t="s">
        <v>35</v>
      </c>
      <c r="D2491" s="123" t="s">
        <v>17477</v>
      </c>
    </row>
    <row r="2492" spans="1:4" ht="27" x14ac:dyDescent="0.2">
      <c r="A2492" s="120" t="s">
        <v>4091</v>
      </c>
      <c r="B2492" s="122" t="s">
        <v>10012</v>
      </c>
      <c r="C2492" s="121" t="s">
        <v>35</v>
      </c>
      <c r="D2492" s="123" t="s">
        <v>17478</v>
      </c>
    </row>
    <row r="2493" spans="1:4" ht="27" x14ac:dyDescent="0.2">
      <c r="A2493" s="120" t="s">
        <v>4092</v>
      </c>
      <c r="B2493" s="122" t="s">
        <v>10013</v>
      </c>
      <c r="C2493" s="121" t="s">
        <v>35</v>
      </c>
      <c r="D2493" s="123" t="s">
        <v>1329</v>
      </c>
    </row>
    <row r="2494" spans="1:4" ht="27" x14ac:dyDescent="0.2">
      <c r="A2494" s="120" t="s">
        <v>4093</v>
      </c>
      <c r="B2494" s="122" t="s">
        <v>10014</v>
      </c>
      <c r="C2494" s="121" t="s">
        <v>35</v>
      </c>
      <c r="D2494" s="123" t="s">
        <v>17479</v>
      </c>
    </row>
    <row r="2495" spans="1:4" ht="27" x14ac:dyDescent="0.2">
      <c r="A2495" s="120" t="s">
        <v>4094</v>
      </c>
      <c r="B2495" s="122" t="s">
        <v>10015</v>
      </c>
      <c r="C2495" s="121" t="s">
        <v>35</v>
      </c>
      <c r="D2495" s="123" t="s">
        <v>17480</v>
      </c>
    </row>
    <row r="2496" spans="1:4" ht="27" x14ac:dyDescent="0.2">
      <c r="A2496" s="120" t="s">
        <v>4097</v>
      </c>
      <c r="B2496" s="122" t="s">
        <v>15550</v>
      </c>
      <c r="C2496" s="121" t="s">
        <v>14757</v>
      </c>
      <c r="D2496" s="123" t="s">
        <v>13574</v>
      </c>
    </row>
    <row r="2497" spans="1:4" ht="27" x14ac:dyDescent="0.2">
      <c r="A2497" s="120" t="s">
        <v>4100</v>
      </c>
      <c r="B2497" s="122" t="s">
        <v>15551</v>
      </c>
      <c r="C2497" s="121" t="s">
        <v>14757</v>
      </c>
      <c r="D2497" s="123" t="s">
        <v>2232</v>
      </c>
    </row>
    <row r="2498" spans="1:4" ht="27" x14ac:dyDescent="0.2">
      <c r="A2498" s="120" t="s">
        <v>4101</v>
      </c>
      <c r="B2498" s="122" t="s">
        <v>15552</v>
      </c>
      <c r="C2498" s="121" t="s">
        <v>14757</v>
      </c>
      <c r="D2498" s="123" t="s">
        <v>1287</v>
      </c>
    </row>
    <row r="2499" spans="1:4" ht="27" x14ac:dyDescent="0.2">
      <c r="A2499" s="120" t="s">
        <v>4102</v>
      </c>
      <c r="B2499" s="122" t="s">
        <v>15553</v>
      </c>
      <c r="C2499" s="121" t="s">
        <v>14757</v>
      </c>
      <c r="D2499" s="123" t="s">
        <v>17473</v>
      </c>
    </row>
    <row r="2500" spans="1:4" ht="27" x14ac:dyDescent="0.2">
      <c r="A2500" s="120" t="s">
        <v>4103</v>
      </c>
      <c r="B2500" s="122" t="s">
        <v>15554</v>
      </c>
      <c r="C2500" s="121" t="s">
        <v>14757</v>
      </c>
      <c r="D2500" s="123" t="s">
        <v>17481</v>
      </c>
    </row>
    <row r="2501" spans="1:4" ht="27" x14ac:dyDescent="0.2">
      <c r="A2501" s="120" t="s">
        <v>4104</v>
      </c>
      <c r="B2501" s="122" t="s">
        <v>15555</v>
      </c>
      <c r="C2501" s="121" t="s">
        <v>14757</v>
      </c>
      <c r="D2501" s="123" t="s">
        <v>13673</v>
      </c>
    </row>
    <row r="2502" spans="1:4" ht="27" x14ac:dyDescent="0.2">
      <c r="A2502" s="120" t="s">
        <v>4105</v>
      </c>
      <c r="B2502" s="122" t="s">
        <v>15556</v>
      </c>
      <c r="C2502" s="121" t="s">
        <v>14757</v>
      </c>
      <c r="D2502" s="123" t="s">
        <v>17482</v>
      </c>
    </row>
    <row r="2503" spans="1:4" ht="27" x14ac:dyDescent="0.2">
      <c r="A2503" s="120" t="s">
        <v>4107</v>
      </c>
      <c r="B2503" s="122" t="s">
        <v>15557</v>
      </c>
      <c r="C2503" s="121" t="s">
        <v>14757</v>
      </c>
      <c r="D2503" s="123" t="s">
        <v>5706</v>
      </c>
    </row>
    <row r="2504" spans="1:4" ht="27" x14ac:dyDescent="0.2">
      <c r="A2504" s="120" t="s">
        <v>4108</v>
      </c>
      <c r="B2504" s="122" t="s">
        <v>10016</v>
      </c>
      <c r="C2504" s="121" t="s">
        <v>14757</v>
      </c>
      <c r="D2504" s="123" t="s">
        <v>660</v>
      </c>
    </row>
    <row r="2505" spans="1:4" ht="27" x14ac:dyDescent="0.2">
      <c r="A2505" s="120" t="s">
        <v>4109</v>
      </c>
      <c r="B2505" s="122" t="s">
        <v>10017</v>
      </c>
      <c r="C2505" s="121" t="s">
        <v>14757</v>
      </c>
      <c r="D2505" s="123" t="s">
        <v>3788</v>
      </c>
    </row>
    <row r="2506" spans="1:4" ht="27" x14ac:dyDescent="0.2">
      <c r="A2506" s="120" t="s">
        <v>4110</v>
      </c>
      <c r="B2506" s="122" t="s">
        <v>10018</v>
      </c>
      <c r="C2506" s="121" t="s">
        <v>14757</v>
      </c>
      <c r="D2506" s="123" t="s">
        <v>522</v>
      </c>
    </row>
    <row r="2507" spans="1:4" ht="27" x14ac:dyDescent="0.2">
      <c r="A2507" s="120" t="s">
        <v>4111</v>
      </c>
      <c r="B2507" s="122" t="s">
        <v>10019</v>
      </c>
      <c r="C2507" s="121" t="s">
        <v>14757</v>
      </c>
      <c r="D2507" s="123" t="s">
        <v>352</v>
      </c>
    </row>
    <row r="2508" spans="1:4" ht="27" x14ac:dyDescent="0.2">
      <c r="A2508" s="120" t="s">
        <v>4112</v>
      </c>
      <c r="B2508" s="122" t="s">
        <v>10020</v>
      </c>
      <c r="C2508" s="121" t="s">
        <v>14757</v>
      </c>
      <c r="D2508" s="123" t="s">
        <v>121</v>
      </c>
    </row>
    <row r="2509" spans="1:4" ht="27" x14ac:dyDescent="0.2">
      <c r="A2509" s="120" t="s">
        <v>4113</v>
      </c>
      <c r="B2509" s="122" t="s">
        <v>10021</v>
      </c>
      <c r="C2509" s="121" t="s">
        <v>14757</v>
      </c>
      <c r="D2509" s="123" t="s">
        <v>1193</v>
      </c>
    </row>
    <row r="2510" spans="1:4" ht="27" x14ac:dyDescent="0.2">
      <c r="A2510" s="120" t="s">
        <v>4114</v>
      </c>
      <c r="B2510" s="122" t="s">
        <v>10022</v>
      </c>
      <c r="C2510" s="121" t="s">
        <v>14757</v>
      </c>
      <c r="D2510" s="123" t="s">
        <v>1198</v>
      </c>
    </row>
    <row r="2511" spans="1:4" ht="27" x14ac:dyDescent="0.2">
      <c r="A2511" s="120" t="s">
        <v>4115</v>
      </c>
      <c r="B2511" s="122" t="s">
        <v>10023</v>
      </c>
      <c r="C2511" s="121" t="s">
        <v>14757</v>
      </c>
      <c r="D2511" s="123" t="s">
        <v>14398</v>
      </c>
    </row>
    <row r="2512" spans="1:4" ht="27" x14ac:dyDescent="0.2">
      <c r="A2512" s="120" t="s">
        <v>4116</v>
      </c>
      <c r="B2512" s="122" t="s">
        <v>10024</v>
      </c>
      <c r="C2512" s="121" t="s">
        <v>14757</v>
      </c>
      <c r="D2512" s="123" t="s">
        <v>2722</v>
      </c>
    </row>
    <row r="2513" spans="1:4" ht="27" x14ac:dyDescent="0.2">
      <c r="A2513" s="120" t="s">
        <v>4117</v>
      </c>
      <c r="B2513" s="122" t="s">
        <v>10025</v>
      </c>
      <c r="C2513" s="121" t="s">
        <v>14757</v>
      </c>
      <c r="D2513" s="123" t="s">
        <v>1217</v>
      </c>
    </row>
    <row r="2514" spans="1:4" ht="27" x14ac:dyDescent="0.2">
      <c r="A2514" s="120" t="s">
        <v>4118</v>
      </c>
      <c r="B2514" s="122" t="s">
        <v>10026</v>
      </c>
      <c r="C2514" s="121" t="s">
        <v>14757</v>
      </c>
      <c r="D2514" s="123" t="s">
        <v>2415</v>
      </c>
    </row>
    <row r="2515" spans="1:4" ht="27" x14ac:dyDescent="0.2">
      <c r="A2515" s="120" t="s">
        <v>4119</v>
      </c>
      <c r="B2515" s="122" t="s">
        <v>10027</v>
      </c>
      <c r="C2515" s="121" t="s">
        <v>14757</v>
      </c>
      <c r="D2515" s="123" t="s">
        <v>4973</v>
      </c>
    </row>
    <row r="2516" spans="1:4" ht="40.5" x14ac:dyDescent="0.2">
      <c r="A2516" s="120" t="s">
        <v>4120</v>
      </c>
      <c r="B2516" s="122" t="s">
        <v>10028</v>
      </c>
      <c r="C2516" s="121" t="s">
        <v>14757</v>
      </c>
      <c r="D2516" s="123" t="s">
        <v>915</v>
      </c>
    </row>
    <row r="2517" spans="1:4" ht="40.5" x14ac:dyDescent="0.2">
      <c r="A2517" s="120" t="s">
        <v>4121</v>
      </c>
      <c r="B2517" s="122" t="s">
        <v>10029</v>
      </c>
      <c r="C2517" s="121" t="s">
        <v>14757</v>
      </c>
      <c r="D2517" s="123" t="s">
        <v>1203</v>
      </c>
    </row>
    <row r="2518" spans="1:4" ht="40.5" x14ac:dyDescent="0.2">
      <c r="A2518" s="120" t="s">
        <v>4123</v>
      </c>
      <c r="B2518" s="122" t="s">
        <v>10030</v>
      </c>
      <c r="C2518" s="121" t="s">
        <v>14757</v>
      </c>
      <c r="D2518" s="123" t="s">
        <v>369</v>
      </c>
    </row>
    <row r="2519" spans="1:4" ht="40.5" x14ac:dyDescent="0.2">
      <c r="A2519" s="120" t="s">
        <v>4124</v>
      </c>
      <c r="B2519" s="122" t="s">
        <v>10031</v>
      </c>
      <c r="C2519" s="121" t="s">
        <v>14757</v>
      </c>
      <c r="D2519" s="123" t="s">
        <v>1265</v>
      </c>
    </row>
    <row r="2520" spans="1:4" ht="40.5" x14ac:dyDescent="0.2">
      <c r="A2520" s="120" t="s">
        <v>4126</v>
      </c>
      <c r="B2520" s="122" t="s">
        <v>10032</v>
      </c>
      <c r="C2520" s="121" t="s">
        <v>14757</v>
      </c>
      <c r="D2520" s="123" t="s">
        <v>384</v>
      </c>
    </row>
    <row r="2521" spans="1:4" ht="40.5" x14ac:dyDescent="0.2">
      <c r="A2521" s="120" t="s">
        <v>4127</v>
      </c>
      <c r="B2521" s="122" t="s">
        <v>10033</v>
      </c>
      <c r="C2521" s="121" t="s">
        <v>14757</v>
      </c>
      <c r="D2521" s="123" t="s">
        <v>4696</v>
      </c>
    </row>
    <row r="2522" spans="1:4" ht="40.5" x14ac:dyDescent="0.2">
      <c r="A2522" s="120" t="s">
        <v>4128</v>
      </c>
      <c r="B2522" s="122" t="s">
        <v>10034</v>
      </c>
      <c r="C2522" s="121" t="s">
        <v>14757</v>
      </c>
      <c r="D2522" s="123" t="s">
        <v>17483</v>
      </c>
    </row>
    <row r="2523" spans="1:4" ht="40.5" x14ac:dyDescent="0.2">
      <c r="A2523" s="120" t="s">
        <v>4129</v>
      </c>
      <c r="B2523" s="122" t="s">
        <v>10035</v>
      </c>
      <c r="C2523" s="121" t="s">
        <v>14757</v>
      </c>
      <c r="D2523" s="123" t="s">
        <v>651</v>
      </c>
    </row>
    <row r="2524" spans="1:4" ht="40.5" x14ac:dyDescent="0.2">
      <c r="A2524" s="120" t="s">
        <v>4130</v>
      </c>
      <c r="B2524" s="122" t="s">
        <v>10036</v>
      </c>
      <c r="C2524" s="121" t="s">
        <v>14757</v>
      </c>
      <c r="D2524" s="123" t="s">
        <v>675</v>
      </c>
    </row>
    <row r="2525" spans="1:4" ht="40.5" x14ac:dyDescent="0.2">
      <c r="A2525" s="120" t="s">
        <v>4131</v>
      </c>
      <c r="B2525" s="122" t="s">
        <v>10037</v>
      </c>
      <c r="C2525" s="121" t="s">
        <v>14757</v>
      </c>
      <c r="D2525" s="123" t="s">
        <v>1219</v>
      </c>
    </row>
    <row r="2526" spans="1:4" ht="40.5" x14ac:dyDescent="0.2">
      <c r="A2526" s="120" t="s">
        <v>4132</v>
      </c>
      <c r="B2526" s="122" t="s">
        <v>10038</v>
      </c>
      <c r="C2526" s="121" t="s">
        <v>14757</v>
      </c>
      <c r="D2526" s="123" t="s">
        <v>14614</v>
      </c>
    </row>
    <row r="2527" spans="1:4" ht="40.5" x14ac:dyDescent="0.2">
      <c r="A2527" s="120" t="s">
        <v>4133</v>
      </c>
      <c r="B2527" s="122" t="s">
        <v>10039</v>
      </c>
      <c r="C2527" s="121" t="s">
        <v>14757</v>
      </c>
      <c r="D2527" s="123" t="s">
        <v>4691</v>
      </c>
    </row>
    <row r="2528" spans="1:4" ht="40.5" x14ac:dyDescent="0.2">
      <c r="A2528" s="120" t="s">
        <v>4135</v>
      </c>
      <c r="B2528" s="122" t="s">
        <v>10040</v>
      </c>
      <c r="C2528" s="121" t="s">
        <v>14757</v>
      </c>
      <c r="D2528" s="123" t="s">
        <v>5175</v>
      </c>
    </row>
    <row r="2529" spans="1:4" ht="40.5" x14ac:dyDescent="0.2">
      <c r="A2529" s="120" t="s">
        <v>4136</v>
      </c>
      <c r="B2529" s="122" t="s">
        <v>10041</v>
      </c>
      <c r="C2529" s="121" t="s">
        <v>14757</v>
      </c>
      <c r="D2529" s="123" t="s">
        <v>4985</v>
      </c>
    </row>
    <row r="2530" spans="1:4" ht="40.5" x14ac:dyDescent="0.2">
      <c r="A2530" s="120" t="s">
        <v>4137</v>
      </c>
      <c r="B2530" s="122" t="s">
        <v>10042</v>
      </c>
      <c r="C2530" s="121" t="s">
        <v>14757</v>
      </c>
      <c r="D2530" s="123" t="s">
        <v>799</v>
      </c>
    </row>
    <row r="2531" spans="1:4" ht="40.5" x14ac:dyDescent="0.2">
      <c r="A2531" s="120" t="s">
        <v>4138</v>
      </c>
      <c r="B2531" s="122" t="s">
        <v>10043</v>
      </c>
      <c r="C2531" s="121" t="s">
        <v>14757</v>
      </c>
      <c r="D2531" s="123" t="s">
        <v>17484</v>
      </c>
    </row>
    <row r="2532" spans="1:4" ht="40.5" x14ac:dyDescent="0.2">
      <c r="A2532" s="120" t="s">
        <v>4139</v>
      </c>
      <c r="B2532" s="122" t="s">
        <v>10044</v>
      </c>
      <c r="C2532" s="121" t="s">
        <v>14757</v>
      </c>
      <c r="D2532" s="123" t="s">
        <v>256</v>
      </c>
    </row>
    <row r="2533" spans="1:4" ht="40.5" x14ac:dyDescent="0.2">
      <c r="A2533" s="120" t="s">
        <v>4140</v>
      </c>
      <c r="B2533" s="122" t="s">
        <v>10045</v>
      </c>
      <c r="C2533" s="121" t="s">
        <v>14757</v>
      </c>
      <c r="D2533" s="123" t="s">
        <v>17485</v>
      </c>
    </row>
    <row r="2534" spans="1:4" ht="40.5" x14ac:dyDescent="0.2">
      <c r="A2534" s="120" t="s">
        <v>4141</v>
      </c>
      <c r="B2534" s="122" t="s">
        <v>10046</v>
      </c>
      <c r="C2534" s="121" t="s">
        <v>14757</v>
      </c>
      <c r="D2534" s="123" t="s">
        <v>4696</v>
      </c>
    </row>
    <row r="2535" spans="1:4" ht="40.5" x14ac:dyDescent="0.2">
      <c r="A2535" s="120" t="s">
        <v>4142</v>
      </c>
      <c r="B2535" s="122" t="s">
        <v>10047</v>
      </c>
      <c r="C2535" s="121" t="s">
        <v>14757</v>
      </c>
      <c r="D2535" s="123" t="s">
        <v>17486</v>
      </c>
    </row>
    <row r="2536" spans="1:4" ht="40.5" x14ac:dyDescent="0.2">
      <c r="A2536" s="120" t="s">
        <v>4144</v>
      </c>
      <c r="B2536" s="122" t="s">
        <v>10048</v>
      </c>
      <c r="C2536" s="121" t="s">
        <v>14757</v>
      </c>
      <c r="D2536" s="123" t="s">
        <v>16957</v>
      </c>
    </row>
    <row r="2537" spans="1:4" ht="27" x14ac:dyDescent="0.2">
      <c r="A2537" s="120" t="s">
        <v>4145</v>
      </c>
      <c r="B2537" s="122" t="s">
        <v>10049</v>
      </c>
      <c r="C2537" s="121" t="s">
        <v>14757</v>
      </c>
      <c r="D2537" s="123" t="s">
        <v>547</v>
      </c>
    </row>
    <row r="2538" spans="1:4" ht="27" x14ac:dyDescent="0.2">
      <c r="A2538" s="120" t="s">
        <v>4146</v>
      </c>
      <c r="B2538" s="122" t="s">
        <v>10050</v>
      </c>
      <c r="C2538" s="121" t="s">
        <v>14757</v>
      </c>
      <c r="D2538" s="123" t="s">
        <v>1030</v>
      </c>
    </row>
    <row r="2539" spans="1:4" ht="27" x14ac:dyDescent="0.2">
      <c r="A2539" s="120" t="s">
        <v>4147</v>
      </c>
      <c r="B2539" s="122" t="s">
        <v>10051</v>
      </c>
      <c r="C2539" s="121" t="s">
        <v>14757</v>
      </c>
      <c r="D2539" s="123" t="s">
        <v>5388</v>
      </c>
    </row>
    <row r="2540" spans="1:4" ht="27" x14ac:dyDescent="0.2">
      <c r="A2540" s="120" t="s">
        <v>4148</v>
      </c>
      <c r="B2540" s="122" t="s">
        <v>10052</v>
      </c>
      <c r="C2540" s="121" t="s">
        <v>14757</v>
      </c>
      <c r="D2540" s="123" t="s">
        <v>5335</v>
      </c>
    </row>
    <row r="2541" spans="1:4" ht="27" x14ac:dyDescent="0.2">
      <c r="A2541" s="120" t="s">
        <v>4149</v>
      </c>
      <c r="B2541" s="122" t="s">
        <v>10053</v>
      </c>
      <c r="C2541" s="121" t="s">
        <v>14757</v>
      </c>
      <c r="D2541" s="123" t="s">
        <v>17487</v>
      </c>
    </row>
    <row r="2542" spans="1:4" ht="27" x14ac:dyDescent="0.2">
      <c r="A2542" s="120" t="s">
        <v>4151</v>
      </c>
      <c r="B2542" s="122" t="s">
        <v>10054</v>
      </c>
      <c r="C2542" s="121" t="s">
        <v>14757</v>
      </c>
      <c r="D2542" s="123" t="s">
        <v>4864</v>
      </c>
    </row>
    <row r="2543" spans="1:4" ht="27" x14ac:dyDescent="0.2">
      <c r="A2543" s="120" t="s">
        <v>4152</v>
      </c>
      <c r="B2543" s="122" t="s">
        <v>10055</v>
      </c>
      <c r="C2543" s="121" t="s">
        <v>14757</v>
      </c>
      <c r="D2543" s="123" t="s">
        <v>1269</v>
      </c>
    </row>
    <row r="2544" spans="1:4" ht="27" x14ac:dyDescent="0.2">
      <c r="A2544" s="120" t="s">
        <v>4153</v>
      </c>
      <c r="B2544" s="122" t="s">
        <v>10056</v>
      </c>
      <c r="C2544" s="121" t="s">
        <v>14757</v>
      </c>
      <c r="D2544" s="123" t="s">
        <v>14451</v>
      </c>
    </row>
    <row r="2545" spans="1:4" ht="27" x14ac:dyDescent="0.2">
      <c r="A2545" s="120" t="s">
        <v>4154</v>
      </c>
      <c r="B2545" s="122" t="s">
        <v>10057</v>
      </c>
      <c r="C2545" s="121" t="s">
        <v>14757</v>
      </c>
      <c r="D2545" s="123" t="s">
        <v>13670</v>
      </c>
    </row>
    <row r="2546" spans="1:4" ht="27" x14ac:dyDescent="0.2">
      <c r="A2546" s="120" t="s">
        <v>4156</v>
      </c>
      <c r="B2546" s="122" t="s">
        <v>10058</v>
      </c>
      <c r="C2546" s="121" t="s">
        <v>14757</v>
      </c>
      <c r="D2546" s="123" t="s">
        <v>17488</v>
      </c>
    </row>
    <row r="2547" spans="1:4" ht="27" x14ac:dyDescent="0.2">
      <c r="A2547" s="120" t="s">
        <v>4157</v>
      </c>
      <c r="B2547" s="122" t="s">
        <v>10059</v>
      </c>
      <c r="C2547" s="121" t="s">
        <v>14757</v>
      </c>
      <c r="D2547" s="123" t="s">
        <v>817</v>
      </c>
    </row>
    <row r="2548" spans="1:4" ht="27" x14ac:dyDescent="0.2">
      <c r="A2548" s="120" t="s">
        <v>4158</v>
      </c>
      <c r="B2548" s="122" t="s">
        <v>10060</v>
      </c>
      <c r="C2548" s="121" t="s">
        <v>14757</v>
      </c>
      <c r="D2548" s="123" t="s">
        <v>491</v>
      </c>
    </row>
    <row r="2549" spans="1:4" ht="27" x14ac:dyDescent="0.2">
      <c r="A2549" s="120" t="s">
        <v>4159</v>
      </c>
      <c r="B2549" s="122" t="s">
        <v>10061</v>
      </c>
      <c r="C2549" s="121" t="s">
        <v>14757</v>
      </c>
      <c r="D2549" s="123" t="s">
        <v>882</v>
      </c>
    </row>
    <row r="2550" spans="1:4" ht="27" x14ac:dyDescent="0.2">
      <c r="A2550" s="120" t="s">
        <v>4160</v>
      </c>
      <c r="B2550" s="122" t="s">
        <v>10062</v>
      </c>
      <c r="C2550" s="121" t="s">
        <v>14757</v>
      </c>
      <c r="D2550" s="123" t="s">
        <v>4944</v>
      </c>
    </row>
    <row r="2551" spans="1:4" ht="27" x14ac:dyDescent="0.2">
      <c r="A2551" s="120" t="s">
        <v>4161</v>
      </c>
      <c r="B2551" s="122" t="s">
        <v>10063</v>
      </c>
      <c r="C2551" s="121" t="s">
        <v>14757</v>
      </c>
      <c r="D2551" s="123" t="s">
        <v>4640</v>
      </c>
    </row>
    <row r="2552" spans="1:4" ht="27" x14ac:dyDescent="0.2">
      <c r="A2552" s="120" t="s">
        <v>4162</v>
      </c>
      <c r="B2552" s="122" t="s">
        <v>10064</v>
      </c>
      <c r="C2552" s="121" t="s">
        <v>14757</v>
      </c>
      <c r="D2552" s="123" t="s">
        <v>1188</v>
      </c>
    </row>
    <row r="2553" spans="1:4" ht="27" x14ac:dyDescent="0.2">
      <c r="A2553" s="120" t="s">
        <v>4163</v>
      </c>
      <c r="B2553" s="122" t="s">
        <v>10065</v>
      </c>
      <c r="C2553" s="121" t="s">
        <v>14757</v>
      </c>
      <c r="D2553" s="123" t="s">
        <v>2440</v>
      </c>
    </row>
    <row r="2554" spans="1:4" ht="27" x14ac:dyDescent="0.2">
      <c r="A2554" s="120" t="s">
        <v>4164</v>
      </c>
      <c r="B2554" s="122" t="s">
        <v>10066</v>
      </c>
      <c r="C2554" s="121" t="s">
        <v>14757</v>
      </c>
      <c r="D2554" s="123" t="s">
        <v>5150</v>
      </c>
    </row>
    <row r="2555" spans="1:4" ht="27" x14ac:dyDescent="0.2">
      <c r="A2555" s="120" t="s">
        <v>4165</v>
      </c>
      <c r="B2555" s="122" t="s">
        <v>10067</v>
      </c>
      <c r="C2555" s="121" t="s">
        <v>14757</v>
      </c>
      <c r="D2555" s="123" t="s">
        <v>17489</v>
      </c>
    </row>
    <row r="2556" spans="1:4" ht="27" x14ac:dyDescent="0.2">
      <c r="A2556" s="120" t="s">
        <v>4166</v>
      </c>
      <c r="B2556" s="122" t="s">
        <v>10068</v>
      </c>
      <c r="C2556" s="121" t="s">
        <v>14757</v>
      </c>
      <c r="D2556" s="123" t="s">
        <v>570</v>
      </c>
    </row>
    <row r="2557" spans="1:4" ht="27" x14ac:dyDescent="0.2">
      <c r="A2557" s="120" t="s">
        <v>4167</v>
      </c>
      <c r="B2557" s="122" t="s">
        <v>10069</v>
      </c>
      <c r="C2557" s="121" t="s">
        <v>14757</v>
      </c>
      <c r="D2557" s="123" t="s">
        <v>17490</v>
      </c>
    </row>
    <row r="2558" spans="1:4" ht="27" x14ac:dyDescent="0.2">
      <c r="A2558" s="120" t="s">
        <v>4168</v>
      </c>
      <c r="B2558" s="122" t="s">
        <v>10070</v>
      </c>
      <c r="C2558" s="121" t="s">
        <v>14757</v>
      </c>
      <c r="D2558" s="123" t="s">
        <v>14046</v>
      </c>
    </row>
    <row r="2559" spans="1:4" ht="27" x14ac:dyDescent="0.2">
      <c r="A2559" s="120" t="s">
        <v>4169</v>
      </c>
      <c r="B2559" s="122" t="s">
        <v>10071</v>
      </c>
      <c r="C2559" s="121" t="s">
        <v>14757</v>
      </c>
      <c r="D2559" s="123" t="s">
        <v>1559</v>
      </c>
    </row>
    <row r="2560" spans="1:4" ht="27" x14ac:dyDescent="0.2">
      <c r="A2560" s="120" t="s">
        <v>4172</v>
      </c>
      <c r="B2560" s="122" t="s">
        <v>10072</v>
      </c>
      <c r="C2560" s="121" t="s">
        <v>35</v>
      </c>
      <c r="D2560" s="123" t="s">
        <v>2316</v>
      </c>
    </row>
    <row r="2561" spans="1:4" ht="27" x14ac:dyDescent="0.2">
      <c r="A2561" s="120" t="s">
        <v>4173</v>
      </c>
      <c r="B2561" s="122" t="s">
        <v>10073</v>
      </c>
      <c r="C2561" s="121" t="s">
        <v>35</v>
      </c>
      <c r="D2561" s="123" t="s">
        <v>181</v>
      </c>
    </row>
    <row r="2562" spans="1:4" ht="27" x14ac:dyDescent="0.2">
      <c r="A2562" s="120" t="s">
        <v>4174</v>
      </c>
      <c r="B2562" s="122" t="s">
        <v>10074</v>
      </c>
      <c r="C2562" s="121" t="s">
        <v>35</v>
      </c>
      <c r="D2562" s="123" t="s">
        <v>450</v>
      </c>
    </row>
    <row r="2563" spans="1:4" ht="27" x14ac:dyDescent="0.2">
      <c r="A2563" s="120" t="s">
        <v>4176</v>
      </c>
      <c r="B2563" s="122" t="s">
        <v>10075</v>
      </c>
      <c r="C2563" s="121" t="s">
        <v>35</v>
      </c>
      <c r="D2563" s="123" t="s">
        <v>2234</v>
      </c>
    </row>
    <row r="2564" spans="1:4" ht="27" x14ac:dyDescent="0.2">
      <c r="A2564" s="120" t="s">
        <v>4177</v>
      </c>
      <c r="B2564" s="122" t="s">
        <v>10076</v>
      </c>
      <c r="C2564" s="121" t="s">
        <v>35</v>
      </c>
      <c r="D2564" s="123" t="s">
        <v>433</v>
      </c>
    </row>
    <row r="2565" spans="1:4" ht="27" x14ac:dyDescent="0.2">
      <c r="A2565" s="120" t="s">
        <v>4178</v>
      </c>
      <c r="B2565" s="122" t="s">
        <v>10077</v>
      </c>
      <c r="C2565" s="121" t="s">
        <v>35</v>
      </c>
      <c r="D2565" s="123" t="s">
        <v>361</v>
      </c>
    </row>
    <row r="2566" spans="1:4" ht="27" x14ac:dyDescent="0.2">
      <c r="A2566" s="120" t="s">
        <v>4180</v>
      </c>
      <c r="B2566" s="122" t="s">
        <v>10078</v>
      </c>
      <c r="C2566" s="121" t="s">
        <v>35</v>
      </c>
      <c r="D2566" s="123" t="s">
        <v>3788</v>
      </c>
    </row>
    <row r="2567" spans="1:4" ht="27" x14ac:dyDescent="0.2">
      <c r="A2567" s="120" t="s">
        <v>4181</v>
      </c>
      <c r="B2567" s="122" t="s">
        <v>10079</v>
      </c>
      <c r="C2567" s="121" t="s">
        <v>35</v>
      </c>
      <c r="D2567" s="123" t="s">
        <v>201</v>
      </c>
    </row>
    <row r="2568" spans="1:4" ht="27" x14ac:dyDescent="0.2">
      <c r="A2568" s="120" t="s">
        <v>4182</v>
      </c>
      <c r="B2568" s="122" t="s">
        <v>10080</v>
      </c>
      <c r="C2568" s="121" t="s">
        <v>35</v>
      </c>
      <c r="D2568" s="123" t="s">
        <v>2697</v>
      </c>
    </row>
    <row r="2569" spans="1:4" ht="27" x14ac:dyDescent="0.2">
      <c r="A2569" s="120" t="s">
        <v>4183</v>
      </c>
      <c r="B2569" s="122" t="s">
        <v>10081</v>
      </c>
      <c r="C2569" s="121" t="s">
        <v>35</v>
      </c>
      <c r="D2569" s="123" t="s">
        <v>948</v>
      </c>
    </row>
    <row r="2570" spans="1:4" ht="27" x14ac:dyDescent="0.2">
      <c r="A2570" s="120" t="s">
        <v>4184</v>
      </c>
      <c r="B2570" s="122" t="s">
        <v>10082</v>
      </c>
      <c r="C2570" s="121" t="s">
        <v>35</v>
      </c>
      <c r="D2570" s="123" t="s">
        <v>373</v>
      </c>
    </row>
    <row r="2571" spans="1:4" ht="27" x14ac:dyDescent="0.2">
      <c r="A2571" s="120" t="s">
        <v>4185</v>
      </c>
      <c r="B2571" s="122" t="s">
        <v>10083</v>
      </c>
      <c r="C2571" s="121" t="s">
        <v>35</v>
      </c>
      <c r="D2571" s="123" t="s">
        <v>592</v>
      </c>
    </row>
    <row r="2572" spans="1:4" ht="27" x14ac:dyDescent="0.2">
      <c r="A2572" s="120" t="s">
        <v>4186</v>
      </c>
      <c r="B2572" s="122" t="s">
        <v>10084</v>
      </c>
      <c r="C2572" s="121" t="s">
        <v>35</v>
      </c>
      <c r="D2572" s="123" t="s">
        <v>1066</v>
      </c>
    </row>
    <row r="2573" spans="1:4" ht="27" x14ac:dyDescent="0.2">
      <c r="A2573" s="120" t="s">
        <v>4187</v>
      </c>
      <c r="B2573" s="122" t="s">
        <v>10085</v>
      </c>
      <c r="C2573" s="121" t="s">
        <v>35</v>
      </c>
      <c r="D2573" s="123" t="s">
        <v>1227</v>
      </c>
    </row>
    <row r="2574" spans="1:4" ht="27" x14ac:dyDescent="0.2">
      <c r="A2574" s="120" t="s">
        <v>4188</v>
      </c>
      <c r="B2574" s="122" t="s">
        <v>10086</v>
      </c>
      <c r="C2574" s="121" t="s">
        <v>35</v>
      </c>
      <c r="D2574" s="123" t="s">
        <v>501</v>
      </c>
    </row>
    <row r="2575" spans="1:4" ht="27" x14ac:dyDescent="0.2">
      <c r="A2575" s="120" t="s">
        <v>4189</v>
      </c>
      <c r="B2575" s="122" t="s">
        <v>10087</v>
      </c>
      <c r="C2575" s="121" t="s">
        <v>35</v>
      </c>
      <c r="D2575" s="123" t="s">
        <v>646</v>
      </c>
    </row>
    <row r="2576" spans="1:4" ht="27" x14ac:dyDescent="0.2">
      <c r="A2576" s="120" t="s">
        <v>4190</v>
      </c>
      <c r="B2576" s="122" t="s">
        <v>10088</v>
      </c>
      <c r="C2576" s="121" t="s">
        <v>35</v>
      </c>
      <c r="D2576" s="123" t="s">
        <v>5195</v>
      </c>
    </row>
    <row r="2577" spans="1:4" ht="27" x14ac:dyDescent="0.2">
      <c r="A2577" s="120" t="s">
        <v>4192</v>
      </c>
      <c r="B2577" s="122" t="s">
        <v>10089</v>
      </c>
      <c r="C2577" s="121" t="s">
        <v>35</v>
      </c>
      <c r="D2577" s="123" t="s">
        <v>4696</v>
      </c>
    </row>
    <row r="2578" spans="1:4" ht="27" x14ac:dyDescent="0.2">
      <c r="A2578" s="120" t="s">
        <v>4193</v>
      </c>
      <c r="B2578" s="122" t="s">
        <v>10090</v>
      </c>
      <c r="C2578" s="121" t="s">
        <v>35</v>
      </c>
      <c r="D2578" s="123" t="s">
        <v>835</v>
      </c>
    </row>
    <row r="2579" spans="1:4" ht="27" x14ac:dyDescent="0.2">
      <c r="A2579" s="120" t="s">
        <v>4194</v>
      </c>
      <c r="B2579" s="122" t="s">
        <v>10091</v>
      </c>
      <c r="C2579" s="121" t="s">
        <v>35</v>
      </c>
      <c r="D2579" s="123" t="s">
        <v>1032</v>
      </c>
    </row>
    <row r="2580" spans="1:4" ht="27" x14ac:dyDescent="0.2">
      <c r="A2580" s="120" t="s">
        <v>4196</v>
      </c>
      <c r="B2580" s="122" t="s">
        <v>10092</v>
      </c>
      <c r="C2580" s="121" t="s">
        <v>35</v>
      </c>
      <c r="D2580" s="123" t="s">
        <v>707</v>
      </c>
    </row>
    <row r="2581" spans="1:4" ht="27" x14ac:dyDescent="0.2">
      <c r="A2581" s="120" t="s">
        <v>4197</v>
      </c>
      <c r="B2581" s="122" t="s">
        <v>10093</v>
      </c>
      <c r="C2581" s="121" t="s">
        <v>35</v>
      </c>
      <c r="D2581" s="123" t="s">
        <v>1214</v>
      </c>
    </row>
    <row r="2582" spans="1:4" ht="27" x14ac:dyDescent="0.2">
      <c r="A2582" s="120" t="s">
        <v>4198</v>
      </c>
      <c r="B2582" s="122" t="s">
        <v>10094</v>
      </c>
      <c r="C2582" s="121" t="s">
        <v>35</v>
      </c>
      <c r="D2582" s="123" t="s">
        <v>1223</v>
      </c>
    </row>
    <row r="2583" spans="1:4" ht="27" x14ac:dyDescent="0.2">
      <c r="A2583" s="120" t="s">
        <v>4199</v>
      </c>
      <c r="B2583" s="122" t="s">
        <v>10095</v>
      </c>
      <c r="C2583" s="121" t="s">
        <v>35</v>
      </c>
      <c r="D2583" s="123" t="s">
        <v>910</v>
      </c>
    </row>
    <row r="2584" spans="1:4" ht="27" x14ac:dyDescent="0.2">
      <c r="A2584" s="120" t="s">
        <v>4200</v>
      </c>
      <c r="B2584" s="122" t="s">
        <v>10096</v>
      </c>
      <c r="C2584" s="121" t="s">
        <v>35</v>
      </c>
      <c r="D2584" s="123" t="s">
        <v>14425</v>
      </c>
    </row>
    <row r="2585" spans="1:4" ht="27" x14ac:dyDescent="0.2">
      <c r="A2585" s="120" t="s">
        <v>4201</v>
      </c>
      <c r="B2585" s="122" t="s">
        <v>10097</v>
      </c>
      <c r="C2585" s="121" t="s">
        <v>35</v>
      </c>
      <c r="D2585" s="123" t="s">
        <v>14005</v>
      </c>
    </row>
    <row r="2586" spans="1:4" ht="27" x14ac:dyDescent="0.2">
      <c r="A2586" s="120" t="s">
        <v>4203</v>
      </c>
      <c r="B2586" s="122" t="s">
        <v>10098</v>
      </c>
      <c r="C2586" s="121" t="s">
        <v>35</v>
      </c>
      <c r="D2586" s="123" t="s">
        <v>14426</v>
      </c>
    </row>
    <row r="2587" spans="1:4" ht="27" x14ac:dyDescent="0.2">
      <c r="A2587" s="120" t="s">
        <v>4204</v>
      </c>
      <c r="B2587" s="122" t="s">
        <v>10099</v>
      </c>
      <c r="C2587" s="121" t="s">
        <v>35</v>
      </c>
      <c r="D2587" s="123" t="s">
        <v>14427</v>
      </c>
    </row>
    <row r="2588" spans="1:4" ht="27" x14ac:dyDescent="0.2">
      <c r="A2588" s="120" t="s">
        <v>4205</v>
      </c>
      <c r="B2588" s="122" t="s">
        <v>10100</v>
      </c>
      <c r="C2588" s="121" t="s">
        <v>35</v>
      </c>
      <c r="D2588" s="123" t="s">
        <v>4798</v>
      </c>
    </row>
    <row r="2589" spans="1:4" ht="27" x14ac:dyDescent="0.2">
      <c r="A2589" s="120" t="s">
        <v>4206</v>
      </c>
      <c r="B2589" s="122" t="s">
        <v>10101</v>
      </c>
      <c r="C2589" s="121" t="s">
        <v>35</v>
      </c>
      <c r="D2589" s="123" t="s">
        <v>17491</v>
      </c>
    </row>
    <row r="2590" spans="1:4" ht="27" x14ac:dyDescent="0.2">
      <c r="A2590" s="120" t="s">
        <v>4207</v>
      </c>
      <c r="B2590" s="122" t="s">
        <v>10102</v>
      </c>
      <c r="C2590" s="121" t="s">
        <v>35</v>
      </c>
      <c r="D2590" s="123" t="s">
        <v>17492</v>
      </c>
    </row>
    <row r="2591" spans="1:4" ht="27" x14ac:dyDescent="0.2">
      <c r="A2591" s="120" t="s">
        <v>4208</v>
      </c>
      <c r="B2591" s="122" t="s">
        <v>10103</v>
      </c>
      <c r="C2591" s="121" t="s">
        <v>35</v>
      </c>
      <c r="D2591" s="123" t="s">
        <v>17493</v>
      </c>
    </row>
    <row r="2592" spans="1:4" ht="27" x14ac:dyDescent="0.2">
      <c r="A2592" s="120" t="s">
        <v>4209</v>
      </c>
      <c r="B2592" s="122" t="s">
        <v>10104</v>
      </c>
      <c r="C2592" s="121" t="s">
        <v>35</v>
      </c>
      <c r="D2592" s="123" t="s">
        <v>17494</v>
      </c>
    </row>
    <row r="2593" spans="1:4" ht="27" x14ac:dyDescent="0.2">
      <c r="A2593" s="120" t="s">
        <v>4210</v>
      </c>
      <c r="B2593" s="122" t="s">
        <v>10105</v>
      </c>
      <c r="C2593" s="121" t="s">
        <v>35</v>
      </c>
      <c r="D2593" s="123" t="s">
        <v>17495</v>
      </c>
    </row>
    <row r="2594" spans="1:4" ht="27" x14ac:dyDescent="0.2">
      <c r="A2594" s="120" t="s">
        <v>4211</v>
      </c>
      <c r="B2594" s="122" t="s">
        <v>10106</v>
      </c>
      <c r="C2594" s="121" t="s">
        <v>35</v>
      </c>
      <c r="D2594" s="123" t="s">
        <v>17496</v>
      </c>
    </row>
    <row r="2595" spans="1:4" ht="27" x14ac:dyDescent="0.2">
      <c r="A2595" s="120" t="s">
        <v>4212</v>
      </c>
      <c r="B2595" s="122" t="s">
        <v>10107</v>
      </c>
      <c r="C2595" s="121" t="s">
        <v>35</v>
      </c>
      <c r="D2595" s="123" t="s">
        <v>17497</v>
      </c>
    </row>
    <row r="2596" spans="1:4" ht="13.5" x14ac:dyDescent="0.2">
      <c r="A2596" s="120" t="s">
        <v>4214</v>
      </c>
      <c r="B2596" s="122" t="s">
        <v>10108</v>
      </c>
      <c r="C2596" s="121" t="s">
        <v>14757</v>
      </c>
      <c r="D2596" s="123" t="s">
        <v>17498</v>
      </c>
    </row>
    <row r="2597" spans="1:4" ht="27" x14ac:dyDescent="0.2">
      <c r="A2597" s="120" t="s">
        <v>4215</v>
      </c>
      <c r="B2597" s="122" t="s">
        <v>10109</v>
      </c>
      <c r="C2597" s="121" t="s">
        <v>14757</v>
      </c>
      <c r="D2597" s="123" t="s">
        <v>2597</v>
      </c>
    </row>
    <row r="2598" spans="1:4" ht="27" x14ac:dyDescent="0.2">
      <c r="A2598" s="120" t="s">
        <v>4217</v>
      </c>
      <c r="B2598" s="122" t="s">
        <v>10110</v>
      </c>
      <c r="C2598" s="121" t="s">
        <v>14757</v>
      </c>
      <c r="D2598" s="123" t="s">
        <v>13540</v>
      </c>
    </row>
    <row r="2599" spans="1:4" ht="27" x14ac:dyDescent="0.2">
      <c r="A2599" s="120" t="s">
        <v>4218</v>
      </c>
      <c r="B2599" s="122" t="s">
        <v>10111</v>
      </c>
      <c r="C2599" s="121" t="s">
        <v>14757</v>
      </c>
      <c r="D2599" s="123" t="s">
        <v>13474</v>
      </c>
    </row>
    <row r="2600" spans="1:4" ht="27" x14ac:dyDescent="0.2">
      <c r="A2600" s="120" t="s">
        <v>4220</v>
      </c>
      <c r="B2600" s="122" t="s">
        <v>10112</v>
      </c>
      <c r="C2600" s="121" t="s">
        <v>14757</v>
      </c>
      <c r="D2600" s="123" t="s">
        <v>13883</v>
      </c>
    </row>
    <row r="2601" spans="1:4" ht="27" x14ac:dyDescent="0.2">
      <c r="A2601" s="120" t="s">
        <v>4222</v>
      </c>
      <c r="B2601" s="122" t="s">
        <v>10113</v>
      </c>
      <c r="C2601" s="121" t="s">
        <v>14757</v>
      </c>
      <c r="D2601" s="123" t="s">
        <v>711</v>
      </c>
    </row>
    <row r="2602" spans="1:4" ht="27" x14ac:dyDescent="0.2">
      <c r="A2602" s="120" t="s">
        <v>4223</v>
      </c>
      <c r="B2602" s="122" t="s">
        <v>10114</v>
      </c>
      <c r="C2602" s="121" t="s">
        <v>14757</v>
      </c>
      <c r="D2602" s="123" t="s">
        <v>17499</v>
      </c>
    </row>
    <row r="2603" spans="1:4" ht="27" x14ac:dyDescent="0.2">
      <c r="A2603" s="120" t="s">
        <v>4224</v>
      </c>
      <c r="B2603" s="122" t="s">
        <v>10115</v>
      </c>
      <c r="C2603" s="121" t="s">
        <v>14757</v>
      </c>
      <c r="D2603" s="123" t="s">
        <v>394</v>
      </c>
    </row>
    <row r="2604" spans="1:4" ht="27" x14ac:dyDescent="0.2">
      <c r="A2604" s="120" t="s">
        <v>4225</v>
      </c>
      <c r="B2604" s="122" t="s">
        <v>10116</v>
      </c>
      <c r="C2604" s="121" t="s">
        <v>14757</v>
      </c>
      <c r="D2604" s="123" t="s">
        <v>586</v>
      </c>
    </row>
    <row r="2605" spans="1:4" ht="27" x14ac:dyDescent="0.2">
      <c r="A2605" s="120" t="s">
        <v>4226</v>
      </c>
      <c r="B2605" s="122" t="s">
        <v>10117</v>
      </c>
      <c r="C2605" s="121" t="s">
        <v>14757</v>
      </c>
      <c r="D2605" s="123" t="s">
        <v>662</v>
      </c>
    </row>
    <row r="2606" spans="1:4" ht="27" x14ac:dyDescent="0.2">
      <c r="A2606" s="120" t="s">
        <v>4227</v>
      </c>
      <c r="B2606" s="122" t="s">
        <v>10118</v>
      </c>
      <c r="C2606" s="121" t="s">
        <v>14757</v>
      </c>
      <c r="D2606" s="123" t="s">
        <v>365</v>
      </c>
    </row>
    <row r="2607" spans="1:4" ht="27" x14ac:dyDescent="0.2">
      <c r="A2607" s="120" t="s">
        <v>4228</v>
      </c>
      <c r="B2607" s="122" t="s">
        <v>10119</v>
      </c>
      <c r="C2607" s="121" t="s">
        <v>14757</v>
      </c>
      <c r="D2607" s="123" t="s">
        <v>395</v>
      </c>
    </row>
    <row r="2608" spans="1:4" ht="27" x14ac:dyDescent="0.2">
      <c r="A2608" s="120" t="s">
        <v>4230</v>
      </c>
      <c r="B2608" s="122" t="s">
        <v>10120</v>
      </c>
      <c r="C2608" s="121" t="s">
        <v>14757</v>
      </c>
      <c r="D2608" s="123" t="s">
        <v>13267</v>
      </c>
    </row>
    <row r="2609" spans="1:4" ht="27" x14ac:dyDescent="0.2">
      <c r="A2609" s="120" t="s">
        <v>4231</v>
      </c>
      <c r="B2609" s="122" t="s">
        <v>10121</v>
      </c>
      <c r="C2609" s="121" t="s">
        <v>14757</v>
      </c>
      <c r="D2609" s="123" t="s">
        <v>13416</v>
      </c>
    </row>
    <row r="2610" spans="1:4" ht="27" x14ac:dyDescent="0.2">
      <c r="A2610" s="120" t="s">
        <v>4232</v>
      </c>
      <c r="B2610" s="122" t="s">
        <v>10122</v>
      </c>
      <c r="C2610" s="121" t="s">
        <v>14757</v>
      </c>
      <c r="D2610" s="123" t="s">
        <v>3200</v>
      </c>
    </row>
    <row r="2611" spans="1:4" ht="27" x14ac:dyDescent="0.2">
      <c r="A2611" s="120" t="s">
        <v>4233</v>
      </c>
      <c r="B2611" s="122" t="s">
        <v>10123</v>
      </c>
      <c r="C2611" s="121" t="s">
        <v>14757</v>
      </c>
      <c r="D2611" s="123" t="s">
        <v>13298</v>
      </c>
    </row>
    <row r="2612" spans="1:4" ht="27" x14ac:dyDescent="0.2">
      <c r="A2612" s="120" t="s">
        <v>4234</v>
      </c>
      <c r="B2612" s="122" t="s">
        <v>10124</v>
      </c>
      <c r="C2612" s="121" t="s">
        <v>14757</v>
      </c>
      <c r="D2612" s="123" t="s">
        <v>982</v>
      </c>
    </row>
    <row r="2613" spans="1:4" ht="27" x14ac:dyDescent="0.2">
      <c r="A2613" s="120" t="s">
        <v>4236</v>
      </c>
      <c r="B2613" s="122" t="s">
        <v>10125</v>
      </c>
      <c r="C2613" s="121" t="s">
        <v>14757</v>
      </c>
      <c r="D2613" s="123" t="s">
        <v>13331</v>
      </c>
    </row>
    <row r="2614" spans="1:4" ht="27" x14ac:dyDescent="0.2">
      <c r="A2614" s="120" t="s">
        <v>4238</v>
      </c>
      <c r="B2614" s="122" t="s">
        <v>10126</v>
      </c>
      <c r="C2614" s="121" t="s">
        <v>14757</v>
      </c>
      <c r="D2614" s="123" t="s">
        <v>412</v>
      </c>
    </row>
    <row r="2615" spans="1:4" ht="27" x14ac:dyDescent="0.2">
      <c r="A2615" s="120" t="s">
        <v>4239</v>
      </c>
      <c r="B2615" s="122" t="s">
        <v>10127</v>
      </c>
      <c r="C2615" s="121" t="s">
        <v>14757</v>
      </c>
      <c r="D2615" s="123" t="s">
        <v>1383</v>
      </c>
    </row>
    <row r="2616" spans="1:4" ht="27" x14ac:dyDescent="0.2">
      <c r="A2616" s="120" t="s">
        <v>4240</v>
      </c>
      <c r="B2616" s="122" t="s">
        <v>10128</v>
      </c>
      <c r="C2616" s="121" t="s">
        <v>14757</v>
      </c>
      <c r="D2616" s="123" t="s">
        <v>14536</v>
      </c>
    </row>
    <row r="2617" spans="1:4" ht="27" x14ac:dyDescent="0.2">
      <c r="A2617" s="120" t="s">
        <v>4241</v>
      </c>
      <c r="B2617" s="122" t="s">
        <v>10129</v>
      </c>
      <c r="C2617" s="121" t="s">
        <v>14757</v>
      </c>
      <c r="D2617" s="123" t="s">
        <v>1189</v>
      </c>
    </row>
    <row r="2618" spans="1:4" ht="27" x14ac:dyDescent="0.2">
      <c r="A2618" s="120" t="s">
        <v>4242</v>
      </c>
      <c r="B2618" s="122" t="s">
        <v>10130</v>
      </c>
      <c r="C2618" s="121" t="s">
        <v>14757</v>
      </c>
      <c r="D2618" s="123" t="s">
        <v>968</v>
      </c>
    </row>
    <row r="2619" spans="1:4" ht="27" x14ac:dyDescent="0.2">
      <c r="A2619" s="120" t="s">
        <v>4243</v>
      </c>
      <c r="B2619" s="122" t="s">
        <v>10131</v>
      </c>
      <c r="C2619" s="121" t="s">
        <v>14757</v>
      </c>
      <c r="D2619" s="123" t="s">
        <v>14412</v>
      </c>
    </row>
    <row r="2620" spans="1:4" ht="27" x14ac:dyDescent="0.2">
      <c r="A2620" s="120" t="s">
        <v>4244</v>
      </c>
      <c r="B2620" s="122" t="s">
        <v>10132</v>
      </c>
      <c r="C2620" s="121" t="s">
        <v>14757</v>
      </c>
      <c r="D2620" s="123" t="s">
        <v>13519</v>
      </c>
    </row>
    <row r="2621" spans="1:4" ht="27" x14ac:dyDescent="0.2">
      <c r="A2621" s="120" t="s">
        <v>4245</v>
      </c>
      <c r="B2621" s="122" t="s">
        <v>10133</v>
      </c>
      <c r="C2621" s="121" t="s">
        <v>14757</v>
      </c>
      <c r="D2621" s="123" t="s">
        <v>17500</v>
      </c>
    </row>
    <row r="2622" spans="1:4" ht="27" x14ac:dyDescent="0.2">
      <c r="A2622" s="120" t="s">
        <v>4246</v>
      </c>
      <c r="B2622" s="122" t="s">
        <v>10134</v>
      </c>
      <c r="C2622" s="121" t="s">
        <v>14757</v>
      </c>
      <c r="D2622" s="123" t="s">
        <v>13256</v>
      </c>
    </row>
    <row r="2623" spans="1:4" ht="27" x14ac:dyDescent="0.2">
      <c r="A2623" s="120" t="s">
        <v>4247</v>
      </c>
      <c r="B2623" s="122" t="s">
        <v>10135</v>
      </c>
      <c r="C2623" s="121" t="s">
        <v>14757</v>
      </c>
      <c r="D2623" s="123" t="s">
        <v>17501</v>
      </c>
    </row>
    <row r="2624" spans="1:4" ht="27" x14ac:dyDescent="0.2">
      <c r="A2624" s="120" t="s">
        <v>4248</v>
      </c>
      <c r="B2624" s="122" t="s">
        <v>10136</v>
      </c>
      <c r="C2624" s="121" t="s">
        <v>14757</v>
      </c>
      <c r="D2624" s="123" t="s">
        <v>14553</v>
      </c>
    </row>
    <row r="2625" spans="1:4" ht="27" x14ac:dyDescent="0.2">
      <c r="A2625" s="120" t="s">
        <v>4249</v>
      </c>
      <c r="B2625" s="122" t="s">
        <v>10137</v>
      </c>
      <c r="C2625" s="121" t="s">
        <v>14757</v>
      </c>
      <c r="D2625" s="123" t="s">
        <v>17502</v>
      </c>
    </row>
    <row r="2626" spans="1:4" ht="27" x14ac:dyDescent="0.2">
      <c r="A2626" s="120" t="s">
        <v>4251</v>
      </c>
      <c r="B2626" s="122" t="s">
        <v>10138</v>
      </c>
      <c r="C2626" s="121" t="s">
        <v>14757</v>
      </c>
      <c r="D2626" s="123" t="s">
        <v>1053</v>
      </c>
    </row>
    <row r="2627" spans="1:4" ht="27" x14ac:dyDescent="0.2">
      <c r="A2627" s="120" t="s">
        <v>4252</v>
      </c>
      <c r="B2627" s="122" t="s">
        <v>10139</v>
      </c>
      <c r="C2627" s="121" t="s">
        <v>14757</v>
      </c>
      <c r="D2627" s="123" t="s">
        <v>13925</v>
      </c>
    </row>
    <row r="2628" spans="1:4" ht="27" x14ac:dyDescent="0.2">
      <c r="A2628" s="120" t="s">
        <v>4254</v>
      </c>
      <c r="B2628" s="122" t="s">
        <v>10140</v>
      </c>
      <c r="C2628" s="121" t="s">
        <v>14757</v>
      </c>
      <c r="D2628" s="123" t="s">
        <v>919</v>
      </c>
    </row>
    <row r="2629" spans="1:4" ht="27" x14ac:dyDescent="0.2">
      <c r="A2629" s="120" t="s">
        <v>4256</v>
      </c>
      <c r="B2629" s="122" t="s">
        <v>10141</v>
      </c>
      <c r="C2629" s="121" t="s">
        <v>14757</v>
      </c>
      <c r="D2629" s="123" t="s">
        <v>13334</v>
      </c>
    </row>
    <row r="2630" spans="1:4" ht="27" x14ac:dyDescent="0.2">
      <c r="A2630" s="120" t="s">
        <v>4257</v>
      </c>
      <c r="B2630" s="122" t="s">
        <v>10142</v>
      </c>
      <c r="C2630" s="121" t="s">
        <v>14757</v>
      </c>
      <c r="D2630" s="123" t="s">
        <v>17503</v>
      </c>
    </row>
    <row r="2631" spans="1:4" ht="27" x14ac:dyDescent="0.2">
      <c r="A2631" s="120" t="s">
        <v>4258</v>
      </c>
      <c r="B2631" s="122" t="s">
        <v>10143</v>
      </c>
      <c r="C2631" s="121" t="s">
        <v>14757</v>
      </c>
      <c r="D2631" s="123" t="s">
        <v>1367</v>
      </c>
    </row>
    <row r="2632" spans="1:4" ht="27" x14ac:dyDescent="0.2">
      <c r="A2632" s="120" t="s">
        <v>4259</v>
      </c>
      <c r="B2632" s="122" t="s">
        <v>10144</v>
      </c>
      <c r="C2632" s="121" t="s">
        <v>14757</v>
      </c>
      <c r="D2632" s="123" t="s">
        <v>13841</v>
      </c>
    </row>
    <row r="2633" spans="1:4" ht="27" x14ac:dyDescent="0.2">
      <c r="A2633" s="120" t="s">
        <v>4260</v>
      </c>
      <c r="B2633" s="122" t="s">
        <v>10145</v>
      </c>
      <c r="C2633" s="121" t="s">
        <v>14757</v>
      </c>
      <c r="D2633" s="123" t="s">
        <v>13728</v>
      </c>
    </row>
    <row r="2634" spans="1:4" ht="27" x14ac:dyDescent="0.2">
      <c r="A2634" s="120" t="s">
        <v>4261</v>
      </c>
      <c r="B2634" s="122" t="s">
        <v>10146</v>
      </c>
      <c r="C2634" s="121" t="s">
        <v>14757</v>
      </c>
      <c r="D2634" s="123" t="s">
        <v>17504</v>
      </c>
    </row>
    <row r="2635" spans="1:4" ht="27" x14ac:dyDescent="0.2">
      <c r="A2635" s="120" t="s">
        <v>4262</v>
      </c>
      <c r="B2635" s="122" t="s">
        <v>10147</v>
      </c>
      <c r="C2635" s="121" t="s">
        <v>14757</v>
      </c>
      <c r="D2635" s="123" t="s">
        <v>5923</v>
      </c>
    </row>
    <row r="2636" spans="1:4" ht="27" x14ac:dyDescent="0.2">
      <c r="A2636" s="120" t="s">
        <v>4263</v>
      </c>
      <c r="B2636" s="122" t="s">
        <v>10148</v>
      </c>
      <c r="C2636" s="121" t="s">
        <v>14757</v>
      </c>
      <c r="D2636" s="123" t="s">
        <v>1174</v>
      </c>
    </row>
    <row r="2637" spans="1:4" ht="27" x14ac:dyDescent="0.2">
      <c r="A2637" s="120" t="s">
        <v>4264</v>
      </c>
      <c r="B2637" s="122" t="s">
        <v>10149</v>
      </c>
      <c r="C2637" s="121" t="s">
        <v>14757</v>
      </c>
      <c r="D2637" s="123" t="s">
        <v>592</v>
      </c>
    </row>
    <row r="2638" spans="1:4" ht="27" x14ac:dyDescent="0.2">
      <c r="A2638" s="120" t="s">
        <v>4265</v>
      </c>
      <c r="B2638" s="122" t="s">
        <v>10150</v>
      </c>
      <c r="C2638" s="121" t="s">
        <v>14757</v>
      </c>
      <c r="D2638" s="123" t="s">
        <v>1818</v>
      </c>
    </row>
    <row r="2639" spans="1:4" ht="27" x14ac:dyDescent="0.2">
      <c r="A2639" s="120" t="s">
        <v>4266</v>
      </c>
      <c r="B2639" s="122" t="s">
        <v>10151</v>
      </c>
      <c r="C2639" s="121" t="s">
        <v>14757</v>
      </c>
      <c r="D2639" s="123" t="s">
        <v>17505</v>
      </c>
    </row>
    <row r="2640" spans="1:4" ht="27" x14ac:dyDescent="0.2">
      <c r="A2640" s="120" t="s">
        <v>4267</v>
      </c>
      <c r="B2640" s="122" t="s">
        <v>10152</v>
      </c>
      <c r="C2640" s="121" t="s">
        <v>14757</v>
      </c>
      <c r="D2640" s="123" t="s">
        <v>2325</v>
      </c>
    </row>
    <row r="2641" spans="1:4" ht="27" x14ac:dyDescent="0.2">
      <c r="A2641" s="120" t="s">
        <v>4268</v>
      </c>
      <c r="B2641" s="122" t="s">
        <v>10153</v>
      </c>
      <c r="C2641" s="121" t="s">
        <v>14757</v>
      </c>
      <c r="D2641" s="123" t="s">
        <v>17506</v>
      </c>
    </row>
    <row r="2642" spans="1:4" ht="27" x14ac:dyDescent="0.2">
      <c r="A2642" s="120" t="s">
        <v>4269</v>
      </c>
      <c r="B2642" s="122" t="s">
        <v>10154</v>
      </c>
      <c r="C2642" s="121" t="s">
        <v>14757</v>
      </c>
      <c r="D2642" s="123" t="s">
        <v>17507</v>
      </c>
    </row>
    <row r="2643" spans="1:4" ht="27" x14ac:dyDescent="0.2">
      <c r="A2643" s="120" t="s">
        <v>4270</v>
      </c>
      <c r="B2643" s="122" t="s">
        <v>10155</v>
      </c>
      <c r="C2643" s="121" t="s">
        <v>14757</v>
      </c>
      <c r="D2643" s="123" t="s">
        <v>17508</v>
      </c>
    </row>
    <row r="2644" spans="1:4" ht="27" x14ac:dyDescent="0.2">
      <c r="A2644" s="120" t="s">
        <v>4271</v>
      </c>
      <c r="B2644" s="122" t="s">
        <v>15558</v>
      </c>
      <c r="C2644" s="121" t="s">
        <v>14757</v>
      </c>
      <c r="D2644" s="123" t="s">
        <v>17509</v>
      </c>
    </row>
    <row r="2645" spans="1:4" ht="27" x14ac:dyDescent="0.2">
      <c r="A2645" s="120" t="s">
        <v>4272</v>
      </c>
      <c r="B2645" s="122" t="s">
        <v>15559</v>
      </c>
      <c r="C2645" s="121" t="s">
        <v>14757</v>
      </c>
      <c r="D2645" s="123" t="s">
        <v>17510</v>
      </c>
    </row>
    <row r="2646" spans="1:4" ht="27" x14ac:dyDescent="0.2">
      <c r="A2646" s="120" t="s">
        <v>4273</v>
      </c>
      <c r="B2646" s="122" t="s">
        <v>15560</v>
      </c>
      <c r="C2646" s="121" t="s">
        <v>14757</v>
      </c>
      <c r="D2646" s="123" t="s">
        <v>17511</v>
      </c>
    </row>
    <row r="2647" spans="1:4" ht="27" x14ac:dyDescent="0.2">
      <c r="A2647" s="120" t="s">
        <v>4274</v>
      </c>
      <c r="B2647" s="122" t="s">
        <v>15561</v>
      </c>
      <c r="C2647" s="121" t="s">
        <v>14757</v>
      </c>
      <c r="D2647" s="123" t="s">
        <v>17512</v>
      </c>
    </row>
    <row r="2648" spans="1:4" ht="27" x14ac:dyDescent="0.2">
      <c r="A2648" s="120" t="s">
        <v>4275</v>
      </c>
      <c r="B2648" s="122" t="s">
        <v>15562</v>
      </c>
      <c r="C2648" s="121" t="s">
        <v>14757</v>
      </c>
      <c r="D2648" s="123" t="s">
        <v>17513</v>
      </c>
    </row>
    <row r="2649" spans="1:4" ht="27" x14ac:dyDescent="0.2">
      <c r="A2649" s="120" t="s">
        <v>4276</v>
      </c>
      <c r="B2649" s="122" t="s">
        <v>15563</v>
      </c>
      <c r="C2649" s="121" t="s">
        <v>14757</v>
      </c>
      <c r="D2649" s="123" t="s">
        <v>611</v>
      </c>
    </row>
    <row r="2650" spans="1:4" ht="27" x14ac:dyDescent="0.2">
      <c r="A2650" s="120" t="s">
        <v>4277</v>
      </c>
      <c r="B2650" s="122" t="s">
        <v>15564</v>
      </c>
      <c r="C2650" s="121" t="s">
        <v>14757</v>
      </c>
      <c r="D2650" s="123" t="s">
        <v>17514</v>
      </c>
    </row>
    <row r="2651" spans="1:4" ht="27" x14ac:dyDescent="0.2">
      <c r="A2651" s="120" t="s">
        <v>4278</v>
      </c>
      <c r="B2651" s="122" t="s">
        <v>15565</v>
      </c>
      <c r="C2651" s="121" t="s">
        <v>14757</v>
      </c>
      <c r="D2651" s="123" t="s">
        <v>17515</v>
      </c>
    </row>
    <row r="2652" spans="1:4" ht="27" x14ac:dyDescent="0.2">
      <c r="A2652" s="120" t="s">
        <v>4279</v>
      </c>
      <c r="B2652" s="122" t="s">
        <v>15566</v>
      </c>
      <c r="C2652" s="121" t="s">
        <v>14757</v>
      </c>
      <c r="D2652" s="123" t="s">
        <v>17516</v>
      </c>
    </row>
    <row r="2653" spans="1:4" ht="13.5" x14ac:dyDescent="0.2">
      <c r="A2653" s="120" t="s">
        <v>4280</v>
      </c>
      <c r="B2653" s="122" t="s">
        <v>10156</v>
      </c>
      <c r="C2653" s="121" t="s">
        <v>14757</v>
      </c>
      <c r="D2653" s="123" t="s">
        <v>17517</v>
      </c>
    </row>
    <row r="2654" spans="1:4" ht="27" x14ac:dyDescent="0.2">
      <c r="A2654" s="120" t="s">
        <v>4281</v>
      </c>
      <c r="B2654" s="122" t="s">
        <v>15567</v>
      </c>
      <c r="C2654" s="121" t="s">
        <v>14757</v>
      </c>
      <c r="D2654" s="123" t="s">
        <v>17518</v>
      </c>
    </row>
    <row r="2655" spans="1:4" ht="27" x14ac:dyDescent="0.2">
      <c r="A2655" s="120" t="s">
        <v>4282</v>
      </c>
      <c r="B2655" s="122" t="s">
        <v>10157</v>
      </c>
      <c r="C2655" s="121" t="s">
        <v>14757</v>
      </c>
      <c r="D2655" s="123" t="s">
        <v>17519</v>
      </c>
    </row>
    <row r="2656" spans="1:4" ht="27" x14ac:dyDescent="0.2">
      <c r="A2656" s="120" t="s">
        <v>4283</v>
      </c>
      <c r="B2656" s="122" t="s">
        <v>10158</v>
      </c>
      <c r="C2656" s="121" t="s">
        <v>14757</v>
      </c>
      <c r="D2656" s="123" t="s">
        <v>17520</v>
      </c>
    </row>
    <row r="2657" spans="1:4" ht="27" x14ac:dyDescent="0.2">
      <c r="A2657" s="120" t="s">
        <v>4284</v>
      </c>
      <c r="B2657" s="122" t="s">
        <v>10159</v>
      </c>
      <c r="C2657" s="121" t="s">
        <v>14757</v>
      </c>
      <c r="D2657" s="123" t="s">
        <v>17521</v>
      </c>
    </row>
    <row r="2658" spans="1:4" ht="27" x14ac:dyDescent="0.2">
      <c r="A2658" s="120" t="s">
        <v>4285</v>
      </c>
      <c r="B2658" s="122" t="s">
        <v>10160</v>
      </c>
      <c r="C2658" s="121" t="s">
        <v>14757</v>
      </c>
      <c r="D2658" s="123" t="s">
        <v>17522</v>
      </c>
    </row>
    <row r="2659" spans="1:4" ht="27" x14ac:dyDescent="0.2">
      <c r="A2659" s="120" t="s">
        <v>4286</v>
      </c>
      <c r="B2659" s="122" t="s">
        <v>15568</v>
      </c>
      <c r="C2659" s="121" t="s">
        <v>14757</v>
      </c>
      <c r="D2659" s="123" t="s">
        <v>959</v>
      </c>
    </row>
    <row r="2660" spans="1:4" ht="27" x14ac:dyDescent="0.2">
      <c r="A2660" s="120" t="s">
        <v>4287</v>
      </c>
      <c r="B2660" s="122" t="s">
        <v>15569</v>
      </c>
      <c r="C2660" s="121" t="s">
        <v>14757</v>
      </c>
      <c r="D2660" s="123" t="s">
        <v>13425</v>
      </c>
    </row>
    <row r="2661" spans="1:4" ht="27" x14ac:dyDescent="0.2">
      <c r="A2661" s="120" t="s">
        <v>4288</v>
      </c>
      <c r="B2661" s="122" t="s">
        <v>15570</v>
      </c>
      <c r="C2661" s="121" t="s">
        <v>14757</v>
      </c>
      <c r="D2661" s="123" t="s">
        <v>17523</v>
      </c>
    </row>
    <row r="2662" spans="1:4" ht="27" x14ac:dyDescent="0.2">
      <c r="A2662" s="120" t="s">
        <v>4289</v>
      </c>
      <c r="B2662" s="122" t="s">
        <v>15571</v>
      </c>
      <c r="C2662" s="121" t="s">
        <v>14757</v>
      </c>
      <c r="D2662" s="123" t="s">
        <v>14478</v>
      </c>
    </row>
    <row r="2663" spans="1:4" ht="27" x14ac:dyDescent="0.2">
      <c r="A2663" s="120" t="s">
        <v>4290</v>
      </c>
      <c r="B2663" s="122" t="s">
        <v>15572</v>
      </c>
      <c r="C2663" s="121" t="s">
        <v>14757</v>
      </c>
      <c r="D2663" s="123" t="s">
        <v>17524</v>
      </c>
    </row>
    <row r="2664" spans="1:4" ht="27" x14ac:dyDescent="0.2">
      <c r="A2664" s="120" t="s">
        <v>4291</v>
      </c>
      <c r="B2664" s="122" t="s">
        <v>15573</v>
      </c>
      <c r="C2664" s="121" t="s">
        <v>14757</v>
      </c>
      <c r="D2664" s="123" t="s">
        <v>17525</v>
      </c>
    </row>
    <row r="2665" spans="1:4" ht="27" x14ac:dyDescent="0.2">
      <c r="A2665" s="120" t="s">
        <v>4292</v>
      </c>
      <c r="B2665" s="122" t="s">
        <v>15574</v>
      </c>
      <c r="C2665" s="121" t="s">
        <v>14757</v>
      </c>
      <c r="D2665" s="123" t="s">
        <v>17526</v>
      </c>
    </row>
    <row r="2666" spans="1:4" ht="27" x14ac:dyDescent="0.2">
      <c r="A2666" s="120" t="s">
        <v>4293</v>
      </c>
      <c r="B2666" s="122" t="s">
        <v>15575</v>
      </c>
      <c r="C2666" s="121" t="s">
        <v>14757</v>
      </c>
      <c r="D2666" s="123" t="s">
        <v>17527</v>
      </c>
    </row>
    <row r="2667" spans="1:4" ht="27" x14ac:dyDescent="0.2">
      <c r="A2667" s="120" t="s">
        <v>4294</v>
      </c>
      <c r="B2667" s="122" t="s">
        <v>15576</v>
      </c>
      <c r="C2667" s="121" t="s">
        <v>14757</v>
      </c>
      <c r="D2667" s="123" t="s">
        <v>17528</v>
      </c>
    </row>
    <row r="2668" spans="1:4" ht="27" x14ac:dyDescent="0.2">
      <c r="A2668" s="120" t="s">
        <v>4295</v>
      </c>
      <c r="B2668" s="122" t="s">
        <v>15577</v>
      </c>
      <c r="C2668" s="121" t="s">
        <v>14757</v>
      </c>
      <c r="D2668" s="123" t="s">
        <v>17529</v>
      </c>
    </row>
    <row r="2669" spans="1:4" ht="40.5" x14ac:dyDescent="0.2">
      <c r="A2669" s="120" t="s">
        <v>4296</v>
      </c>
      <c r="B2669" s="122" t="s">
        <v>15578</v>
      </c>
      <c r="C2669" s="121" t="s">
        <v>14757</v>
      </c>
      <c r="D2669" s="123" t="s">
        <v>17267</v>
      </c>
    </row>
    <row r="2670" spans="1:4" ht="40.5" x14ac:dyDescent="0.2">
      <c r="A2670" s="120" t="s">
        <v>4297</v>
      </c>
      <c r="B2670" s="122" t="s">
        <v>15579</v>
      </c>
      <c r="C2670" s="121" t="s">
        <v>14757</v>
      </c>
      <c r="D2670" s="123" t="s">
        <v>17530</v>
      </c>
    </row>
    <row r="2671" spans="1:4" ht="40.5" x14ac:dyDescent="0.2">
      <c r="A2671" s="120" t="s">
        <v>4298</v>
      </c>
      <c r="B2671" s="122" t="s">
        <v>15580</v>
      </c>
      <c r="C2671" s="121" t="s">
        <v>14757</v>
      </c>
      <c r="D2671" s="123" t="s">
        <v>17531</v>
      </c>
    </row>
    <row r="2672" spans="1:4" ht="40.5" x14ac:dyDescent="0.2">
      <c r="A2672" s="120" t="s">
        <v>4299</v>
      </c>
      <c r="B2672" s="122" t="s">
        <v>15581</v>
      </c>
      <c r="C2672" s="121" t="s">
        <v>14757</v>
      </c>
      <c r="D2672" s="123" t="s">
        <v>17532</v>
      </c>
    </row>
    <row r="2673" spans="1:4" ht="40.5" x14ac:dyDescent="0.2">
      <c r="A2673" s="120" t="s">
        <v>4300</v>
      </c>
      <c r="B2673" s="122" t="s">
        <v>15582</v>
      </c>
      <c r="C2673" s="121" t="s">
        <v>14757</v>
      </c>
      <c r="D2673" s="123" t="s">
        <v>17533</v>
      </c>
    </row>
    <row r="2674" spans="1:4" ht="40.5" x14ac:dyDescent="0.2">
      <c r="A2674" s="120" t="s">
        <v>4301</v>
      </c>
      <c r="B2674" s="122" t="s">
        <v>15583</v>
      </c>
      <c r="C2674" s="121" t="s">
        <v>14757</v>
      </c>
      <c r="D2674" s="123" t="s">
        <v>17534</v>
      </c>
    </row>
    <row r="2675" spans="1:4" ht="40.5" x14ac:dyDescent="0.2">
      <c r="A2675" s="120" t="s">
        <v>4302</v>
      </c>
      <c r="B2675" s="122" t="s">
        <v>15584</v>
      </c>
      <c r="C2675" s="121" t="s">
        <v>14757</v>
      </c>
      <c r="D2675" s="123" t="s">
        <v>17535</v>
      </c>
    </row>
    <row r="2676" spans="1:4" ht="40.5" x14ac:dyDescent="0.2">
      <c r="A2676" s="120" t="s">
        <v>4303</v>
      </c>
      <c r="B2676" s="122" t="s">
        <v>15585</v>
      </c>
      <c r="C2676" s="121" t="s">
        <v>14757</v>
      </c>
      <c r="D2676" s="123" t="s">
        <v>17536</v>
      </c>
    </row>
    <row r="2677" spans="1:4" ht="27" x14ac:dyDescent="0.2">
      <c r="A2677" s="120" t="s">
        <v>4304</v>
      </c>
      <c r="B2677" s="122" t="s">
        <v>15586</v>
      </c>
      <c r="C2677" s="121" t="s">
        <v>14757</v>
      </c>
      <c r="D2677" s="123" t="s">
        <v>353</v>
      </c>
    </row>
    <row r="2678" spans="1:4" ht="27" x14ac:dyDescent="0.2">
      <c r="A2678" s="120" t="s">
        <v>4305</v>
      </c>
      <c r="B2678" s="122" t="s">
        <v>15587</v>
      </c>
      <c r="C2678" s="121" t="s">
        <v>14757</v>
      </c>
      <c r="D2678" s="123" t="s">
        <v>14431</v>
      </c>
    </row>
    <row r="2679" spans="1:4" ht="27" x14ac:dyDescent="0.2">
      <c r="A2679" s="120" t="s">
        <v>4306</v>
      </c>
      <c r="B2679" s="122" t="s">
        <v>15588</v>
      </c>
      <c r="C2679" s="121" t="s">
        <v>14757</v>
      </c>
      <c r="D2679" s="123" t="s">
        <v>4955</v>
      </c>
    </row>
    <row r="2680" spans="1:4" ht="27" x14ac:dyDescent="0.2">
      <c r="A2680" s="120" t="s">
        <v>4308</v>
      </c>
      <c r="B2680" s="122" t="s">
        <v>15589</v>
      </c>
      <c r="C2680" s="121" t="s">
        <v>14757</v>
      </c>
      <c r="D2680" s="123" t="s">
        <v>4955</v>
      </c>
    </row>
    <row r="2681" spans="1:4" ht="27" x14ac:dyDescent="0.2">
      <c r="A2681" s="120" t="s">
        <v>4309</v>
      </c>
      <c r="B2681" s="122" t="s">
        <v>15590</v>
      </c>
      <c r="C2681" s="121" t="s">
        <v>14757</v>
      </c>
      <c r="D2681" s="123" t="s">
        <v>1349</v>
      </c>
    </row>
    <row r="2682" spans="1:4" ht="27" x14ac:dyDescent="0.2">
      <c r="A2682" s="120" t="s">
        <v>4310</v>
      </c>
      <c r="B2682" s="122" t="s">
        <v>15591</v>
      </c>
      <c r="C2682" s="121" t="s">
        <v>14757</v>
      </c>
      <c r="D2682" s="123" t="s">
        <v>1187</v>
      </c>
    </row>
    <row r="2683" spans="1:4" ht="27" x14ac:dyDescent="0.2">
      <c r="A2683" s="120" t="s">
        <v>4312</v>
      </c>
      <c r="B2683" s="122" t="s">
        <v>15592</v>
      </c>
      <c r="C2683" s="121" t="s">
        <v>14757</v>
      </c>
      <c r="D2683" s="123" t="s">
        <v>17537</v>
      </c>
    </row>
    <row r="2684" spans="1:4" ht="27" x14ac:dyDescent="0.2">
      <c r="A2684" s="120" t="s">
        <v>4313</v>
      </c>
      <c r="B2684" s="122" t="s">
        <v>15593</v>
      </c>
      <c r="C2684" s="121" t="s">
        <v>14757</v>
      </c>
      <c r="D2684" s="123" t="s">
        <v>14351</v>
      </c>
    </row>
    <row r="2685" spans="1:4" ht="27" x14ac:dyDescent="0.2">
      <c r="A2685" s="120" t="s">
        <v>4314</v>
      </c>
      <c r="B2685" s="122" t="s">
        <v>15594</v>
      </c>
      <c r="C2685" s="121" t="s">
        <v>14757</v>
      </c>
      <c r="D2685" s="123" t="s">
        <v>17538</v>
      </c>
    </row>
    <row r="2686" spans="1:4" ht="27" x14ac:dyDescent="0.2">
      <c r="A2686" s="120" t="s">
        <v>4315</v>
      </c>
      <c r="B2686" s="122" t="s">
        <v>15595</v>
      </c>
      <c r="C2686" s="121" t="s">
        <v>14757</v>
      </c>
      <c r="D2686" s="123" t="s">
        <v>14432</v>
      </c>
    </row>
    <row r="2687" spans="1:4" ht="27" x14ac:dyDescent="0.2">
      <c r="A2687" s="120" t="s">
        <v>4316</v>
      </c>
      <c r="B2687" s="122" t="s">
        <v>15596</v>
      </c>
      <c r="C2687" s="121" t="s">
        <v>14757</v>
      </c>
      <c r="D2687" s="123" t="s">
        <v>14432</v>
      </c>
    </row>
    <row r="2688" spans="1:4" ht="27" x14ac:dyDescent="0.2">
      <c r="A2688" s="120" t="s">
        <v>4317</v>
      </c>
      <c r="B2688" s="122" t="s">
        <v>15597</v>
      </c>
      <c r="C2688" s="121" t="s">
        <v>14757</v>
      </c>
      <c r="D2688" s="123" t="s">
        <v>17539</v>
      </c>
    </row>
    <row r="2689" spans="1:4" ht="27" x14ac:dyDescent="0.2">
      <c r="A2689" s="120" t="s">
        <v>4318</v>
      </c>
      <c r="B2689" s="122" t="s">
        <v>15598</v>
      </c>
      <c r="C2689" s="121" t="s">
        <v>14757</v>
      </c>
      <c r="D2689" s="123" t="s">
        <v>17540</v>
      </c>
    </row>
    <row r="2690" spans="1:4" ht="27" x14ac:dyDescent="0.2">
      <c r="A2690" s="120" t="s">
        <v>4319</v>
      </c>
      <c r="B2690" s="122" t="s">
        <v>15599</v>
      </c>
      <c r="C2690" s="121" t="s">
        <v>14757</v>
      </c>
      <c r="D2690" s="123" t="s">
        <v>17541</v>
      </c>
    </row>
    <row r="2691" spans="1:4" ht="27" x14ac:dyDescent="0.2">
      <c r="A2691" s="120" t="s">
        <v>4320</v>
      </c>
      <c r="B2691" s="122" t="s">
        <v>15600</v>
      </c>
      <c r="C2691" s="121" t="s">
        <v>14757</v>
      </c>
      <c r="D2691" s="123" t="s">
        <v>14120</v>
      </c>
    </row>
    <row r="2692" spans="1:4" ht="27" x14ac:dyDescent="0.2">
      <c r="A2692" s="120" t="s">
        <v>4321</v>
      </c>
      <c r="B2692" s="122" t="s">
        <v>15601</v>
      </c>
      <c r="C2692" s="121" t="s">
        <v>14757</v>
      </c>
      <c r="D2692" s="123" t="s">
        <v>17542</v>
      </c>
    </row>
    <row r="2693" spans="1:4" ht="27" x14ac:dyDescent="0.2">
      <c r="A2693" s="120" t="s">
        <v>4323</v>
      </c>
      <c r="B2693" s="122" t="s">
        <v>15602</v>
      </c>
      <c r="C2693" s="121" t="s">
        <v>14757</v>
      </c>
      <c r="D2693" s="123" t="s">
        <v>17543</v>
      </c>
    </row>
    <row r="2694" spans="1:4" ht="27" x14ac:dyDescent="0.2">
      <c r="A2694" s="120" t="s">
        <v>4324</v>
      </c>
      <c r="B2694" s="122" t="s">
        <v>15603</v>
      </c>
      <c r="C2694" s="121" t="s">
        <v>14757</v>
      </c>
      <c r="D2694" s="123" t="s">
        <v>17543</v>
      </c>
    </row>
    <row r="2695" spans="1:4" ht="27" x14ac:dyDescent="0.2">
      <c r="A2695" s="120" t="s">
        <v>4325</v>
      </c>
      <c r="B2695" s="122" t="s">
        <v>15604</v>
      </c>
      <c r="C2695" s="121" t="s">
        <v>14757</v>
      </c>
      <c r="D2695" s="123" t="s">
        <v>17544</v>
      </c>
    </row>
    <row r="2696" spans="1:4" ht="27" x14ac:dyDescent="0.2">
      <c r="A2696" s="120" t="s">
        <v>4326</v>
      </c>
      <c r="B2696" s="122" t="s">
        <v>15605</v>
      </c>
      <c r="C2696" s="121" t="s">
        <v>14757</v>
      </c>
      <c r="D2696" s="123" t="s">
        <v>17545</v>
      </c>
    </row>
    <row r="2697" spans="1:4" ht="27" x14ac:dyDescent="0.2">
      <c r="A2697" s="120" t="s">
        <v>4327</v>
      </c>
      <c r="B2697" s="122" t="s">
        <v>15606</v>
      </c>
      <c r="C2697" s="121" t="s">
        <v>14757</v>
      </c>
      <c r="D2697" s="123" t="s">
        <v>17546</v>
      </c>
    </row>
    <row r="2698" spans="1:4" ht="13.5" x14ac:dyDescent="0.2">
      <c r="A2698" s="120" t="s">
        <v>4329</v>
      </c>
      <c r="B2698" s="122" t="s">
        <v>10161</v>
      </c>
      <c r="C2698" s="121" t="s">
        <v>14757</v>
      </c>
      <c r="D2698" s="123" t="s">
        <v>17547</v>
      </c>
    </row>
    <row r="2699" spans="1:4" ht="27" x14ac:dyDescent="0.2">
      <c r="A2699" s="120" t="s">
        <v>4330</v>
      </c>
      <c r="B2699" s="122" t="s">
        <v>10162</v>
      </c>
      <c r="C2699" s="121" t="s">
        <v>14757</v>
      </c>
      <c r="D2699" s="123" t="s">
        <v>16957</v>
      </c>
    </row>
    <row r="2700" spans="1:4" ht="13.5" x14ac:dyDescent="0.2">
      <c r="A2700" s="120" t="s">
        <v>4332</v>
      </c>
      <c r="B2700" s="122" t="s">
        <v>10163</v>
      </c>
      <c r="C2700" s="121" t="s">
        <v>14757</v>
      </c>
      <c r="D2700" s="123" t="s">
        <v>17548</v>
      </c>
    </row>
    <row r="2701" spans="1:4" ht="27" x14ac:dyDescent="0.2">
      <c r="A2701" s="120" t="s">
        <v>4333</v>
      </c>
      <c r="B2701" s="122" t="s">
        <v>10164</v>
      </c>
      <c r="C2701" s="121" t="s">
        <v>14757</v>
      </c>
      <c r="D2701" s="123" t="s">
        <v>600</v>
      </c>
    </row>
    <row r="2702" spans="1:4" ht="27" x14ac:dyDescent="0.2">
      <c r="A2702" s="120" t="s">
        <v>4334</v>
      </c>
      <c r="B2702" s="122" t="s">
        <v>10165</v>
      </c>
      <c r="C2702" s="121" t="s">
        <v>14757</v>
      </c>
      <c r="D2702" s="123" t="s">
        <v>2658</v>
      </c>
    </row>
    <row r="2703" spans="1:4" ht="27" x14ac:dyDescent="0.2">
      <c r="A2703" s="120" t="s">
        <v>4335</v>
      </c>
      <c r="B2703" s="122" t="s">
        <v>10166</v>
      </c>
      <c r="C2703" s="121" t="s">
        <v>14757</v>
      </c>
      <c r="D2703" s="123" t="s">
        <v>16953</v>
      </c>
    </row>
    <row r="2704" spans="1:4" ht="27" x14ac:dyDescent="0.2">
      <c r="A2704" s="120" t="s">
        <v>4336</v>
      </c>
      <c r="B2704" s="122" t="s">
        <v>10167</v>
      </c>
      <c r="C2704" s="121" t="s">
        <v>14757</v>
      </c>
      <c r="D2704" s="123" t="s">
        <v>408</v>
      </c>
    </row>
    <row r="2705" spans="1:4" ht="27" x14ac:dyDescent="0.2">
      <c r="A2705" s="120" t="s">
        <v>4337</v>
      </c>
      <c r="B2705" s="122" t="s">
        <v>10168</v>
      </c>
      <c r="C2705" s="121" t="s">
        <v>14757</v>
      </c>
      <c r="D2705" s="123" t="s">
        <v>923</v>
      </c>
    </row>
    <row r="2706" spans="1:4" ht="27" x14ac:dyDescent="0.2">
      <c r="A2706" s="120" t="s">
        <v>4338</v>
      </c>
      <c r="B2706" s="122" t="s">
        <v>10169</v>
      </c>
      <c r="C2706" s="121" t="s">
        <v>14757</v>
      </c>
      <c r="D2706" s="123" t="s">
        <v>13702</v>
      </c>
    </row>
    <row r="2707" spans="1:4" ht="27" x14ac:dyDescent="0.2">
      <c r="A2707" s="120" t="s">
        <v>4339</v>
      </c>
      <c r="B2707" s="122" t="s">
        <v>10170</v>
      </c>
      <c r="C2707" s="121" t="s">
        <v>14757</v>
      </c>
      <c r="D2707" s="123" t="s">
        <v>837</v>
      </c>
    </row>
    <row r="2708" spans="1:4" ht="27" x14ac:dyDescent="0.2">
      <c r="A2708" s="120" t="s">
        <v>4340</v>
      </c>
      <c r="B2708" s="122" t="s">
        <v>10171</v>
      </c>
      <c r="C2708" s="121" t="s">
        <v>14757</v>
      </c>
      <c r="D2708" s="123" t="s">
        <v>13546</v>
      </c>
    </row>
    <row r="2709" spans="1:4" ht="27" x14ac:dyDescent="0.2">
      <c r="A2709" s="120" t="s">
        <v>4341</v>
      </c>
      <c r="B2709" s="122" t="s">
        <v>10172</v>
      </c>
      <c r="C2709" s="121" t="s">
        <v>14757</v>
      </c>
      <c r="D2709" s="123" t="s">
        <v>629</v>
      </c>
    </row>
    <row r="2710" spans="1:4" ht="27" x14ac:dyDescent="0.2">
      <c r="A2710" s="120" t="s">
        <v>4342</v>
      </c>
      <c r="B2710" s="122" t="s">
        <v>10173</v>
      </c>
      <c r="C2710" s="121" t="s">
        <v>14757</v>
      </c>
      <c r="D2710" s="123" t="s">
        <v>17413</v>
      </c>
    </row>
    <row r="2711" spans="1:4" ht="27" x14ac:dyDescent="0.2">
      <c r="A2711" s="120" t="s">
        <v>4343</v>
      </c>
      <c r="B2711" s="122" t="s">
        <v>10174</v>
      </c>
      <c r="C2711" s="121" t="s">
        <v>14757</v>
      </c>
      <c r="D2711" s="123" t="s">
        <v>17549</v>
      </c>
    </row>
    <row r="2712" spans="1:4" ht="40.5" x14ac:dyDescent="0.2">
      <c r="A2712" s="120" t="s">
        <v>4344</v>
      </c>
      <c r="B2712" s="122" t="s">
        <v>10175</v>
      </c>
      <c r="C2712" s="121" t="s">
        <v>14757</v>
      </c>
      <c r="D2712" s="123" t="s">
        <v>17550</v>
      </c>
    </row>
    <row r="2713" spans="1:4" ht="27" x14ac:dyDescent="0.2">
      <c r="A2713" s="120" t="s">
        <v>4345</v>
      </c>
      <c r="B2713" s="122" t="s">
        <v>10176</v>
      </c>
      <c r="C2713" s="121" t="s">
        <v>14757</v>
      </c>
      <c r="D2713" s="123" t="s">
        <v>14430</v>
      </c>
    </row>
    <row r="2714" spans="1:4" ht="27" x14ac:dyDescent="0.2">
      <c r="A2714" s="120" t="s">
        <v>4347</v>
      </c>
      <c r="B2714" s="122" t="s">
        <v>10177</v>
      </c>
      <c r="C2714" s="121" t="s">
        <v>14757</v>
      </c>
      <c r="D2714" s="123" t="s">
        <v>14527</v>
      </c>
    </row>
    <row r="2715" spans="1:4" ht="27" x14ac:dyDescent="0.2">
      <c r="A2715" s="120" t="s">
        <v>4348</v>
      </c>
      <c r="B2715" s="122" t="s">
        <v>10178</v>
      </c>
      <c r="C2715" s="121" t="s">
        <v>14757</v>
      </c>
      <c r="D2715" s="123" t="s">
        <v>14577</v>
      </c>
    </row>
    <row r="2716" spans="1:4" ht="27" x14ac:dyDescent="0.2">
      <c r="A2716" s="120" t="s">
        <v>4349</v>
      </c>
      <c r="B2716" s="122" t="s">
        <v>10179</v>
      </c>
      <c r="C2716" s="121" t="s">
        <v>14757</v>
      </c>
      <c r="D2716" s="123" t="s">
        <v>17551</v>
      </c>
    </row>
    <row r="2717" spans="1:4" ht="27" x14ac:dyDescent="0.2">
      <c r="A2717" s="120" t="s">
        <v>4351</v>
      </c>
      <c r="B2717" s="122" t="s">
        <v>10180</v>
      </c>
      <c r="C2717" s="121" t="s">
        <v>14757</v>
      </c>
      <c r="D2717" s="123" t="s">
        <v>17552</v>
      </c>
    </row>
    <row r="2718" spans="1:4" ht="40.5" x14ac:dyDescent="0.2">
      <c r="A2718" s="120" t="s">
        <v>4352</v>
      </c>
      <c r="B2718" s="122" t="s">
        <v>10181</v>
      </c>
      <c r="C2718" s="121" t="s">
        <v>14757</v>
      </c>
      <c r="D2718" s="123" t="s">
        <v>17553</v>
      </c>
    </row>
    <row r="2719" spans="1:4" ht="27" x14ac:dyDescent="0.2">
      <c r="A2719" s="120" t="s">
        <v>4353</v>
      </c>
      <c r="B2719" s="122" t="s">
        <v>10182</v>
      </c>
      <c r="C2719" s="121" t="s">
        <v>14757</v>
      </c>
      <c r="D2719" s="123" t="s">
        <v>936</v>
      </c>
    </row>
    <row r="2720" spans="1:4" ht="40.5" x14ac:dyDescent="0.2">
      <c r="A2720" s="120" t="s">
        <v>4354</v>
      </c>
      <c r="B2720" s="122" t="s">
        <v>10183</v>
      </c>
      <c r="C2720" s="121" t="s">
        <v>14757</v>
      </c>
      <c r="D2720" s="123" t="s">
        <v>17554</v>
      </c>
    </row>
    <row r="2721" spans="1:4" ht="27" x14ac:dyDescent="0.2">
      <c r="A2721" s="120" t="s">
        <v>4355</v>
      </c>
      <c r="B2721" s="122" t="s">
        <v>10184</v>
      </c>
      <c r="C2721" s="121" t="s">
        <v>14757</v>
      </c>
      <c r="D2721" s="123" t="s">
        <v>17555</v>
      </c>
    </row>
    <row r="2722" spans="1:4" ht="27" x14ac:dyDescent="0.2">
      <c r="A2722" s="120" t="s">
        <v>4356</v>
      </c>
      <c r="B2722" s="122" t="s">
        <v>10185</v>
      </c>
      <c r="C2722" s="121" t="s">
        <v>14757</v>
      </c>
      <c r="D2722" s="123" t="s">
        <v>17556</v>
      </c>
    </row>
    <row r="2723" spans="1:4" ht="27" x14ac:dyDescent="0.2">
      <c r="A2723" s="120" t="s">
        <v>4357</v>
      </c>
      <c r="B2723" s="122" t="s">
        <v>10186</v>
      </c>
      <c r="C2723" s="121" t="s">
        <v>14757</v>
      </c>
      <c r="D2723" s="123" t="s">
        <v>17557</v>
      </c>
    </row>
    <row r="2724" spans="1:4" ht="27" x14ac:dyDescent="0.2">
      <c r="A2724" s="120" t="s">
        <v>4358</v>
      </c>
      <c r="B2724" s="122" t="s">
        <v>10187</v>
      </c>
      <c r="C2724" s="121" t="s">
        <v>14757</v>
      </c>
      <c r="D2724" s="123" t="s">
        <v>13833</v>
      </c>
    </row>
    <row r="2725" spans="1:4" ht="27" x14ac:dyDescent="0.2">
      <c r="A2725" s="120" t="s">
        <v>4360</v>
      </c>
      <c r="B2725" s="122" t="s">
        <v>10188</v>
      </c>
      <c r="C2725" s="121" t="s">
        <v>14757</v>
      </c>
      <c r="D2725" s="123" t="s">
        <v>17558</v>
      </c>
    </row>
    <row r="2726" spans="1:4" ht="40.5" x14ac:dyDescent="0.2">
      <c r="A2726" s="120" t="s">
        <v>4361</v>
      </c>
      <c r="B2726" s="122" t="s">
        <v>10189</v>
      </c>
      <c r="C2726" s="121" t="s">
        <v>14757</v>
      </c>
      <c r="D2726" s="123" t="s">
        <v>17559</v>
      </c>
    </row>
    <row r="2727" spans="1:4" ht="27" x14ac:dyDescent="0.2">
      <c r="A2727" s="120" t="s">
        <v>4362</v>
      </c>
      <c r="B2727" s="122" t="s">
        <v>10190</v>
      </c>
      <c r="C2727" s="121" t="s">
        <v>14757</v>
      </c>
      <c r="D2727" s="123" t="s">
        <v>17560</v>
      </c>
    </row>
    <row r="2728" spans="1:4" ht="40.5" x14ac:dyDescent="0.2">
      <c r="A2728" s="120" t="s">
        <v>4363</v>
      </c>
      <c r="B2728" s="122" t="s">
        <v>10191</v>
      </c>
      <c r="C2728" s="121" t="s">
        <v>14757</v>
      </c>
      <c r="D2728" s="123" t="s">
        <v>17561</v>
      </c>
    </row>
    <row r="2729" spans="1:4" ht="27" x14ac:dyDescent="0.2">
      <c r="A2729" s="120" t="s">
        <v>4364</v>
      </c>
      <c r="B2729" s="122" t="s">
        <v>10192</v>
      </c>
      <c r="C2729" s="121" t="s">
        <v>14757</v>
      </c>
      <c r="D2729" s="123" t="s">
        <v>17562</v>
      </c>
    </row>
    <row r="2730" spans="1:4" ht="27" x14ac:dyDescent="0.2">
      <c r="A2730" s="120" t="s">
        <v>4365</v>
      </c>
      <c r="B2730" s="122" t="s">
        <v>10193</v>
      </c>
      <c r="C2730" s="121" t="s">
        <v>14757</v>
      </c>
      <c r="D2730" s="123" t="s">
        <v>17563</v>
      </c>
    </row>
    <row r="2731" spans="1:4" ht="27" x14ac:dyDescent="0.2">
      <c r="A2731" s="120" t="s">
        <v>4366</v>
      </c>
      <c r="B2731" s="122" t="s">
        <v>10194</v>
      </c>
      <c r="C2731" s="121" t="s">
        <v>14757</v>
      </c>
      <c r="D2731" s="123" t="s">
        <v>17564</v>
      </c>
    </row>
    <row r="2732" spans="1:4" ht="27" x14ac:dyDescent="0.2">
      <c r="A2732" s="120" t="s">
        <v>4367</v>
      </c>
      <c r="B2732" s="122" t="s">
        <v>10195</v>
      </c>
      <c r="C2732" s="121" t="s">
        <v>14757</v>
      </c>
      <c r="D2732" s="123" t="s">
        <v>17565</v>
      </c>
    </row>
    <row r="2733" spans="1:4" ht="27" x14ac:dyDescent="0.2">
      <c r="A2733" s="120" t="s">
        <v>4368</v>
      </c>
      <c r="B2733" s="122" t="s">
        <v>10196</v>
      </c>
      <c r="C2733" s="121" t="s">
        <v>14757</v>
      </c>
      <c r="D2733" s="123" t="s">
        <v>13583</v>
      </c>
    </row>
    <row r="2734" spans="1:4" ht="27" x14ac:dyDescent="0.2">
      <c r="A2734" s="120" t="s">
        <v>4369</v>
      </c>
      <c r="B2734" s="122" t="s">
        <v>10197</v>
      </c>
      <c r="C2734" s="121" t="s">
        <v>14757</v>
      </c>
      <c r="D2734" s="123" t="s">
        <v>14548</v>
      </c>
    </row>
    <row r="2735" spans="1:4" ht="27" x14ac:dyDescent="0.2">
      <c r="A2735" s="120" t="s">
        <v>4370</v>
      </c>
      <c r="B2735" s="122" t="s">
        <v>10198</v>
      </c>
      <c r="C2735" s="121" t="s">
        <v>14757</v>
      </c>
      <c r="D2735" s="123" t="s">
        <v>17566</v>
      </c>
    </row>
    <row r="2736" spans="1:4" ht="27" x14ac:dyDescent="0.2">
      <c r="A2736" s="120" t="s">
        <v>4372</v>
      </c>
      <c r="B2736" s="122" t="s">
        <v>10199</v>
      </c>
      <c r="C2736" s="121" t="s">
        <v>14757</v>
      </c>
      <c r="D2736" s="123" t="s">
        <v>1928</v>
      </c>
    </row>
    <row r="2737" spans="1:4" ht="27" x14ac:dyDescent="0.2">
      <c r="A2737" s="120" t="s">
        <v>4373</v>
      </c>
      <c r="B2737" s="122" t="s">
        <v>10200</v>
      </c>
      <c r="C2737" s="121" t="s">
        <v>14757</v>
      </c>
      <c r="D2737" s="123" t="s">
        <v>16568</v>
      </c>
    </row>
    <row r="2738" spans="1:4" ht="27" x14ac:dyDescent="0.2">
      <c r="A2738" s="120" t="s">
        <v>4374</v>
      </c>
      <c r="B2738" s="122" t="s">
        <v>10201</v>
      </c>
      <c r="C2738" s="121" t="s">
        <v>14757</v>
      </c>
      <c r="D2738" s="123" t="s">
        <v>17567</v>
      </c>
    </row>
    <row r="2739" spans="1:4" ht="27" x14ac:dyDescent="0.2">
      <c r="A2739" s="120" t="s">
        <v>4375</v>
      </c>
      <c r="B2739" s="122" t="s">
        <v>10202</v>
      </c>
      <c r="C2739" s="121" t="s">
        <v>14757</v>
      </c>
      <c r="D2739" s="123" t="s">
        <v>176</v>
      </c>
    </row>
    <row r="2740" spans="1:4" ht="27" x14ac:dyDescent="0.2">
      <c r="A2740" s="120" t="s">
        <v>4376</v>
      </c>
      <c r="B2740" s="122" t="s">
        <v>10203</v>
      </c>
      <c r="C2740" s="121" t="s">
        <v>14757</v>
      </c>
      <c r="D2740" s="123" t="s">
        <v>17568</v>
      </c>
    </row>
    <row r="2741" spans="1:4" ht="27" x14ac:dyDescent="0.2">
      <c r="A2741" s="120" t="s">
        <v>4378</v>
      </c>
      <c r="B2741" s="122" t="s">
        <v>10204</v>
      </c>
      <c r="C2741" s="121" t="s">
        <v>14757</v>
      </c>
      <c r="D2741" s="123" t="s">
        <v>17569</v>
      </c>
    </row>
    <row r="2742" spans="1:4" ht="27" x14ac:dyDescent="0.2">
      <c r="A2742" s="120" t="s">
        <v>4379</v>
      </c>
      <c r="B2742" s="122" t="s">
        <v>10205</v>
      </c>
      <c r="C2742" s="121" t="s">
        <v>14757</v>
      </c>
      <c r="D2742" s="123" t="s">
        <v>17570</v>
      </c>
    </row>
    <row r="2743" spans="1:4" ht="27" x14ac:dyDescent="0.2">
      <c r="A2743" s="120" t="s">
        <v>4380</v>
      </c>
      <c r="B2743" s="122" t="s">
        <v>10206</v>
      </c>
      <c r="C2743" s="121" t="s">
        <v>14757</v>
      </c>
      <c r="D2743" s="123" t="s">
        <v>3668</v>
      </c>
    </row>
    <row r="2744" spans="1:4" ht="27" x14ac:dyDescent="0.2">
      <c r="A2744" s="120" t="s">
        <v>4381</v>
      </c>
      <c r="B2744" s="122" t="s">
        <v>10207</v>
      </c>
      <c r="C2744" s="121" t="s">
        <v>14757</v>
      </c>
      <c r="D2744" s="123" t="s">
        <v>17571</v>
      </c>
    </row>
    <row r="2745" spans="1:4" ht="27" x14ac:dyDescent="0.2">
      <c r="A2745" s="120" t="s">
        <v>4382</v>
      </c>
      <c r="B2745" s="122" t="s">
        <v>10208</v>
      </c>
      <c r="C2745" s="121" t="s">
        <v>14757</v>
      </c>
      <c r="D2745" s="123" t="s">
        <v>13475</v>
      </c>
    </row>
    <row r="2746" spans="1:4" ht="27" x14ac:dyDescent="0.2">
      <c r="A2746" s="120" t="s">
        <v>4383</v>
      </c>
      <c r="B2746" s="122" t="s">
        <v>10209</v>
      </c>
      <c r="C2746" s="121" t="s">
        <v>14757</v>
      </c>
      <c r="D2746" s="123" t="s">
        <v>14741</v>
      </c>
    </row>
    <row r="2747" spans="1:4" ht="27" x14ac:dyDescent="0.2">
      <c r="A2747" s="120" t="s">
        <v>4384</v>
      </c>
      <c r="B2747" s="122" t="s">
        <v>10210</v>
      </c>
      <c r="C2747" s="121" t="s">
        <v>14757</v>
      </c>
      <c r="D2747" s="123" t="s">
        <v>13252</v>
      </c>
    </row>
    <row r="2748" spans="1:4" ht="27" x14ac:dyDescent="0.2">
      <c r="A2748" s="120" t="s">
        <v>4385</v>
      </c>
      <c r="B2748" s="122" t="s">
        <v>10211</v>
      </c>
      <c r="C2748" s="121" t="s">
        <v>14757</v>
      </c>
      <c r="D2748" s="123" t="s">
        <v>2811</v>
      </c>
    </row>
    <row r="2749" spans="1:4" ht="27" x14ac:dyDescent="0.2">
      <c r="A2749" s="120" t="s">
        <v>4386</v>
      </c>
      <c r="B2749" s="122" t="s">
        <v>10212</v>
      </c>
      <c r="C2749" s="121" t="s">
        <v>14757</v>
      </c>
      <c r="D2749" s="123" t="s">
        <v>1205</v>
      </c>
    </row>
    <row r="2750" spans="1:4" ht="27" x14ac:dyDescent="0.2">
      <c r="A2750" s="120" t="s">
        <v>4387</v>
      </c>
      <c r="B2750" s="122" t="s">
        <v>10213</v>
      </c>
      <c r="C2750" s="121" t="s">
        <v>14757</v>
      </c>
      <c r="D2750" s="123" t="s">
        <v>17572</v>
      </c>
    </row>
    <row r="2751" spans="1:4" ht="27" x14ac:dyDescent="0.2">
      <c r="A2751" s="120" t="s">
        <v>4388</v>
      </c>
      <c r="B2751" s="122" t="s">
        <v>10214</v>
      </c>
      <c r="C2751" s="121" t="s">
        <v>14757</v>
      </c>
      <c r="D2751" s="123" t="s">
        <v>370</v>
      </c>
    </row>
    <row r="2752" spans="1:4" ht="27" x14ac:dyDescent="0.2">
      <c r="A2752" s="120" t="s">
        <v>4389</v>
      </c>
      <c r="B2752" s="122" t="s">
        <v>10215</v>
      </c>
      <c r="C2752" s="121" t="s">
        <v>14757</v>
      </c>
      <c r="D2752" s="123" t="s">
        <v>16305</v>
      </c>
    </row>
    <row r="2753" spans="1:4" ht="27" x14ac:dyDescent="0.2">
      <c r="A2753" s="120" t="s">
        <v>4391</v>
      </c>
      <c r="B2753" s="122" t="s">
        <v>10216</v>
      </c>
      <c r="C2753" s="121" t="s">
        <v>14757</v>
      </c>
      <c r="D2753" s="123" t="s">
        <v>3508</v>
      </c>
    </row>
    <row r="2754" spans="1:4" ht="27" x14ac:dyDescent="0.2">
      <c r="A2754" s="120" t="s">
        <v>4392</v>
      </c>
      <c r="B2754" s="122" t="s">
        <v>10217</v>
      </c>
      <c r="C2754" s="121" t="s">
        <v>14757</v>
      </c>
      <c r="D2754" s="123" t="s">
        <v>17573</v>
      </c>
    </row>
    <row r="2755" spans="1:4" ht="27" x14ac:dyDescent="0.2">
      <c r="A2755" s="120" t="s">
        <v>4393</v>
      </c>
      <c r="B2755" s="122" t="s">
        <v>10218</v>
      </c>
      <c r="C2755" s="121" t="s">
        <v>14757</v>
      </c>
      <c r="D2755" s="123" t="s">
        <v>511</v>
      </c>
    </row>
    <row r="2756" spans="1:4" ht="27" x14ac:dyDescent="0.2">
      <c r="A2756" s="120" t="s">
        <v>4395</v>
      </c>
      <c r="B2756" s="122" t="s">
        <v>10219</v>
      </c>
      <c r="C2756" s="121" t="s">
        <v>14757</v>
      </c>
      <c r="D2756" s="123" t="s">
        <v>17419</v>
      </c>
    </row>
    <row r="2757" spans="1:4" ht="27" x14ac:dyDescent="0.2">
      <c r="A2757" s="120" t="s">
        <v>4396</v>
      </c>
      <c r="B2757" s="122" t="s">
        <v>10220</v>
      </c>
      <c r="C2757" s="121" t="s">
        <v>14757</v>
      </c>
      <c r="D2757" s="123" t="s">
        <v>17487</v>
      </c>
    </row>
    <row r="2758" spans="1:4" ht="27" x14ac:dyDescent="0.2">
      <c r="A2758" s="120" t="s">
        <v>4397</v>
      </c>
      <c r="B2758" s="122" t="s">
        <v>10221</v>
      </c>
      <c r="C2758" s="121" t="s">
        <v>14757</v>
      </c>
      <c r="D2758" s="123" t="s">
        <v>17574</v>
      </c>
    </row>
    <row r="2759" spans="1:4" ht="27" x14ac:dyDescent="0.2">
      <c r="A2759" s="120" t="s">
        <v>4398</v>
      </c>
      <c r="B2759" s="122" t="s">
        <v>10222</v>
      </c>
      <c r="C2759" s="121" t="s">
        <v>14757</v>
      </c>
      <c r="D2759" s="123" t="s">
        <v>17575</v>
      </c>
    </row>
    <row r="2760" spans="1:4" ht="27" x14ac:dyDescent="0.2">
      <c r="A2760" s="120" t="s">
        <v>4399</v>
      </c>
      <c r="B2760" s="122" t="s">
        <v>10223</v>
      </c>
      <c r="C2760" s="121" t="s">
        <v>14757</v>
      </c>
      <c r="D2760" s="123" t="s">
        <v>17576</v>
      </c>
    </row>
    <row r="2761" spans="1:4" ht="27" x14ac:dyDescent="0.2">
      <c r="A2761" s="120" t="s">
        <v>4400</v>
      </c>
      <c r="B2761" s="122" t="s">
        <v>10224</v>
      </c>
      <c r="C2761" s="121" t="s">
        <v>14757</v>
      </c>
      <c r="D2761" s="123" t="s">
        <v>17577</v>
      </c>
    </row>
    <row r="2762" spans="1:4" ht="27" x14ac:dyDescent="0.2">
      <c r="A2762" s="120" t="s">
        <v>4401</v>
      </c>
      <c r="B2762" s="122" t="s">
        <v>10225</v>
      </c>
      <c r="C2762" s="121" t="s">
        <v>14757</v>
      </c>
      <c r="D2762" s="123" t="s">
        <v>17578</v>
      </c>
    </row>
    <row r="2763" spans="1:4" ht="27" x14ac:dyDescent="0.2">
      <c r="A2763" s="120" t="s">
        <v>4402</v>
      </c>
      <c r="B2763" s="122" t="s">
        <v>10226</v>
      </c>
      <c r="C2763" s="121" t="s">
        <v>14757</v>
      </c>
      <c r="D2763" s="123" t="s">
        <v>3567</v>
      </c>
    </row>
    <row r="2764" spans="1:4" ht="27" x14ac:dyDescent="0.2">
      <c r="A2764" s="120" t="s">
        <v>4403</v>
      </c>
      <c r="B2764" s="122" t="s">
        <v>10227</v>
      </c>
      <c r="C2764" s="121" t="s">
        <v>14757</v>
      </c>
      <c r="D2764" s="123" t="s">
        <v>17579</v>
      </c>
    </row>
    <row r="2765" spans="1:4" ht="27" x14ac:dyDescent="0.2">
      <c r="A2765" s="120" t="s">
        <v>4404</v>
      </c>
      <c r="B2765" s="122" t="s">
        <v>10228</v>
      </c>
      <c r="C2765" s="121" t="s">
        <v>14757</v>
      </c>
      <c r="D2765" s="123" t="s">
        <v>17287</v>
      </c>
    </row>
    <row r="2766" spans="1:4" ht="27" x14ac:dyDescent="0.2">
      <c r="A2766" s="120" t="s">
        <v>4405</v>
      </c>
      <c r="B2766" s="122" t="s">
        <v>10229</v>
      </c>
      <c r="C2766" s="121" t="s">
        <v>14757</v>
      </c>
      <c r="D2766" s="123" t="s">
        <v>17580</v>
      </c>
    </row>
    <row r="2767" spans="1:4" ht="27" x14ac:dyDescent="0.2">
      <c r="A2767" s="120" t="s">
        <v>4406</v>
      </c>
      <c r="B2767" s="122" t="s">
        <v>10230</v>
      </c>
      <c r="C2767" s="121" t="s">
        <v>14757</v>
      </c>
      <c r="D2767" s="123" t="s">
        <v>14414</v>
      </c>
    </row>
    <row r="2768" spans="1:4" ht="27" x14ac:dyDescent="0.2">
      <c r="A2768" s="120" t="s">
        <v>4407</v>
      </c>
      <c r="B2768" s="122" t="s">
        <v>10231</v>
      </c>
      <c r="C2768" s="121" t="s">
        <v>14757</v>
      </c>
      <c r="D2768" s="123" t="s">
        <v>17238</v>
      </c>
    </row>
    <row r="2769" spans="1:4" ht="27" x14ac:dyDescent="0.2">
      <c r="A2769" s="120" t="s">
        <v>4408</v>
      </c>
      <c r="B2769" s="122" t="s">
        <v>10232</v>
      </c>
      <c r="C2769" s="121" t="s">
        <v>14757</v>
      </c>
      <c r="D2769" s="123" t="s">
        <v>17581</v>
      </c>
    </row>
    <row r="2770" spans="1:4" ht="27" x14ac:dyDescent="0.2">
      <c r="A2770" s="120" t="s">
        <v>4410</v>
      </c>
      <c r="B2770" s="122" t="s">
        <v>10233</v>
      </c>
      <c r="C2770" s="121" t="s">
        <v>14757</v>
      </c>
      <c r="D2770" s="123" t="s">
        <v>17582</v>
      </c>
    </row>
    <row r="2771" spans="1:4" ht="27" x14ac:dyDescent="0.2">
      <c r="A2771" s="120" t="s">
        <v>4411</v>
      </c>
      <c r="B2771" s="122" t="s">
        <v>10234</v>
      </c>
      <c r="C2771" s="121" t="s">
        <v>14757</v>
      </c>
      <c r="D2771" s="123" t="s">
        <v>17583</v>
      </c>
    </row>
    <row r="2772" spans="1:4" ht="27" x14ac:dyDescent="0.2">
      <c r="A2772" s="120" t="s">
        <v>4412</v>
      </c>
      <c r="B2772" s="122" t="s">
        <v>10235</v>
      </c>
      <c r="C2772" s="121" t="s">
        <v>14757</v>
      </c>
      <c r="D2772" s="123" t="s">
        <v>13935</v>
      </c>
    </row>
    <row r="2773" spans="1:4" ht="27" x14ac:dyDescent="0.2">
      <c r="A2773" s="120" t="s">
        <v>4413</v>
      </c>
      <c r="B2773" s="122" t="s">
        <v>10236</v>
      </c>
      <c r="C2773" s="121" t="s">
        <v>14757</v>
      </c>
      <c r="D2773" s="123" t="s">
        <v>17584</v>
      </c>
    </row>
    <row r="2774" spans="1:4" ht="27" x14ac:dyDescent="0.2">
      <c r="A2774" s="120" t="s">
        <v>4414</v>
      </c>
      <c r="B2774" s="122" t="s">
        <v>10237</v>
      </c>
      <c r="C2774" s="121" t="s">
        <v>14757</v>
      </c>
      <c r="D2774" s="123" t="s">
        <v>17322</v>
      </c>
    </row>
    <row r="2775" spans="1:4" ht="27" x14ac:dyDescent="0.2">
      <c r="A2775" s="120" t="s">
        <v>4415</v>
      </c>
      <c r="B2775" s="122" t="s">
        <v>10238</v>
      </c>
      <c r="C2775" s="121" t="s">
        <v>14757</v>
      </c>
      <c r="D2775" s="123" t="s">
        <v>17585</v>
      </c>
    </row>
    <row r="2776" spans="1:4" ht="27" x14ac:dyDescent="0.2">
      <c r="A2776" s="120" t="s">
        <v>4416</v>
      </c>
      <c r="B2776" s="122" t="s">
        <v>10239</v>
      </c>
      <c r="C2776" s="121" t="s">
        <v>14757</v>
      </c>
      <c r="D2776" s="123" t="s">
        <v>17586</v>
      </c>
    </row>
    <row r="2777" spans="1:4" ht="27" x14ac:dyDescent="0.2">
      <c r="A2777" s="120" t="s">
        <v>4417</v>
      </c>
      <c r="B2777" s="122" t="s">
        <v>10240</v>
      </c>
      <c r="C2777" s="121" t="s">
        <v>14757</v>
      </c>
      <c r="D2777" s="123" t="s">
        <v>13787</v>
      </c>
    </row>
    <row r="2778" spans="1:4" ht="27" x14ac:dyDescent="0.2">
      <c r="A2778" s="120" t="s">
        <v>4418</v>
      </c>
      <c r="B2778" s="122" t="s">
        <v>10241</v>
      </c>
      <c r="C2778" s="121" t="s">
        <v>14757</v>
      </c>
      <c r="D2778" s="123" t="s">
        <v>13760</v>
      </c>
    </row>
    <row r="2779" spans="1:4" ht="27" x14ac:dyDescent="0.2">
      <c r="A2779" s="120" t="s">
        <v>4419</v>
      </c>
      <c r="B2779" s="122" t="s">
        <v>10242</v>
      </c>
      <c r="C2779" s="121" t="s">
        <v>14757</v>
      </c>
      <c r="D2779" s="123" t="s">
        <v>13776</v>
      </c>
    </row>
    <row r="2780" spans="1:4" ht="27" x14ac:dyDescent="0.2">
      <c r="A2780" s="120" t="s">
        <v>4420</v>
      </c>
      <c r="B2780" s="122" t="s">
        <v>10243</v>
      </c>
      <c r="C2780" s="121" t="s">
        <v>14757</v>
      </c>
      <c r="D2780" s="123" t="s">
        <v>14657</v>
      </c>
    </row>
    <row r="2781" spans="1:4" ht="27" x14ac:dyDescent="0.2">
      <c r="A2781" s="120" t="s">
        <v>4421</v>
      </c>
      <c r="B2781" s="122" t="s">
        <v>10244</v>
      </c>
      <c r="C2781" s="121" t="s">
        <v>14757</v>
      </c>
      <c r="D2781" s="123" t="s">
        <v>17587</v>
      </c>
    </row>
    <row r="2782" spans="1:4" ht="27" x14ac:dyDescent="0.2">
      <c r="A2782" s="120" t="s">
        <v>4422</v>
      </c>
      <c r="B2782" s="122" t="s">
        <v>10245</v>
      </c>
      <c r="C2782" s="121" t="s">
        <v>14757</v>
      </c>
      <c r="D2782" s="123" t="s">
        <v>17588</v>
      </c>
    </row>
    <row r="2783" spans="1:4" ht="27" x14ac:dyDescent="0.2">
      <c r="A2783" s="120" t="s">
        <v>4423</v>
      </c>
      <c r="B2783" s="122" t="s">
        <v>10246</v>
      </c>
      <c r="C2783" s="121" t="s">
        <v>14757</v>
      </c>
      <c r="D2783" s="123" t="s">
        <v>17589</v>
      </c>
    </row>
    <row r="2784" spans="1:4" ht="27" x14ac:dyDescent="0.2">
      <c r="A2784" s="120" t="s">
        <v>4424</v>
      </c>
      <c r="B2784" s="122" t="s">
        <v>10247</v>
      </c>
      <c r="C2784" s="121" t="s">
        <v>14757</v>
      </c>
      <c r="D2784" s="123" t="s">
        <v>6871</v>
      </c>
    </row>
    <row r="2785" spans="1:4" ht="27" x14ac:dyDescent="0.2">
      <c r="A2785" s="120" t="s">
        <v>4425</v>
      </c>
      <c r="B2785" s="122" t="s">
        <v>10248</v>
      </c>
      <c r="C2785" s="121" t="s">
        <v>14757</v>
      </c>
      <c r="D2785" s="123" t="s">
        <v>17590</v>
      </c>
    </row>
    <row r="2786" spans="1:4" ht="27" x14ac:dyDescent="0.2">
      <c r="A2786" s="120" t="s">
        <v>4426</v>
      </c>
      <c r="B2786" s="122" t="s">
        <v>10249</v>
      </c>
      <c r="C2786" s="121" t="s">
        <v>14757</v>
      </c>
      <c r="D2786" s="123" t="s">
        <v>17591</v>
      </c>
    </row>
    <row r="2787" spans="1:4" ht="27" x14ac:dyDescent="0.2">
      <c r="A2787" s="120" t="s">
        <v>4427</v>
      </c>
      <c r="B2787" s="122" t="s">
        <v>10250</v>
      </c>
      <c r="C2787" s="121" t="s">
        <v>14757</v>
      </c>
      <c r="D2787" s="123" t="s">
        <v>667</v>
      </c>
    </row>
    <row r="2788" spans="1:4" ht="27" x14ac:dyDescent="0.2">
      <c r="A2788" s="120" t="s">
        <v>4429</v>
      </c>
      <c r="B2788" s="122" t="s">
        <v>10251</v>
      </c>
      <c r="C2788" s="121" t="s">
        <v>14757</v>
      </c>
      <c r="D2788" s="123" t="s">
        <v>17592</v>
      </c>
    </row>
    <row r="2789" spans="1:4" ht="40.5" x14ac:dyDescent="0.2">
      <c r="A2789" s="120" t="s">
        <v>4430</v>
      </c>
      <c r="B2789" s="122" t="s">
        <v>10252</v>
      </c>
      <c r="C2789" s="121" t="s">
        <v>14757</v>
      </c>
      <c r="D2789" s="123" t="s">
        <v>17593</v>
      </c>
    </row>
    <row r="2790" spans="1:4" ht="40.5" x14ac:dyDescent="0.2">
      <c r="A2790" s="120" t="s">
        <v>4431</v>
      </c>
      <c r="B2790" s="122" t="s">
        <v>10253</v>
      </c>
      <c r="C2790" s="121" t="s">
        <v>14757</v>
      </c>
      <c r="D2790" s="123" t="s">
        <v>633</v>
      </c>
    </row>
    <row r="2791" spans="1:4" ht="13.5" x14ac:dyDescent="0.2">
      <c r="A2791" s="120" t="s">
        <v>4432</v>
      </c>
      <c r="B2791" s="122" t="s">
        <v>10254</v>
      </c>
      <c r="C2791" s="121" t="s">
        <v>14757</v>
      </c>
      <c r="D2791" s="123" t="s">
        <v>13350</v>
      </c>
    </row>
    <row r="2792" spans="1:4" ht="13.5" x14ac:dyDescent="0.2">
      <c r="A2792" s="120" t="s">
        <v>4433</v>
      </c>
      <c r="B2792" s="122" t="s">
        <v>10255</v>
      </c>
      <c r="C2792" s="121" t="s">
        <v>14757</v>
      </c>
      <c r="D2792" s="123" t="s">
        <v>17594</v>
      </c>
    </row>
    <row r="2793" spans="1:4" ht="27" x14ac:dyDescent="0.2">
      <c r="A2793" s="120" t="s">
        <v>4434</v>
      </c>
      <c r="B2793" s="122" t="s">
        <v>10256</v>
      </c>
      <c r="C2793" s="121" t="s">
        <v>14757</v>
      </c>
      <c r="D2793" s="123" t="s">
        <v>17595</v>
      </c>
    </row>
    <row r="2794" spans="1:4" ht="27" x14ac:dyDescent="0.2">
      <c r="A2794" s="120" t="s">
        <v>4435</v>
      </c>
      <c r="B2794" s="122" t="s">
        <v>10257</v>
      </c>
      <c r="C2794" s="121" t="s">
        <v>14757</v>
      </c>
      <c r="D2794" s="123" t="s">
        <v>17596</v>
      </c>
    </row>
    <row r="2795" spans="1:4" ht="27" x14ac:dyDescent="0.2">
      <c r="A2795" s="120" t="s">
        <v>4436</v>
      </c>
      <c r="B2795" s="122" t="s">
        <v>10258</v>
      </c>
      <c r="C2795" s="121" t="s">
        <v>14757</v>
      </c>
      <c r="D2795" s="123" t="s">
        <v>13556</v>
      </c>
    </row>
    <row r="2796" spans="1:4" ht="27" x14ac:dyDescent="0.2">
      <c r="A2796" s="120" t="s">
        <v>4437</v>
      </c>
      <c r="B2796" s="122" t="s">
        <v>10259</v>
      </c>
      <c r="C2796" s="121" t="s">
        <v>14757</v>
      </c>
      <c r="D2796" s="123" t="s">
        <v>2842</v>
      </c>
    </row>
    <row r="2797" spans="1:4" ht="27" x14ac:dyDescent="0.2">
      <c r="A2797" s="120" t="s">
        <v>4438</v>
      </c>
      <c r="B2797" s="122" t="s">
        <v>10260</v>
      </c>
      <c r="C2797" s="121" t="s">
        <v>14757</v>
      </c>
      <c r="D2797" s="123" t="s">
        <v>17597</v>
      </c>
    </row>
    <row r="2798" spans="1:4" ht="27" x14ac:dyDescent="0.2">
      <c r="A2798" s="120" t="s">
        <v>4439</v>
      </c>
      <c r="B2798" s="122" t="s">
        <v>10261</v>
      </c>
      <c r="C2798" s="121" t="s">
        <v>14757</v>
      </c>
      <c r="D2798" s="123" t="s">
        <v>17598</v>
      </c>
    </row>
    <row r="2799" spans="1:4" ht="13.5" x14ac:dyDescent="0.2">
      <c r="A2799" s="120" t="s">
        <v>4440</v>
      </c>
      <c r="B2799" s="122" t="s">
        <v>10262</v>
      </c>
      <c r="C2799" s="121" t="s">
        <v>14757</v>
      </c>
      <c r="D2799" s="123" t="s">
        <v>17599</v>
      </c>
    </row>
    <row r="2800" spans="1:4" ht="27" x14ac:dyDescent="0.2">
      <c r="A2800" s="120" t="s">
        <v>4441</v>
      </c>
      <c r="B2800" s="122" t="s">
        <v>10263</v>
      </c>
      <c r="C2800" s="121" t="s">
        <v>14757</v>
      </c>
      <c r="D2800" s="123" t="s">
        <v>16586</v>
      </c>
    </row>
    <row r="2801" spans="1:4" ht="27" x14ac:dyDescent="0.2">
      <c r="A2801" s="120" t="s">
        <v>4442</v>
      </c>
      <c r="B2801" s="122" t="s">
        <v>10264</v>
      </c>
      <c r="C2801" s="121" t="s">
        <v>14757</v>
      </c>
      <c r="D2801" s="123" t="s">
        <v>17600</v>
      </c>
    </row>
    <row r="2802" spans="1:4" ht="27" x14ac:dyDescent="0.2">
      <c r="A2802" s="120" t="s">
        <v>4443</v>
      </c>
      <c r="B2802" s="122" t="s">
        <v>10265</v>
      </c>
      <c r="C2802" s="121" t="s">
        <v>14757</v>
      </c>
      <c r="D2802" s="123" t="s">
        <v>8168</v>
      </c>
    </row>
    <row r="2803" spans="1:4" ht="27" x14ac:dyDescent="0.2">
      <c r="A2803" s="120" t="s">
        <v>4444</v>
      </c>
      <c r="B2803" s="122" t="s">
        <v>10266</v>
      </c>
      <c r="C2803" s="121" t="s">
        <v>14757</v>
      </c>
      <c r="D2803" s="123" t="s">
        <v>1211</v>
      </c>
    </row>
    <row r="2804" spans="1:4" ht="27" x14ac:dyDescent="0.2">
      <c r="A2804" s="120" t="s">
        <v>4445</v>
      </c>
      <c r="B2804" s="122" t="s">
        <v>10267</v>
      </c>
      <c r="C2804" s="121" t="s">
        <v>14757</v>
      </c>
      <c r="D2804" s="123" t="s">
        <v>1252</v>
      </c>
    </row>
    <row r="2805" spans="1:4" ht="27" x14ac:dyDescent="0.2">
      <c r="A2805" s="120" t="s">
        <v>4446</v>
      </c>
      <c r="B2805" s="122" t="s">
        <v>10268</v>
      </c>
      <c r="C2805" s="121" t="s">
        <v>14757</v>
      </c>
      <c r="D2805" s="123" t="s">
        <v>17298</v>
      </c>
    </row>
    <row r="2806" spans="1:4" ht="27" x14ac:dyDescent="0.2">
      <c r="A2806" s="120" t="s">
        <v>4448</v>
      </c>
      <c r="B2806" s="122" t="s">
        <v>10269</v>
      </c>
      <c r="C2806" s="121" t="s">
        <v>14757</v>
      </c>
      <c r="D2806" s="123" t="s">
        <v>14565</v>
      </c>
    </row>
    <row r="2807" spans="1:4" ht="27" x14ac:dyDescent="0.2">
      <c r="A2807" s="120" t="s">
        <v>4449</v>
      </c>
      <c r="B2807" s="122" t="s">
        <v>10270</v>
      </c>
      <c r="C2807" s="121" t="s">
        <v>14757</v>
      </c>
      <c r="D2807" s="123" t="s">
        <v>17601</v>
      </c>
    </row>
    <row r="2808" spans="1:4" ht="27" x14ac:dyDescent="0.2">
      <c r="A2808" s="120" t="s">
        <v>4451</v>
      </c>
      <c r="B2808" s="122" t="s">
        <v>10271</v>
      </c>
      <c r="C2808" s="121" t="s">
        <v>14757</v>
      </c>
      <c r="D2808" s="123" t="s">
        <v>14635</v>
      </c>
    </row>
    <row r="2809" spans="1:4" ht="27" x14ac:dyDescent="0.2">
      <c r="A2809" s="120" t="s">
        <v>4452</v>
      </c>
      <c r="B2809" s="122" t="s">
        <v>10272</v>
      </c>
      <c r="C2809" s="121" t="s">
        <v>14757</v>
      </c>
      <c r="D2809" s="123" t="s">
        <v>3915</v>
      </c>
    </row>
    <row r="2810" spans="1:4" ht="27" x14ac:dyDescent="0.2">
      <c r="A2810" s="120" t="s">
        <v>4453</v>
      </c>
      <c r="B2810" s="122" t="s">
        <v>10273</v>
      </c>
      <c r="C2810" s="121" t="s">
        <v>14757</v>
      </c>
      <c r="D2810" s="123" t="s">
        <v>13537</v>
      </c>
    </row>
    <row r="2811" spans="1:4" ht="27" x14ac:dyDescent="0.2">
      <c r="A2811" s="120" t="s">
        <v>4454</v>
      </c>
      <c r="B2811" s="122" t="s">
        <v>10274</v>
      </c>
      <c r="C2811" s="121" t="s">
        <v>14757</v>
      </c>
      <c r="D2811" s="123" t="s">
        <v>17602</v>
      </c>
    </row>
    <row r="2812" spans="1:4" ht="27" x14ac:dyDescent="0.2">
      <c r="A2812" s="120" t="s">
        <v>4455</v>
      </c>
      <c r="B2812" s="122" t="s">
        <v>10275</v>
      </c>
      <c r="C2812" s="121" t="s">
        <v>14757</v>
      </c>
      <c r="D2812" s="123" t="s">
        <v>5588</v>
      </c>
    </row>
    <row r="2813" spans="1:4" ht="27" x14ac:dyDescent="0.2">
      <c r="A2813" s="120" t="s">
        <v>4457</v>
      </c>
      <c r="B2813" s="122" t="s">
        <v>10276</v>
      </c>
      <c r="C2813" s="121" t="s">
        <v>14757</v>
      </c>
      <c r="D2813" s="123" t="s">
        <v>17603</v>
      </c>
    </row>
    <row r="2814" spans="1:4" ht="27" x14ac:dyDescent="0.2">
      <c r="A2814" s="120" t="s">
        <v>4458</v>
      </c>
      <c r="B2814" s="122" t="s">
        <v>10277</v>
      </c>
      <c r="C2814" s="121" t="s">
        <v>14757</v>
      </c>
      <c r="D2814" s="123" t="s">
        <v>17604</v>
      </c>
    </row>
    <row r="2815" spans="1:4" ht="27" x14ac:dyDescent="0.2">
      <c r="A2815" s="120" t="s">
        <v>4459</v>
      </c>
      <c r="B2815" s="122" t="s">
        <v>10278</v>
      </c>
      <c r="C2815" s="121" t="s">
        <v>14757</v>
      </c>
      <c r="D2815" s="123" t="s">
        <v>920</v>
      </c>
    </row>
    <row r="2816" spans="1:4" ht="27" x14ac:dyDescent="0.2">
      <c r="A2816" s="120" t="s">
        <v>4460</v>
      </c>
      <c r="B2816" s="122" t="s">
        <v>10279</v>
      </c>
      <c r="C2816" s="121" t="s">
        <v>14757</v>
      </c>
      <c r="D2816" s="123" t="s">
        <v>14640</v>
      </c>
    </row>
    <row r="2817" spans="1:4" ht="27" x14ac:dyDescent="0.2">
      <c r="A2817" s="120" t="s">
        <v>4461</v>
      </c>
      <c r="B2817" s="122" t="s">
        <v>10280</v>
      </c>
      <c r="C2817" s="121" t="s">
        <v>14757</v>
      </c>
      <c r="D2817" s="123" t="s">
        <v>17605</v>
      </c>
    </row>
    <row r="2818" spans="1:4" ht="27" x14ac:dyDescent="0.2">
      <c r="A2818" s="120" t="s">
        <v>4462</v>
      </c>
      <c r="B2818" s="122" t="s">
        <v>10281</v>
      </c>
      <c r="C2818" s="121" t="s">
        <v>14757</v>
      </c>
      <c r="D2818" s="123" t="s">
        <v>13522</v>
      </c>
    </row>
    <row r="2819" spans="1:4" ht="27" x14ac:dyDescent="0.2">
      <c r="A2819" s="120" t="s">
        <v>4463</v>
      </c>
      <c r="B2819" s="122" t="s">
        <v>10282</v>
      </c>
      <c r="C2819" s="121" t="s">
        <v>14757</v>
      </c>
      <c r="D2819" s="123" t="s">
        <v>300</v>
      </c>
    </row>
    <row r="2820" spans="1:4" ht="27" x14ac:dyDescent="0.2">
      <c r="A2820" s="120" t="s">
        <v>4464</v>
      </c>
      <c r="B2820" s="122" t="s">
        <v>10283</v>
      </c>
      <c r="C2820" s="121" t="s">
        <v>14757</v>
      </c>
      <c r="D2820" s="123" t="s">
        <v>17606</v>
      </c>
    </row>
    <row r="2821" spans="1:4" ht="13.5" x14ac:dyDescent="0.2">
      <c r="A2821" s="120" t="s">
        <v>4465</v>
      </c>
      <c r="B2821" s="122" t="s">
        <v>10284</v>
      </c>
      <c r="C2821" s="121" t="s">
        <v>14757</v>
      </c>
      <c r="D2821" s="123" t="s">
        <v>17607</v>
      </c>
    </row>
    <row r="2822" spans="1:4" ht="27" x14ac:dyDescent="0.2">
      <c r="A2822" s="120" t="s">
        <v>4466</v>
      </c>
      <c r="B2822" s="122" t="s">
        <v>10285</v>
      </c>
      <c r="C2822" s="121" t="s">
        <v>14757</v>
      </c>
      <c r="D2822" s="123" t="s">
        <v>17608</v>
      </c>
    </row>
    <row r="2823" spans="1:4" ht="27" x14ac:dyDescent="0.2">
      <c r="A2823" s="120" t="s">
        <v>4468</v>
      </c>
      <c r="B2823" s="122" t="s">
        <v>10286</v>
      </c>
      <c r="C2823" s="121" t="s">
        <v>14757</v>
      </c>
      <c r="D2823" s="123" t="s">
        <v>17609</v>
      </c>
    </row>
    <row r="2824" spans="1:4" ht="27" x14ac:dyDescent="0.2">
      <c r="A2824" s="120" t="s">
        <v>4469</v>
      </c>
      <c r="B2824" s="122" t="s">
        <v>10287</v>
      </c>
      <c r="C2824" s="121" t="s">
        <v>14757</v>
      </c>
      <c r="D2824" s="123" t="s">
        <v>449</v>
      </c>
    </row>
    <row r="2825" spans="1:4" ht="27" x14ac:dyDescent="0.2">
      <c r="A2825" s="120" t="s">
        <v>4470</v>
      </c>
      <c r="B2825" s="122" t="s">
        <v>10288</v>
      </c>
      <c r="C2825" s="121" t="s">
        <v>14757</v>
      </c>
      <c r="D2825" s="123" t="s">
        <v>2777</v>
      </c>
    </row>
    <row r="2826" spans="1:4" ht="27" x14ac:dyDescent="0.2">
      <c r="A2826" s="120" t="s">
        <v>4471</v>
      </c>
      <c r="B2826" s="122" t="s">
        <v>10289</v>
      </c>
      <c r="C2826" s="121" t="s">
        <v>14757</v>
      </c>
      <c r="D2826" s="123" t="s">
        <v>14236</v>
      </c>
    </row>
    <row r="2827" spans="1:4" ht="27" x14ac:dyDescent="0.2">
      <c r="A2827" s="120" t="s">
        <v>4473</v>
      </c>
      <c r="B2827" s="122" t="s">
        <v>10290</v>
      </c>
      <c r="C2827" s="121" t="s">
        <v>14757</v>
      </c>
      <c r="D2827" s="123" t="s">
        <v>14025</v>
      </c>
    </row>
    <row r="2828" spans="1:4" ht="27" x14ac:dyDescent="0.2">
      <c r="A2828" s="120" t="s">
        <v>4474</v>
      </c>
      <c r="B2828" s="122" t="s">
        <v>10291</v>
      </c>
      <c r="C2828" s="121" t="s">
        <v>14757</v>
      </c>
      <c r="D2828" s="123" t="s">
        <v>17610</v>
      </c>
    </row>
    <row r="2829" spans="1:4" ht="27" x14ac:dyDescent="0.2">
      <c r="A2829" s="120" t="s">
        <v>4475</v>
      </c>
      <c r="B2829" s="122" t="s">
        <v>10292</v>
      </c>
      <c r="C2829" s="121" t="s">
        <v>14757</v>
      </c>
      <c r="D2829" s="123" t="s">
        <v>17611</v>
      </c>
    </row>
    <row r="2830" spans="1:4" ht="27" x14ac:dyDescent="0.2">
      <c r="A2830" s="120" t="s">
        <v>4476</v>
      </c>
      <c r="B2830" s="122" t="s">
        <v>10293</v>
      </c>
      <c r="C2830" s="121" t="s">
        <v>14757</v>
      </c>
      <c r="D2830" s="123" t="s">
        <v>14618</v>
      </c>
    </row>
    <row r="2831" spans="1:4" ht="27" x14ac:dyDescent="0.2">
      <c r="A2831" s="120" t="s">
        <v>4477</v>
      </c>
      <c r="B2831" s="122" t="s">
        <v>10294</v>
      </c>
      <c r="C2831" s="121" t="s">
        <v>14757</v>
      </c>
      <c r="D2831" s="123" t="s">
        <v>1070</v>
      </c>
    </row>
    <row r="2832" spans="1:4" ht="27" x14ac:dyDescent="0.2">
      <c r="A2832" s="120" t="s">
        <v>4479</v>
      </c>
      <c r="B2832" s="122" t="s">
        <v>10295</v>
      </c>
      <c r="C2832" s="121" t="s">
        <v>14757</v>
      </c>
      <c r="D2832" s="123" t="s">
        <v>17612</v>
      </c>
    </row>
    <row r="2833" spans="1:4" ht="27" x14ac:dyDescent="0.2">
      <c r="A2833" s="120" t="s">
        <v>4480</v>
      </c>
      <c r="B2833" s="122" t="s">
        <v>10296</v>
      </c>
      <c r="C2833" s="121" t="s">
        <v>14757</v>
      </c>
      <c r="D2833" s="123" t="s">
        <v>17613</v>
      </c>
    </row>
    <row r="2834" spans="1:4" ht="13.5" x14ac:dyDescent="0.2">
      <c r="A2834" s="120" t="s">
        <v>4481</v>
      </c>
      <c r="B2834" s="122" t="s">
        <v>10297</v>
      </c>
      <c r="C2834" s="121" t="s">
        <v>14757</v>
      </c>
      <c r="D2834" s="123" t="s">
        <v>17614</v>
      </c>
    </row>
    <row r="2835" spans="1:4" ht="27" x14ac:dyDescent="0.2">
      <c r="A2835" s="120" t="s">
        <v>4482</v>
      </c>
      <c r="B2835" s="122" t="s">
        <v>15607</v>
      </c>
      <c r="C2835" s="121" t="s">
        <v>14757</v>
      </c>
      <c r="D2835" s="123" t="s">
        <v>17615</v>
      </c>
    </row>
    <row r="2836" spans="1:4" ht="27" x14ac:dyDescent="0.2">
      <c r="A2836" s="120" t="s">
        <v>4483</v>
      </c>
      <c r="B2836" s="122" t="s">
        <v>15608</v>
      </c>
      <c r="C2836" s="121" t="s">
        <v>14757</v>
      </c>
      <c r="D2836" s="123" t="s">
        <v>3745</v>
      </c>
    </row>
    <row r="2837" spans="1:4" ht="27" x14ac:dyDescent="0.2">
      <c r="A2837" s="120" t="s">
        <v>4484</v>
      </c>
      <c r="B2837" s="122" t="s">
        <v>15609</v>
      </c>
      <c r="C2837" s="121" t="s">
        <v>14757</v>
      </c>
      <c r="D2837" s="123" t="s">
        <v>363</v>
      </c>
    </row>
    <row r="2838" spans="1:4" ht="27" x14ac:dyDescent="0.2">
      <c r="A2838" s="120" t="s">
        <v>4485</v>
      </c>
      <c r="B2838" s="122" t="s">
        <v>15610</v>
      </c>
      <c r="C2838" s="121" t="s">
        <v>14757</v>
      </c>
      <c r="D2838" s="123" t="s">
        <v>808</v>
      </c>
    </row>
    <row r="2839" spans="1:4" ht="27" x14ac:dyDescent="0.2">
      <c r="A2839" s="120" t="s">
        <v>4486</v>
      </c>
      <c r="B2839" s="122" t="s">
        <v>15611</v>
      </c>
      <c r="C2839" s="121" t="s">
        <v>14757</v>
      </c>
      <c r="D2839" s="123" t="s">
        <v>328</v>
      </c>
    </row>
    <row r="2840" spans="1:4" ht="40.5" x14ac:dyDescent="0.2">
      <c r="A2840" s="120" t="s">
        <v>4487</v>
      </c>
      <c r="B2840" s="122" t="s">
        <v>15612</v>
      </c>
      <c r="C2840" s="121" t="s">
        <v>14757</v>
      </c>
      <c r="D2840" s="123" t="s">
        <v>13431</v>
      </c>
    </row>
    <row r="2841" spans="1:4" ht="27" x14ac:dyDescent="0.2">
      <c r="A2841" s="120" t="s">
        <v>4488</v>
      </c>
      <c r="B2841" s="122" t="s">
        <v>10298</v>
      </c>
      <c r="C2841" s="121" t="s">
        <v>14757</v>
      </c>
      <c r="D2841" s="123" t="s">
        <v>1342</v>
      </c>
    </row>
    <row r="2842" spans="1:4" ht="27" x14ac:dyDescent="0.2">
      <c r="A2842" s="120" t="s">
        <v>4489</v>
      </c>
      <c r="B2842" s="122" t="s">
        <v>10299</v>
      </c>
      <c r="C2842" s="121" t="s">
        <v>14757</v>
      </c>
      <c r="D2842" s="123" t="s">
        <v>17616</v>
      </c>
    </row>
    <row r="2843" spans="1:4" ht="27" x14ac:dyDescent="0.2">
      <c r="A2843" s="120" t="s">
        <v>4490</v>
      </c>
      <c r="B2843" s="122" t="s">
        <v>15613</v>
      </c>
      <c r="C2843" s="121" t="s">
        <v>14757</v>
      </c>
      <c r="D2843" s="123" t="s">
        <v>17617</v>
      </c>
    </row>
    <row r="2844" spans="1:4" ht="27" x14ac:dyDescent="0.2">
      <c r="A2844" s="120" t="s">
        <v>4491</v>
      </c>
      <c r="B2844" s="122" t="s">
        <v>15614</v>
      </c>
      <c r="C2844" s="121" t="s">
        <v>14757</v>
      </c>
      <c r="D2844" s="123" t="s">
        <v>14411</v>
      </c>
    </row>
    <row r="2845" spans="1:4" ht="27" x14ac:dyDescent="0.2">
      <c r="A2845" s="120" t="s">
        <v>4492</v>
      </c>
      <c r="B2845" s="122" t="s">
        <v>15615</v>
      </c>
      <c r="C2845" s="121" t="s">
        <v>14757</v>
      </c>
      <c r="D2845" s="123" t="s">
        <v>17618</v>
      </c>
    </row>
    <row r="2846" spans="1:4" ht="27" x14ac:dyDescent="0.2">
      <c r="A2846" s="120" t="s">
        <v>4493</v>
      </c>
      <c r="B2846" s="122" t="s">
        <v>10300</v>
      </c>
      <c r="C2846" s="121" t="s">
        <v>14757</v>
      </c>
      <c r="D2846" s="123" t="s">
        <v>17619</v>
      </c>
    </row>
    <row r="2847" spans="1:4" ht="27" x14ac:dyDescent="0.2">
      <c r="A2847" s="120" t="s">
        <v>4494</v>
      </c>
      <c r="B2847" s="122" t="s">
        <v>10301</v>
      </c>
      <c r="C2847" s="121" t="s">
        <v>14757</v>
      </c>
      <c r="D2847" s="123" t="s">
        <v>17620</v>
      </c>
    </row>
    <row r="2848" spans="1:4" ht="27" x14ac:dyDescent="0.2">
      <c r="A2848" s="120" t="s">
        <v>4495</v>
      </c>
      <c r="B2848" s="122" t="s">
        <v>10302</v>
      </c>
      <c r="C2848" s="121" t="s">
        <v>14757</v>
      </c>
      <c r="D2848" s="123" t="s">
        <v>17621</v>
      </c>
    </row>
    <row r="2849" spans="1:4" ht="27" x14ac:dyDescent="0.2">
      <c r="A2849" s="120" t="s">
        <v>4496</v>
      </c>
      <c r="B2849" s="122" t="s">
        <v>10303</v>
      </c>
      <c r="C2849" s="121" t="s">
        <v>14757</v>
      </c>
      <c r="D2849" s="123" t="s">
        <v>17622</v>
      </c>
    </row>
    <row r="2850" spans="1:4" ht="27" x14ac:dyDescent="0.2">
      <c r="A2850" s="120" t="s">
        <v>4497</v>
      </c>
      <c r="B2850" s="122" t="s">
        <v>10304</v>
      </c>
      <c r="C2850" s="121" t="s">
        <v>14757</v>
      </c>
      <c r="D2850" s="123" t="s">
        <v>17623</v>
      </c>
    </row>
    <row r="2851" spans="1:4" ht="27" x14ac:dyDescent="0.2">
      <c r="A2851" s="120" t="s">
        <v>4498</v>
      </c>
      <c r="B2851" s="122" t="s">
        <v>10305</v>
      </c>
      <c r="C2851" s="121" t="s">
        <v>14757</v>
      </c>
      <c r="D2851" s="123" t="s">
        <v>17624</v>
      </c>
    </row>
    <row r="2852" spans="1:4" ht="13.5" x14ac:dyDescent="0.2">
      <c r="A2852" s="120" t="s">
        <v>4499</v>
      </c>
      <c r="B2852" s="122" t="s">
        <v>10306</v>
      </c>
      <c r="C2852" s="121" t="s">
        <v>14757</v>
      </c>
      <c r="D2852" s="123" t="s">
        <v>17625</v>
      </c>
    </row>
    <row r="2853" spans="1:4" ht="13.5" x14ac:dyDescent="0.2">
      <c r="A2853" s="120" t="s">
        <v>4500</v>
      </c>
      <c r="B2853" s="122" t="s">
        <v>10307</v>
      </c>
      <c r="C2853" s="121" t="s">
        <v>14757</v>
      </c>
      <c r="D2853" s="123" t="s">
        <v>14625</v>
      </c>
    </row>
    <row r="2854" spans="1:4" ht="13.5" x14ac:dyDescent="0.2">
      <c r="A2854" s="120" t="s">
        <v>4501</v>
      </c>
      <c r="B2854" s="122" t="s">
        <v>10308</v>
      </c>
      <c r="C2854" s="121" t="s">
        <v>14757</v>
      </c>
      <c r="D2854" s="123" t="s">
        <v>17626</v>
      </c>
    </row>
    <row r="2855" spans="1:4" ht="13.5" x14ac:dyDescent="0.2">
      <c r="A2855" s="120" t="s">
        <v>4502</v>
      </c>
      <c r="B2855" s="122" t="s">
        <v>10309</v>
      </c>
      <c r="C2855" s="121" t="s">
        <v>14757</v>
      </c>
      <c r="D2855" s="123" t="s">
        <v>17627</v>
      </c>
    </row>
    <row r="2856" spans="1:4" ht="13.5" x14ac:dyDescent="0.2">
      <c r="A2856" s="120" t="s">
        <v>4503</v>
      </c>
      <c r="B2856" s="122" t="s">
        <v>10310</v>
      </c>
      <c r="C2856" s="121" t="s">
        <v>14757</v>
      </c>
      <c r="D2856" s="123" t="s">
        <v>14607</v>
      </c>
    </row>
    <row r="2857" spans="1:4" ht="13.5" x14ac:dyDescent="0.2">
      <c r="A2857" s="120" t="s">
        <v>4504</v>
      </c>
      <c r="B2857" s="122" t="s">
        <v>10311</v>
      </c>
      <c r="C2857" s="121" t="s">
        <v>14757</v>
      </c>
      <c r="D2857" s="123" t="s">
        <v>17628</v>
      </c>
    </row>
    <row r="2858" spans="1:4" ht="13.5" x14ac:dyDescent="0.2">
      <c r="A2858" s="120" t="s">
        <v>4506</v>
      </c>
      <c r="B2858" s="122" t="s">
        <v>10312</v>
      </c>
      <c r="C2858" s="121" t="s">
        <v>14757</v>
      </c>
      <c r="D2858" s="123" t="s">
        <v>17629</v>
      </c>
    </row>
    <row r="2859" spans="1:4" ht="13.5" x14ac:dyDescent="0.2">
      <c r="A2859" s="120" t="s">
        <v>4507</v>
      </c>
      <c r="B2859" s="122" t="s">
        <v>10313</v>
      </c>
      <c r="C2859" s="121" t="s">
        <v>14757</v>
      </c>
      <c r="D2859" s="123" t="s">
        <v>323</v>
      </c>
    </row>
    <row r="2860" spans="1:4" ht="13.5" x14ac:dyDescent="0.2">
      <c r="A2860" s="120" t="s">
        <v>4508</v>
      </c>
      <c r="B2860" s="122" t="s">
        <v>10314</v>
      </c>
      <c r="C2860" s="121" t="s">
        <v>14757</v>
      </c>
      <c r="D2860" s="123" t="s">
        <v>378</v>
      </c>
    </row>
    <row r="2861" spans="1:4" ht="13.5" x14ac:dyDescent="0.2">
      <c r="A2861" s="120" t="s">
        <v>4509</v>
      </c>
      <c r="B2861" s="122" t="s">
        <v>10315</v>
      </c>
      <c r="C2861" s="121" t="s">
        <v>14757</v>
      </c>
      <c r="D2861" s="123" t="s">
        <v>17630</v>
      </c>
    </row>
    <row r="2862" spans="1:4" ht="40.5" x14ac:dyDescent="0.2">
      <c r="A2862" s="120" t="s">
        <v>4510</v>
      </c>
      <c r="B2862" s="122" t="s">
        <v>10316</v>
      </c>
      <c r="C2862" s="121" t="s">
        <v>14757</v>
      </c>
      <c r="D2862" s="123" t="s">
        <v>17631</v>
      </c>
    </row>
    <row r="2863" spans="1:4" ht="13.5" x14ac:dyDescent="0.2">
      <c r="A2863" s="120" t="s">
        <v>4511</v>
      </c>
      <c r="B2863" s="122" t="s">
        <v>10317</v>
      </c>
      <c r="C2863" s="121" t="s">
        <v>14757</v>
      </c>
      <c r="D2863" s="123" t="s">
        <v>17632</v>
      </c>
    </row>
    <row r="2864" spans="1:4" ht="27" x14ac:dyDescent="0.2">
      <c r="A2864" s="120" t="s">
        <v>4512</v>
      </c>
      <c r="B2864" s="122" t="s">
        <v>10318</v>
      </c>
      <c r="C2864" s="121" t="s">
        <v>14757</v>
      </c>
      <c r="D2864" s="123" t="s">
        <v>17633</v>
      </c>
    </row>
    <row r="2865" spans="1:4" ht="40.5" x14ac:dyDescent="0.2">
      <c r="A2865" s="120" t="s">
        <v>4514</v>
      </c>
      <c r="B2865" s="122" t="s">
        <v>10319</v>
      </c>
      <c r="C2865" s="121" t="s">
        <v>14757</v>
      </c>
      <c r="D2865" s="123" t="s">
        <v>17634</v>
      </c>
    </row>
    <row r="2866" spans="1:4" ht="27" x14ac:dyDescent="0.2">
      <c r="A2866" s="120" t="s">
        <v>4515</v>
      </c>
      <c r="B2866" s="122" t="s">
        <v>10320</v>
      </c>
      <c r="C2866" s="121" t="s">
        <v>14757</v>
      </c>
      <c r="D2866" s="123" t="s">
        <v>17634</v>
      </c>
    </row>
    <row r="2867" spans="1:4" ht="27" x14ac:dyDescent="0.2">
      <c r="A2867" s="120" t="s">
        <v>4516</v>
      </c>
      <c r="B2867" s="122" t="s">
        <v>10321</v>
      </c>
      <c r="C2867" s="121" t="s">
        <v>14757</v>
      </c>
      <c r="D2867" s="123" t="s">
        <v>17635</v>
      </c>
    </row>
    <row r="2868" spans="1:4" ht="27" x14ac:dyDescent="0.2">
      <c r="A2868" s="120" t="s">
        <v>4517</v>
      </c>
      <c r="B2868" s="122" t="s">
        <v>10322</v>
      </c>
      <c r="C2868" s="121" t="s">
        <v>14757</v>
      </c>
      <c r="D2868" s="123" t="s">
        <v>17636</v>
      </c>
    </row>
    <row r="2869" spans="1:4" ht="27" x14ac:dyDescent="0.2">
      <c r="A2869" s="120" t="s">
        <v>4518</v>
      </c>
      <c r="B2869" s="122" t="s">
        <v>10323</v>
      </c>
      <c r="C2869" s="121" t="s">
        <v>14757</v>
      </c>
      <c r="D2869" s="123" t="s">
        <v>14473</v>
      </c>
    </row>
    <row r="2870" spans="1:4" ht="27" x14ac:dyDescent="0.2">
      <c r="A2870" s="120" t="s">
        <v>4519</v>
      </c>
      <c r="B2870" s="122" t="s">
        <v>10324</v>
      </c>
      <c r="C2870" s="121" t="s">
        <v>14757</v>
      </c>
      <c r="D2870" s="123" t="s">
        <v>17637</v>
      </c>
    </row>
    <row r="2871" spans="1:4" ht="13.5" x14ac:dyDescent="0.2">
      <c r="A2871" s="120" t="s">
        <v>4521</v>
      </c>
      <c r="B2871" s="122" t="s">
        <v>10325</v>
      </c>
      <c r="C2871" s="121" t="s">
        <v>14757</v>
      </c>
      <c r="D2871" s="123" t="s">
        <v>14604</v>
      </c>
    </row>
    <row r="2872" spans="1:4" ht="13.5" x14ac:dyDescent="0.2">
      <c r="A2872" s="120" t="s">
        <v>4522</v>
      </c>
      <c r="B2872" s="122" t="s">
        <v>10326</v>
      </c>
      <c r="C2872" s="121" t="s">
        <v>14757</v>
      </c>
      <c r="D2872" s="123" t="s">
        <v>6936</v>
      </c>
    </row>
    <row r="2873" spans="1:4" ht="27" x14ac:dyDescent="0.2">
      <c r="A2873" s="120" t="s">
        <v>4523</v>
      </c>
      <c r="B2873" s="122" t="s">
        <v>10327</v>
      </c>
      <c r="C2873" s="121" t="s">
        <v>14757</v>
      </c>
      <c r="D2873" s="123" t="s">
        <v>17638</v>
      </c>
    </row>
    <row r="2874" spans="1:4" ht="27" x14ac:dyDescent="0.2">
      <c r="A2874" s="120" t="s">
        <v>4524</v>
      </c>
      <c r="B2874" s="122" t="s">
        <v>10328</v>
      </c>
      <c r="C2874" s="121" t="s">
        <v>14757</v>
      </c>
      <c r="D2874" s="123" t="s">
        <v>17639</v>
      </c>
    </row>
    <row r="2875" spans="1:4" ht="27" x14ac:dyDescent="0.2">
      <c r="A2875" s="120" t="s">
        <v>4525</v>
      </c>
      <c r="B2875" s="122" t="s">
        <v>10329</v>
      </c>
      <c r="C2875" s="121" t="s">
        <v>14757</v>
      </c>
      <c r="D2875" s="123" t="s">
        <v>17640</v>
      </c>
    </row>
    <row r="2876" spans="1:4" ht="27" x14ac:dyDescent="0.2">
      <c r="A2876" s="120" t="s">
        <v>4526</v>
      </c>
      <c r="B2876" s="122" t="s">
        <v>10330</v>
      </c>
      <c r="C2876" s="121" t="s">
        <v>14757</v>
      </c>
      <c r="D2876" s="123" t="s">
        <v>7192</v>
      </c>
    </row>
    <row r="2877" spans="1:4" ht="27" x14ac:dyDescent="0.2">
      <c r="A2877" s="120" t="s">
        <v>4527</v>
      </c>
      <c r="B2877" s="122" t="s">
        <v>10331</v>
      </c>
      <c r="C2877" s="121" t="s">
        <v>14757</v>
      </c>
      <c r="D2877" s="123" t="s">
        <v>13566</v>
      </c>
    </row>
    <row r="2878" spans="1:4" ht="27" x14ac:dyDescent="0.2">
      <c r="A2878" s="120" t="s">
        <v>4528</v>
      </c>
      <c r="B2878" s="122" t="s">
        <v>10332</v>
      </c>
      <c r="C2878" s="121" t="s">
        <v>14757</v>
      </c>
      <c r="D2878" s="123" t="s">
        <v>17641</v>
      </c>
    </row>
    <row r="2879" spans="1:4" ht="27" x14ac:dyDescent="0.2">
      <c r="A2879" s="120" t="s">
        <v>4529</v>
      </c>
      <c r="B2879" s="122" t="s">
        <v>10333</v>
      </c>
      <c r="C2879" s="121" t="s">
        <v>14757</v>
      </c>
      <c r="D2879" s="123" t="s">
        <v>17642</v>
      </c>
    </row>
    <row r="2880" spans="1:4" ht="27" x14ac:dyDescent="0.2">
      <c r="A2880" s="120" t="s">
        <v>4530</v>
      </c>
      <c r="B2880" s="122" t="s">
        <v>10334</v>
      </c>
      <c r="C2880" s="121" t="s">
        <v>14757</v>
      </c>
      <c r="D2880" s="123" t="s">
        <v>17643</v>
      </c>
    </row>
    <row r="2881" spans="1:4" ht="27" x14ac:dyDescent="0.2">
      <c r="A2881" s="120" t="s">
        <v>4531</v>
      </c>
      <c r="B2881" s="122" t="s">
        <v>10335</v>
      </c>
      <c r="C2881" s="121" t="s">
        <v>14757</v>
      </c>
      <c r="D2881" s="123" t="s">
        <v>17644</v>
      </c>
    </row>
    <row r="2882" spans="1:4" ht="27" x14ac:dyDescent="0.2">
      <c r="A2882" s="120" t="s">
        <v>4532</v>
      </c>
      <c r="B2882" s="122" t="s">
        <v>10336</v>
      </c>
      <c r="C2882" s="121" t="s">
        <v>14757</v>
      </c>
      <c r="D2882" s="123" t="s">
        <v>17645</v>
      </c>
    </row>
    <row r="2883" spans="1:4" ht="27" x14ac:dyDescent="0.2">
      <c r="A2883" s="120" t="s">
        <v>4533</v>
      </c>
      <c r="B2883" s="122" t="s">
        <v>10337</v>
      </c>
      <c r="C2883" s="121" t="s">
        <v>14757</v>
      </c>
      <c r="D2883" s="123" t="s">
        <v>17646</v>
      </c>
    </row>
    <row r="2884" spans="1:4" ht="27" x14ac:dyDescent="0.2">
      <c r="A2884" s="120" t="s">
        <v>4534</v>
      </c>
      <c r="B2884" s="122" t="s">
        <v>10338</v>
      </c>
      <c r="C2884" s="121" t="s">
        <v>14757</v>
      </c>
      <c r="D2884" s="123" t="s">
        <v>17647</v>
      </c>
    </row>
    <row r="2885" spans="1:4" ht="27" x14ac:dyDescent="0.2">
      <c r="A2885" s="120" t="s">
        <v>4535</v>
      </c>
      <c r="B2885" s="122" t="s">
        <v>10339</v>
      </c>
      <c r="C2885" s="121" t="s">
        <v>14757</v>
      </c>
      <c r="D2885" s="123" t="s">
        <v>17648</v>
      </c>
    </row>
    <row r="2886" spans="1:4" ht="27" x14ac:dyDescent="0.2">
      <c r="A2886" s="120" t="s">
        <v>4536</v>
      </c>
      <c r="B2886" s="122" t="s">
        <v>10340</v>
      </c>
      <c r="C2886" s="121" t="s">
        <v>14757</v>
      </c>
      <c r="D2886" s="123" t="s">
        <v>17649</v>
      </c>
    </row>
    <row r="2887" spans="1:4" ht="27" x14ac:dyDescent="0.2">
      <c r="A2887" s="120" t="s">
        <v>4537</v>
      </c>
      <c r="B2887" s="122" t="s">
        <v>10341</v>
      </c>
      <c r="C2887" s="121" t="s">
        <v>14757</v>
      </c>
      <c r="D2887" s="123" t="s">
        <v>17650</v>
      </c>
    </row>
    <row r="2888" spans="1:4" ht="27" x14ac:dyDescent="0.2">
      <c r="A2888" s="120" t="s">
        <v>4538</v>
      </c>
      <c r="B2888" s="122" t="s">
        <v>10342</v>
      </c>
      <c r="C2888" s="121" t="s">
        <v>14757</v>
      </c>
      <c r="D2888" s="123" t="s">
        <v>17651</v>
      </c>
    </row>
    <row r="2889" spans="1:4" ht="40.5" x14ac:dyDescent="0.2">
      <c r="A2889" s="120" t="s">
        <v>4539</v>
      </c>
      <c r="B2889" s="122" t="s">
        <v>10343</v>
      </c>
      <c r="C2889" s="121" t="s">
        <v>14757</v>
      </c>
      <c r="D2889" s="123" t="s">
        <v>17652</v>
      </c>
    </row>
    <row r="2890" spans="1:4" ht="40.5" x14ac:dyDescent="0.2">
      <c r="A2890" s="120" t="s">
        <v>4540</v>
      </c>
      <c r="B2890" s="122" t="s">
        <v>10344</v>
      </c>
      <c r="C2890" s="121" t="s">
        <v>14757</v>
      </c>
      <c r="D2890" s="123" t="s">
        <v>17653</v>
      </c>
    </row>
    <row r="2891" spans="1:4" ht="40.5" x14ac:dyDescent="0.2">
      <c r="A2891" s="120" t="s">
        <v>4541</v>
      </c>
      <c r="B2891" s="122" t="s">
        <v>10345</v>
      </c>
      <c r="C2891" s="121" t="s">
        <v>14757</v>
      </c>
      <c r="D2891" s="123" t="s">
        <v>17654</v>
      </c>
    </row>
    <row r="2892" spans="1:4" ht="40.5" x14ac:dyDescent="0.2">
      <c r="A2892" s="120" t="s">
        <v>4542</v>
      </c>
      <c r="B2892" s="122" t="s">
        <v>10346</v>
      </c>
      <c r="C2892" s="121" t="s">
        <v>14757</v>
      </c>
      <c r="D2892" s="123" t="s">
        <v>17655</v>
      </c>
    </row>
    <row r="2893" spans="1:4" ht="40.5" x14ac:dyDescent="0.2">
      <c r="A2893" s="120" t="s">
        <v>4543</v>
      </c>
      <c r="B2893" s="122" t="s">
        <v>10347</v>
      </c>
      <c r="C2893" s="121" t="s">
        <v>14757</v>
      </c>
      <c r="D2893" s="123" t="s">
        <v>17656</v>
      </c>
    </row>
    <row r="2894" spans="1:4" ht="27" x14ac:dyDescent="0.2">
      <c r="A2894" s="120" t="s">
        <v>4544</v>
      </c>
      <c r="B2894" s="122" t="s">
        <v>10348</v>
      </c>
      <c r="C2894" s="121" t="s">
        <v>14757</v>
      </c>
      <c r="D2894" s="123" t="s">
        <v>17657</v>
      </c>
    </row>
    <row r="2895" spans="1:4" ht="27" x14ac:dyDescent="0.2">
      <c r="A2895" s="120" t="s">
        <v>4545</v>
      </c>
      <c r="B2895" s="122" t="s">
        <v>10349</v>
      </c>
      <c r="C2895" s="121" t="s">
        <v>14757</v>
      </c>
      <c r="D2895" s="123" t="s">
        <v>17658</v>
      </c>
    </row>
    <row r="2896" spans="1:4" ht="27" x14ac:dyDescent="0.2">
      <c r="A2896" s="120" t="s">
        <v>4546</v>
      </c>
      <c r="B2896" s="122" t="s">
        <v>10350</v>
      </c>
      <c r="C2896" s="121" t="s">
        <v>14757</v>
      </c>
      <c r="D2896" s="123" t="s">
        <v>17659</v>
      </c>
    </row>
    <row r="2897" spans="1:4" ht="40.5" x14ac:dyDescent="0.2">
      <c r="A2897" s="120" t="s">
        <v>4547</v>
      </c>
      <c r="B2897" s="122" t="s">
        <v>10351</v>
      </c>
      <c r="C2897" s="121" t="s">
        <v>14757</v>
      </c>
      <c r="D2897" s="123" t="s">
        <v>17660</v>
      </c>
    </row>
    <row r="2898" spans="1:4" ht="40.5" x14ac:dyDescent="0.2">
      <c r="A2898" s="120" t="s">
        <v>4548</v>
      </c>
      <c r="B2898" s="122" t="s">
        <v>10352</v>
      </c>
      <c r="C2898" s="121" t="s">
        <v>14757</v>
      </c>
      <c r="D2898" s="123" t="s">
        <v>17661</v>
      </c>
    </row>
    <row r="2899" spans="1:4" ht="40.5" x14ac:dyDescent="0.2">
      <c r="A2899" s="120" t="s">
        <v>4549</v>
      </c>
      <c r="B2899" s="122" t="s">
        <v>10353</v>
      </c>
      <c r="C2899" s="121" t="s">
        <v>14757</v>
      </c>
      <c r="D2899" s="123" t="s">
        <v>17662</v>
      </c>
    </row>
    <row r="2900" spans="1:4" ht="40.5" x14ac:dyDescent="0.2">
      <c r="A2900" s="120" t="s">
        <v>4550</v>
      </c>
      <c r="B2900" s="122" t="s">
        <v>10354</v>
      </c>
      <c r="C2900" s="121" t="s">
        <v>14757</v>
      </c>
      <c r="D2900" s="123" t="s">
        <v>17663</v>
      </c>
    </row>
    <row r="2901" spans="1:4" ht="13.5" x14ac:dyDescent="0.2">
      <c r="A2901" s="120" t="s">
        <v>4551</v>
      </c>
      <c r="B2901" s="122" t="s">
        <v>10355</v>
      </c>
      <c r="C2901" s="121" t="s">
        <v>14757</v>
      </c>
      <c r="D2901" s="123" t="s">
        <v>17664</v>
      </c>
    </row>
    <row r="2902" spans="1:4" ht="13.5" x14ac:dyDescent="0.2">
      <c r="A2902" s="120" t="s">
        <v>4552</v>
      </c>
      <c r="B2902" s="122" t="s">
        <v>10356</v>
      </c>
      <c r="C2902" s="121" t="s">
        <v>14757</v>
      </c>
      <c r="D2902" s="123" t="s">
        <v>17665</v>
      </c>
    </row>
    <row r="2903" spans="1:4" ht="27" x14ac:dyDescent="0.2">
      <c r="A2903" s="120" t="s">
        <v>4553</v>
      </c>
      <c r="B2903" s="122" t="s">
        <v>10357</v>
      </c>
      <c r="C2903" s="121" t="s">
        <v>35</v>
      </c>
      <c r="D2903" s="123" t="s">
        <v>513</v>
      </c>
    </row>
    <row r="2904" spans="1:4" ht="27" x14ac:dyDescent="0.2">
      <c r="A2904" s="120" t="s">
        <v>4555</v>
      </c>
      <c r="B2904" s="122" t="s">
        <v>10358</v>
      </c>
      <c r="C2904" s="121" t="s">
        <v>35</v>
      </c>
      <c r="D2904" s="123" t="s">
        <v>17666</v>
      </c>
    </row>
    <row r="2905" spans="1:4" ht="27" x14ac:dyDescent="0.2">
      <c r="A2905" s="120" t="s">
        <v>4557</v>
      </c>
      <c r="B2905" s="122" t="s">
        <v>10359</v>
      </c>
      <c r="C2905" s="121" t="s">
        <v>35</v>
      </c>
      <c r="D2905" s="123" t="s">
        <v>14240</v>
      </c>
    </row>
    <row r="2906" spans="1:4" ht="27" x14ac:dyDescent="0.2">
      <c r="A2906" s="120" t="s">
        <v>4559</v>
      </c>
      <c r="B2906" s="122" t="s">
        <v>10360</v>
      </c>
      <c r="C2906" s="121" t="s">
        <v>35</v>
      </c>
      <c r="D2906" s="123" t="s">
        <v>14121</v>
      </c>
    </row>
    <row r="2907" spans="1:4" ht="27" x14ac:dyDescent="0.2">
      <c r="A2907" s="120" t="s">
        <v>4560</v>
      </c>
      <c r="B2907" s="122" t="s">
        <v>10361</v>
      </c>
      <c r="C2907" s="121" t="s">
        <v>35</v>
      </c>
      <c r="D2907" s="123" t="s">
        <v>903</v>
      </c>
    </row>
    <row r="2908" spans="1:4" ht="27" x14ac:dyDescent="0.2">
      <c r="A2908" s="120" t="s">
        <v>4561</v>
      </c>
      <c r="B2908" s="122" t="s">
        <v>10362</v>
      </c>
      <c r="C2908" s="121" t="s">
        <v>35</v>
      </c>
      <c r="D2908" s="123" t="s">
        <v>17546</v>
      </c>
    </row>
    <row r="2909" spans="1:4" ht="27" x14ac:dyDescent="0.2">
      <c r="A2909" s="120" t="s">
        <v>4562</v>
      </c>
      <c r="B2909" s="122" t="s">
        <v>10363</v>
      </c>
      <c r="C2909" s="121" t="s">
        <v>35</v>
      </c>
      <c r="D2909" s="123" t="s">
        <v>17667</v>
      </c>
    </row>
    <row r="2910" spans="1:4" ht="27" x14ac:dyDescent="0.2">
      <c r="A2910" s="120" t="s">
        <v>4563</v>
      </c>
      <c r="B2910" s="122" t="s">
        <v>10364</v>
      </c>
      <c r="C2910" s="121" t="s">
        <v>35</v>
      </c>
      <c r="D2910" s="123" t="s">
        <v>16960</v>
      </c>
    </row>
    <row r="2911" spans="1:4" ht="27" x14ac:dyDescent="0.2">
      <c r="A2911" s="120" t="s">
        <v>4564</v>
      </c>
      <c r="B2911" s="122" t="s">
        <v>10365</v>
      </c>
      <c r="C2911" s="121" t="s">
        <v>35</v>
      </c>
      <c r="D2911" s="123" t="s">
        <v>17668</v>
      </c>
    </row>
    <row r="2912" spans="1:4" ht="27" x14ac:dyDescent="0.2">
      <c r="A2912" s="120" t="s">
        <v>4565</v>
      </c>
      <c r="B2912" s="122" t="s">
        <v>10366</v>
      </c>
      <c r="C2912" s="121" t="s">
        <v>14757</v>
      </c>
      <c r="D2912" s="123" t="s">
        <v>14456</v>
      </c>
    </row>
    <row r="2913" spans="1:4" ht="27" x14ac:dyDescent="0.2">
      <c r="A2913" s="120" t="s">
        <v>4566</v>
      </c>
      <c r="B2913" s="122" t="s">
        <v>10367</v>
      </c>
      <c r="C2913" s="121" t="s">
        <v>14757</v>
      </c>
      <c r="D2913" s="123" t="s">
        <v>17556</v>
      </c>
    </row>
    <row r="2914" spans="1:4" ht="27" x14ac:dyDescent="0.2">
      <c r="A2914" s="120" t="s">
        <v>4567</v>
      </c>
      <c r="B2914" s="122" t="s">
        <v>10368</v>
      </c>
      <c r="C2914" s="121" t="s">
        <v>14757</v>
      </c>
      <c r="D2914" s="123" t="s">
        <v>17669</v>
      </c>
    </row>
    <row r="2915" spans="1:4" ht="27" x14ac:dyDescent="0.2">
      <c r="A2915" s="120" t="s">
        <v>4568</v>
      </c>
      <c r="B2915" s="122" t="s">
        <v>10369</v>
      </c>
      <c r="C2915" s="121" t="s">
        <v>14757</v>
      </c>
      <c r="D2915" s="123" t="s">
        <v>17670</v>
      </c>
    </row>
    <row r="2916" spans="1:4" ht="13.5" x14ac:dyDescent="0.2">
      <c r="A2916" s="120" t="s">
        <v>4569</v>
      </c>
      <c r="B2916" s="122" t="s">
        <v>10370</v>
      </c>
      <c r="C2916" s="121" t="s">
        <v>14757</v>
      </c>
      <c r="D2916" s="123" t="s">
        <v>17671</v>
      </c>
    </row>
    <row r="2917" spans="1:4" ht="13.5" x14ac:dyDescent="0.2">
      <c r="A2917" s="120" t="s">
        <v>4570</v>
      </c>
      <c r="B2917" s="122" t="s">
        <v>10371</v>
      </c>
      <c r="C2917" s="121" t="s">
        <v>14757</v>
      </c>
      <c r="D2917" s="123" t="s">
        <v>4002</v>
      </c>
    </row>
    <row r="2918" spans="1:4" ht="27" x14ac:dyDescent="0.2">
      <c r="A2918" s="120" t="s">
        <v>4571</v>
      </c>
      <c r="B2918" s="122" t="s">
        <v>10372</v>
      </c>
      <c r="C2918" s="121" t="s">
        <v>14757</v>
      </c>
      <c r="D2918" s="123" t="s">
        <v>636</v>
      </c>
    </row>
    <row r="2919" spans="1:4" ht="27" x14ac:dyDescent="0.2">
      <c r="A2919" s="120" t="s">
        <v>4572</v>
      </c>
      <c r="B2919" s="122" t="s">
        <v>10373</v>
      </c>
      <c r="C2919" s="121" t="s">
        <v>14757</v>
      </c>
      <c r="D2919" s="123" t="s">
        <v>17672</v>
      </c>
    </row>
    <row r="2920" spans="1:4" ht="27" x14ac:dyDescent="0.2">
      <c r="A2920" s="120" t="s">
        <v>4573</v>
      </c>
      <c r="B2920" s="122" t="s">
        <v>10374</v>
      </c>
      <c r="C2920" s="121" t="s">
        <v>14757</v>
      </c>
      <c r="D2920" s="123" t="s">
        <v>202</v>
      </c>
    </row>
    <row r="2921" spans="1:4" ht="27" x14ac:dyDescent="0.2">
      <c r="A2921" s="120" t="s">
        <v>4574</v>
      </c>
      <c r="B2921" s="122" t="s">
        <v>10375</v>
      </c>
      <c r="C2921" s="121" t="s">
        <v>14757</v>
      </c>
      <c r="D2921" s="123" t="s">
        <v>847</v>
      </c>
    </row>
    <row r="2922" spans="1:4" ht="13.5" x14ac:dyDescent="0.2">
      <c r="A2922" s="120" t="s">
        <v>4575</v>
      </c>
      <c r="B2922" s="122" t="s">
        <v>10376</v>
      </c>
      <c r="C2922" s="121" t="s">
        <v>14757</v>
      </c>
      <c r="D2922" s="123" t="s">
        <v>14458</v>
      </c>
    </row>
    <row r="2923" spans="1:4" ht="13.5" x14ac:dyDescent="0.2">
      <c r="A2923" s="120" t="s">
        <v>4576</v>
      </c>
      <c r="B2923" s="122" t="s">
        <v>10377</v>
      </c>
      <c r="C2923" s="121" t="s">
        <v>14757</v>
      </c>
      <c r="D2923" s="123" t="s">
        <v>17673</v>
      </c>
    </row>
    <row r="2924" spans="1:4" ht="13.5" x14ac:dyDescent="0.2">
      <c r="A2924" s="120" t="s">
        <v>4577</v>
      </c>
      <c r="B2924" s="122" t="s">
        <v>10378</v>
      </c>
      <c r="C2924" s="121" t="s">
        <v>14757</v>
      </c>
      <c r="D2924" s="123" t="s">
        <v>17674</v>
      </c>
    </row>
    <row r="2925" spans="1:4" ht="13.5" x14ac:dyDescent="0.2">
      <c r="A2925" s="120" t="s">
        <v>4578</v>
      </c>
      <c r="B2925" s="122" t="s">
        <v>10379</v>
      </c>
      <c r="C2925" s="121" t="s">
        <v>14757</v>
      </c>
      <c r="D2925" s="123" t="s">
        <v>17675</v>
      </c>
    </row>
    <row r="2926" spans="1:4" ht="13.5" x14ac:dyDescent="0.2">
      <c r="A2926" s="120" t="s">
        <v>4579</v>
      </c>
      <c r="B2926" s="122" t="s">
        <v>10380</v>
      </c>
      <c r="C2926" s="121" t="s">
        <v>14757</v>
      </c>
      <c r="D2926" s="123" t="s">
        <v>14458</v>
      </c>
    </row>
    <row r="2927" spans="1:4" ht="13.5" x14ac:dyDescent="0.2">
      <c r="A2927" s="120" t="s">
        <v>4580</v>
      </c>
      <c r="B2927" s="122" t="s">
        <v>10381</v>
      </c>
      <c r="C2927" s="121" t="s">
        <v>14757</v>
      </c>
      <c r="D2927" s="123" t="s">
        <v>17676</v>
      </c>
    </row>
    <row r="2928" spans="1:4" ht="13.5" x14ac:dyDescent="0.2">
      <c r="A2928" s="120" t="s">
        <v>4581</v>
      </c>
      <c r="B2928" s="122" t="s">
        <v>10382</v>
      </c>
      <c r="C2928" s="121" t="s">
        <v>14757</v>
      </c>
      <c r="D2928" s="123" t="s">
        <v>17677</v>
      </c>
    </row>
    <row r="2929" spans="1:4" ht="27" x14ac:dyDescent="0.2">
      <c r="A2929" s="120" t="s">
        <v>4582</v>
      </c>
      <c r="B2929" s="122" t="s">
        <v>10383</v>
      </c>
      <c r="C2929" s="121" t="s">
        <v>14757</v>
      </c>
      <c r="D2929" s="123" t="s">
        <v>17678</v>
      </c>
    </row>
    <row r="2930" spans="1:4" ht="27" x14ac:dyDescent="0.2">
      <c r="A2930" s="120" t="s">
        <v>4583</v>
      </c>
      <c r="B2930" s="122" t="s">
        <v>10384</v>
      </c>
      <c r="C2930" s="121" t="s">
        <v>14757</v>
      </c>
      <c r="D2930" s="123" t="s">
        <v>17679</v>
      </c>
    </row>
    <row r="2931" spans="1:4" ht="13.5" x14ac:dyDescent="0.2">
      <c r="A2931" s="120" t="s">
        <v>4584</v>
      </c>
      <c r="B2931" s="122" t="s">
        <v>10385</v>
      </c>
      <c r="C2931" s="121" t="s">
        <v>14757</v>
      </c>
      <c r="D2931" s="123" t="s">
        <v>14458</v>
      </c>
    </row>
    <row r="2932" spans="1:4" ht="13.5" x14ac:dyDescent="0.2">
      <c r="A2932" s="120" t="s">
        <v>4585</v>
      </c>
      <c r="B2932" s="122" t="s">
        <v>10386</v>
      </c>
      <c r="C2932" s="121" t="s">
        <v>14757</v>
      </c>
      <c r="D2932" s="123" t="s">
        <v>17680</v>
      </c>
    </row>
    <row r="2933" spans="1:4" ht="13.5" x14ac:dyDescent="0.2">
      <c r="A2933" s="120" t="s">
        <v>4586</v>
      </c>
      <c r="B2933" s="122" t="s">
        <v>10387</v>
      </c>
      <c r="C2933" s="121" t="s">
        <v>14757</v>
      </c>
      <c r="D2933" s="123" t="s">
        <v>17681</v>
      </c>
    </row>
    <row r="2934" spans="1:4" ht="40.5" x14ac:dyDescent="0.2">
      <c r="A2934" s="120" t="s">
        <v>4587</v>
      </c>
      <c r="B2934" s="122" t="s">
        <v>10388</v>
      </c>
      <c r="C2934" s="121" t="s">
        <v>14757</v>
      </c>
      <c r="D2934" s="123" t="s">
        <v>17682</v>
      </c>
    </row>
    <row r="2935" spans="1:4" ht="13.5" x14ac:dyDescent="0.2">
      <c r="A2935" s="120" t="s">
        <v>4588</v>
      </c>
      <c r="B2935" s="122" t="s">
        <v>10389</v>
      </c>
      <c r="C2935" s="121" t="s">
        <v>14757</v>
      </c>
      <c r="D2935" s="123" t="s">
        <v>17683</v>
      </c>
    </row>
    <row r="2936" spans="1:4" ht="13.5" x14ac:dyDescent="0.2">
      <c r="A2936" s="120" t="s">
        <v>4589</v>
      </c>
      <c r="B2936" s="122" t="s">
        <v>10390</v>
      </c>
      <c r="C2936" s="121" t="s">
        <v>14757</v>
      </c>
      <c r="D2936" s="123" t="s">
        <v>17684</v>
      </c>
    </row>
    <row r="2937" spans="1:4" ht="13.5" x14ac:dyDescent="0.2">
      <c r="A2937" s="120" t="s">
        <v>4590</v>
      </c>
      <c r="B2937" s="122" t="s">
        <v>10391</v>
      </c>
      <c r="C2937" s="121" t="s">
        <v>14757</v>
      </c>
      <c r="D2937" s="123" t="s">
        <v>17685</v>
      </c>
    </row>
    <row r="2938" spans="1:4" ht="13.5" x14ac:dyDescent="0.2">
      <c r="A2938" s="120" t="s">
        <v>4591</v>
      </c>
      <c r="B2938" s="122" t="s">
        <v>10392</v>
      </c>
      <c r="C2938" s="121" t="s">
        <v>14757</v>
      </c>
      <c r="D2938" s="123" t="s">
        <v>17686</v>
      </c>
    </row>
    <row r="2939" spans="1:4" ht="13.5" x14ac:dyDescent="0.2">
      <c r="A2939" s="120" t="s">
        <v>4592</v>
      </c>
      <c r="B2939" s="122" t="s">
        <v>10393</v>
      </c>
      <c r="C2939" s="121" t="s">
        <v>14757</v>
      </c>
      <c r="D2939" s="123" t="s">
        <v>17687</v>
      </c>
    </row>
    <row r="2940" spans="1:4" ht="27" x14ac:dyDescent="0.2">
      <c r="A2940" s="120" t="s">
        <v>4593</v>
      </c>
      <c r="B2940" s="122" t="s">
        <v>10394</v>
      </c>
      <c r="C2940" s="121" t="s">
        <v>14757</v>
      </c>
      <c r="D2940" s="123" t="s">
        <v>17688</v>
      </c>
    </row>
    <row r="2941" spans="1:4" ht="13.5" x14ac:dyDescent="0.2">
      <c r="A2941" s="120" t="s">
        <v>4594</v>
      </c>
      <c r="B2941" s="122" t="s">
        <v>15616</v>
      </c>
      <c r="C2941" s="121" t="s">
        <v>14757</v>
      </c>
      <c r="D2941" s="123" t="s">
        <v>17689</v>
      </c>
    </row>
    <row r="2942" spans="1:4" ht="27" x14ac:dyDescent="0.2">
      <c r="A2942" s="120" t="s">
        <v>4595</v>
      </c>
      <c r="B2942" s="122" t="s">
        <v>10395</v>
      </c>
      <c r="C2942" s="121" t="s">
        <v>14757</v>
      </c>
      <c r="D2942" s="123" t="s">
        <v>17690</v>
      </c>
    </row>
    <row r="2943" spans="1:4" ht="13.5" x14ac:dyDescent="0.2">
      <c r="A2943" s="120" t="s">
        <v>4596</v>
      </c>
      <c r="B2943" s="122" t="s">
        <v>10396</v>
      </c>
      <c r="C2943" s="121" t="s">
        <v>14757</v>
      </c>
      <c r="D2943" s="123" t="s">
        <v>17691</v>
      </c>
    </row>
    <row r="2944" spans="1:4" ht="40.5" x14ac:dyDescent="0.2">
      <c r="A2944" s="120" t="s">
        <v>4597</v>
      </c>
      <c r="B2944" s="122" t="s">
        <v>10397</v>
      </c>
      <c r="C2944" s="121" t="s">
        <v>14757</v>
      </c>
      <c r="D2944" s="123" t="s">
        <v>17692</v>
      </c>
    </row>
    <row r="2945" spans="1:4" ht="27" x14ac:dyDescent="0.2">
      <c r="A2945" s="120" t="s">
        <v>4598</v>
      </c>
      <c r="B2945" s="122" t="s">
        <v>10398</v>
      </c>
      <c r="C2945" s="121" t="s">
        <v>14757</v>
      </c>
      <c r="D2945" s="123" t="s">
        <v>14419</v>
      </c>
    </row>
    <row r="2946" spans="1:4" ht="27" x14ac:dyDescent="0.2">
      <c r="A2946" s="120" t="s">
        <v>4599</v>
      </c>
      <c r="B2946" s="122" t="s">
        <v>10399</v>
      </c>
      <c r="C2946" s="121" t="s">
        <v>14757</v>
      </c>
      <c r="D2946" s="123" t="s">
        <v>17693</v>
      </c>
    </row>
    <row r="2947" spans="1:4" ht="27" x14ac:dyDescent="0.2">
      <c r="A2947" s="120" t="s">
        <v>4600</v>
      </c>
      <c r="B2947" s="122" t="s">
        <v>10400</v>
      </c>
      <c r="C2947" s="121" t="s">
        <v>14757</v>
      </c>
      <c r="D2947" s="123" t="s">
        <v>17694</v>
      </c>
    </row>
    <row r="2948" spans="1:4" ht="27" x14ac:dyDescent="0.2">
      <c r="A2948" s="120" t="s">
        <v>4601</v>
      </c>
      <c r="B2948" s="122" t="s">
        <v>10401</v>
      </c>
      <c r="C2948" s="121" t="s">
        <v>14757</v>
      </c>
      <c r="D2948" s="123" t="s">
        <v>17695</v>
      </c>
    </row>
    <row r="2949" spans="1:4" ht="27" x14ac:dyDescent="0.2">
      <c r="A2949" s="120" t="s">
        <v>4602</v>
      </c>
      <c r="B2949" s="122" t="s">
        <v>10402</v>
      </c>
      <c r="C2949" s="121" t="s">
        <v>35</v>
      </c>
      <c r="D2949" s="123" t="s">
        <v>17696</v>
      </c>
    </row>
    <row r="2950" spans="1:4" ht="27" x14ac:dyDescent="0.2">
      <c r="A2950" s="120" t="s">
        <v>4604</v>
      </c>
      <c r="B2950" s="122" t="s">
        <v>10403</v>
      </c>
      <c r="C2950" s="121" t="s">
        <v>14757</v>
      </c>
      <c r="D2950" s="123" t="s">
        <v>14691</v>
      </c>
    </row>
    <row r="2951" spans="1:4" ht="27" x14ac:dyDescent="0.2">
      <c r="A2951" s="120" t="s">
        <v>4605</v>
      </c>
      <c r="B2951" s="122" t="s">
        <v>10404</v>
      </c>
      <c r="C2951" s="121" t="s">
        <v>14757</v>
      </c>
      <c r="D2951" s="123" t="s">
        <v>17697</v>
      </c>
    </row>
    <row r="2952" spans="1:4" ht="27" x14ac:dyDescent="0.2">
      <c r="A2952" s="120" t="s">
        <v>4606</v>
      </c>
      <c r="B2952" s="122" t="s">
        <v>10405</v>
      </c>
      <c r="C2952" s="121" t="s">
        <v>14757</v>
      </c>
      <c r="D2952" s="123" t="s">
        <v>17698</v>
      </c>
    </row>
    <row r="2953" spans="1:4" ht="27" x14ac:dyDescent="0.2">
      <c r="A2953" s="120" t="s">
        <v>4607</v>
      </c>
      <c r="B2953" s="122" t="s">
        <v>10406</v>
      </c>
      <c r="C2953" s="121" t="s">
        <v>14757</v>
      </c>
      <c r="D2953" s="123" t="s">
        <v>17699</v>
      </c>
    </row>
    <row r="2954" spans="1:4" ht="27" x14ac:dyDescent="0.2">
      <c r="A2954" s="120" t="s">
        <v>4608</v>
      </c>
      <c r="B2954" s="122" t="s">
        <v>10407</v>
      </c>
      <c r="C2954" s="121" t="s">
        <v>14757</v>
      </c>
      <c r="D2954" s="123" t="s">
        <v>17700</v>
      </c>
    </row>
    <row r="2955" spans="1:4" ht="27" x14ac:dyDescent="0.2">
      <c r="A2955" s="120" t="s">
        <v>4609</v>
      </c>
      <c r="B2955" s="122" t="s">
        <v>10408</v>
      </c>
      <c r="C2955" s="121" t="s">
        <v>14757</v>
      </c>
      <c r="D2955" s="123" t="s">
        <v>17701</v>
      </c>
    </row>
    <row r="2956" spans="1:4" ht="27" x14ac:dyDescent="0.2">
      <c r="A2956" s="120" t="s">
        <v>4610</v>
      </c>
      <c r="B2956" s="122" t="s">
        <v>10409</v>
      </c>
      <c r="C2956" s="121" t="s">
        <v>35</v>
      </c>
      <c r="D2956" s="123" t="s">
        <v>17702</v>
      </c>
    </row>
    <row r="2957" spans="1:4" ht="27" x14ac:dyDescent="0.2">
      <c r="A2957" s="120" t="s">
        <v>4611</v>
      </c>
      <c r="B2957" s="122" t="s">
        <v>10410</v>
      </c>
      <c r="C2957" s="121" t="s">
        <v>14757</v>
      </c>
      <c r="D2957" s="123" t="s">
        <v>17703</v>
      </c>
    </row>
    <row r="2958" spans="1:4" ht="27" x14ac:dyDescent="0.2">
      <c r="A2958" s="120" t="s">
        <v>4612</v>
      </c>
      <c r="B2958" s="122" t="s">
        <v>10411</v>
      </c>
      <c r="C2958" s="121" t="s">
        <v>14757</v>
      </c>
      <c r="D2958" s="123" t="s">
        <v>17704</v>
      </c>
    </row>
    <row r="2959" spans="1:4" ht="27" x14ac:dyDescent="0.2">
      <c r="A2959" s="120" t="s">
        <v>4613</v>
      </c>
      <c r="B2959" s="122" t="s">
        <v>10412</v>
      </c>
      <c r="C2959" s="121" t="s">
        <v>14757</v>
      </c>
      <c r="D2959" s="123" t="s">
        <v>17705</v>
      </c>
    </row>
    <row r="2960" spans="1:4" ht="27" x14ac:dyDescent="0.2">
      <c r="A2960" s="120" t="s">
        <v>4614</v>
      </c>
      <c r="B2960" s="122" t="s">
        <v>10413</v>
      </c>
      <c r="C2960" s="121" t="s">
        <v>35</v>
      </c>
      <c r="D2960" s="123" t="s">
        <v>1285</v>
      </c>
    </row>
    <row r="2961" spans="1:4" ht="27" x14ac:dyDescent="0.2">
      <c r="A2961" s="120" t="s">
        <v>4615</v>
      </c>
      <c r="B2961" s="122" t="s">
        <v>10414</v>
      </c>
      <c r="C2961" s="121" t="s">
        <v>35</v>
      </c>
      <c r="D2961" s="123" t="s">
        <v>13778</v>
      </c>
    </row>
    <row r="2962" spans="1:4" ht="27" x14ac:dyDescent="0.2">
      <c r="A2962" s="120" t="s">
        <v>4617</v>
      </c>
      <c r="B2962" s="122" t="s">
        <v>10415</v>
      </c>
      <c r="C2962" s="121" t="s">
        <v>35</v>
      </c>
      <c r="D2962" s="123" t="s">
        <v>17706</v>
      </c>
    </row>
    <row r="2963" spans="1:4" ht="27" x14ac:dyDescent="0.2">
      <c r="A2963" s="120" t="s">
        <v>4618</v>
      </c>
      <c r="B2963" s="122" t="s">
        <v>10416</v>
      </c>
      <c r="C2963" s="121" t="s">
        <v>35</v>
      </c>
      <c r="D2963" s="123" t="s">
        <v>2270</v>
      </c>
    </row>
    <row r="2964" spans="1:4" ht="27" x14ac:dyDescent="0.2">
      <c r="A2964" s="120" t="s">
        <v>4619</v>
      </c>
      <c r="B2964" s="122" t="s">
        <v>10417</v>
      </c>
      <c r="C2964" s="121" t="s">
        <v>35</v>
      </c>
      <c r="D2964" s="123" t="s">
        <v>1240</v>
      </c>
    </row>
    <row r="2965" spans="1:4" ht="27" x14ac:dyDescent="0.2">
      <c r="A2965" s="120" t="s">
        <v>4621</v>
      </c>
      <c r="B2965" s="122" t="s">
        <v>10418</v>
      </c>
      <c r="C2965" s="121" t="s">
        <v>35</v>
      </c>
      <c r="D2965" s="123" t="s">
        <v>2722</v>
      </c>
    </row>
    <row r="2966" spans="1:4" ht="27" x14ac:dyDescent="0.2">
      <c r="A2966" s="120" t="s">
        <v>4622</v>
      </c>
      <c r="B2966" s="122" t="s">
        <v>10419</v>
      </c>
      <c r="C2966" s="121" t="s">
        <v>35</v>
      </c>
      <c r="D2966" s="123" t="s">
        <v>561</v>
      </c>
    </row>
    <row r="2967" spans="1:4" ht="27" x14ac:dyDescent="0.2">
      <c r="A2967" s="120" t="s">
        <v>4623</v>
      </c>
      <c r="B2967" s="122" t="s">
        <v>10420</v>
      </c>
      <c r="C2967" s="121" t="s">
        <v>35</v>
      </c>
      <c r="D2967" s="123" t="s">
        <v>14487</v>
      </c>
    </row>
    <row r="2968" spans="1:4" ht="27" x14ac:dyDescent="0.2">
      <c r="A2968" s="120" t="s">
        <v>4624</v>
      </c>
      <c r="B2968" s="122" t="s">
        <v>10421</v>
      </c>
      <c r="C2968" s="121" t="s">
        <v>35</v>
      </c>
      <c r="D2968" s="123" t="s">
        <v>17707</v>
      </c>
    </row>
    <row r="2969" spans="1:4" ht="27" x14ac:dyDescent="0.2">
      <c r="A2969" s="120" t="s">
        <v>4626</v>
      </c>
      <c r="B2969" s="122" t="s">
        <v>10422</v>
      </c>
      <c r="C2969" s="121" t="s">
        <v>35</v>
      </c>
      <c r="D2969" s="123" t="s">
        <v>1704</v>
      </c>
    </row>
    <row r="2970" spans="1:4" ht="27" x14ac:dyDescent="0.2">
      <c r="A2970" s="120" t="s">
        <v>4628</v>
      </c>
      <c r="B2970" s="122" t="s">
        <v>10423</v>
      </c>
      <c r="C2970" s="121" t="s">
        <v>35</v>
      </c>
      <c r="D2970" s="123" t="s">
        <v>14009</v>
      </c>
    </row>
    <row r="2971" spans="1:4" ht="27" x14ac:dyDescent="0.2">
      <c r="A2971" s="120" t="s">
        <v>4629</v>
      </c>
      <c r="B2971" s="122" t="s">
        <v>10424</v>
      </c>
      <c r="C2971" s="121" t="s">
        <v>35</v>
      </c>
      <c r="D2971" s="123" t="s">
        <v>17708</v>
      </c>
    </row>
    <row r="2972" spans="1:4" ht="27" x14ac:dyDescent="0.2">
      <c r="A2972" s="120" t="s">
        <v>4630</v>
      </c>
      <c r="B2972" s="122" t="s">
        <v>10425</v>
      </c>
      <c r="C2972" s="121" t="s">
        <v>35</v>
      </c>
      <c r="D2972" s="123" t="s">
        <v>1292</v>
      </c>
    </row>
    <row r="2973" spans="1:4" ht="27" x14ac:dyDescent="0.2">
      <c r="A2973" s="120" t="s">
        <v>4631</v>
      </c>
      <c r="B2973" s="122" t="s">
        <v>10426</v>
      </c>
      <c r="C2973" s="121" t="s">
        <v>35</v>
      </c>
      <c r="D2973" s="123" t="s">
        <v>664</v>
      </c>
    </row>
    <row r="2974" spans="1:4" ht="27" x14ac:dyDescent="0.2">
      <c r="A2974" s="120" t="s">
        <v>4632</v>
      </c>
      <c r="B2974" s="122" t="s">
        <v>10427</v>
      </c>
      <c r="C2974" s="121" t="s">
        <v>35</v>
      </c>
      <c r="D2974" s="123" t="s">
        <v>4998</v>
      </c>
    </row>
    <row r="2975" spans="1:4" ht="27" x14ac:dyDescent="0.2">
      <c r="A2975" s="120" t="s">
        <v>4633</v>
      </c>
      <c r="B2975" s="122" t="s">
        <v>10428</v>
      </c>
      <c r="C2975" s="121" t="s">
        <v>35</v>
      </c>
      <c r="D2975" s="123" t="s">
        <v>945</v>
      </c>
    </row>
    <row r="2976" spans="1:4" ht="27" x14ac:dyDescent="0.2">
      <c r="A2976" s="120" t="s">
        <v>4634</v>
      </c>
      <c r="B2976" s="122" t="s">
        <v>10429</v>
      </c>
      <c r="C2976" s="121" t="s">
        <v>35</v>
      </c>
      <c r="D2976" s="123" t="s">
        <v>1255</v>
      </c>
    </row>
    <row r="2977" spans="1:4" ht="27" x14ac:dyDescent="0.2">
      <c r="A2977" s="120" t="s">
        <v>4635</v>
      </c>
      <c r="B2977" s="122" t="s">
        <v>10430</v>
      </c>
      <c r="C2977" s="121" t="s">
        <v>35</v>
      </c>
      <c r="D2977" s="123" t="s">
        <v>526</v>
      </c>
    </row>
    <row r="2978" spans="1:4" ht="27" x14ac:dyDescent="0.2">
      <c r="A2978" s="120" t="s">
        <v>4636</v>
      </c>
      <c r="B2978" s="122" t="s">
        <v>10431</v>
      </c>
      <c r="C2978" s="121" t="s">
        <v>35</v>
      </c>
      <c r="D2978" s="123" t="s">
        <v>17709</v>
      </c>
    </row>
    <row r="2979" spans="1:4" ht="27" x14ac:dyDescent="0.2">
      <c r="A2979" s="120" t="s">
        <v>4637</v>
      </c>
      <c r="B2979" s="122" t="s">
        <v>10432</v>
      </c>
      <c r="C2979" s="121" t="s">
        <v>35</v>
      </c>
      <c r="D2979" s="123" t="s">
        <v>14396</v>
      </c>
    </row>
    <row r="2980" spans="1:4" ht="27" x14ac:dyDescent="0.2">
      <c r="A2980" s="120" t="s">
        <v>4638</v>
      </c>
      <c r="B2980" s="122" t="s">
        <v>10433</v>
      </c>
      <c r="C2980" s="121" t="s">
        <v>35</v>
      </c>
      <c r="D2980" s="123" t="s">
        <v>599</v>
      </c>
    </row>
    <row r="2981" spans="1:4" ht="27" x14ac:dyDescent="0.2">
      <c r="A2981" s="120" t="s">
        <v>4639</v>
      </c>
      <c r="B2981" s="122" t="s">
        <v>10434</v>
      </c>
      <c r="C2981" s="121" t="s">
        <v>35</v>
      </c>
      <c r="D2981" s="123" t="s">
        <v>569</v>
      </c>
    </row>
    <row r="2982" spans="1:4" ht="27" x14ac:dyDescent="0.2">
      <c r="A2982" s="120" t="s">
        <v>4641</v>
      </c>
      <c r="B2982" s="122" t="s">
        <v>10435</v>
      </c>
      <c r="C2982" s="121" t="s">
        <v>35</v>
      </c>
      <c r="D2982" s="123" t="s">
        <v>566</v>
      </c>
    </row>
    <row r="2983" spans="1:4" ht="27" x14ac:dyDescent="0.2">
      <c r="A2983" s="120" t="s">
        <v>4642</v>
      </c>
      <c r="B2983" s="122" t="s">
        <v>10436</v>
      </c>
      <c r="C2983" s="121" t="s">
        <v>35</v>
      </c>
      <c r="D2983" s="123" t="s">
        <v>13535</v>
      </c>
    </row>
    <row r="2984" spans="1:4" ht="27" x14ac:dyDescent="0.2">
      <c r="A2984" s="120" t="s">
        <v>4643</v>
      </c>
      <c r="B2984" s="122" t="s">
        <v>10437</v>
      </c>
      <c r="C2984" s="121" t="s">
        <v>35</v>
      </c>
      <c r="D2984" s="123" t="s">
        <v>557</v>
      </c>
    </row>
    <row r="2985" spans="1:4" ht="27" x14ac:dyDescent="0.2">
      <c r="A2985" s="120" t="s">
        <v>4644</v>
      </c>
      <c r="B2985" s="122" t="s">
        <v>10438</v>
      </c>
      <c r="C2985" s="121" t="s">
        <v>35</v>
      </c>
      <c r="D2985" s="123" t="s">
        <v>16544</v>
      </c>
    </row>
    <row r="2986" spans="1:4" ht="27" x14ac:dyDescent="0.2">
      <c r="A2986" s="120" t="s">
        <v>4645</v>
      </c>
      <c r="B2986" s="122" t="s">
        <v>10439</v>
      </c>
      <c r="C2986" s="121" t="s">
        <v>35</v>
      </c>
      <c r="D2986" s="123" t="s">
        <v>287</v>
      </c>
    </row>
    <row r="2987" spans="1:4" ht="27" x14ac:dyDescent="0.2">
      <c r="A2987" s="120" t="s">
        <v>4646</v>
      </c>
      <c r="B2987" s="122" t="s">
        <v>10440</v>
      </c>
      <c r="C2987" s="121" t="s">
        <v>35</v>
      </c>
      <c r="D2987" s="123" t="s">
        <v>226</v>
      </c>
    </row>
    <row r="2988" spans="1:4" ht="27" x14ac:dyDescent="0.2">
      <c r="A2988" s="120" t="s">
        <v>4647</v>
      </c>
      <c r="B2988" s="122" t="s">
        <v>10441</v>
      </c>
      <c r="C2988" s="121" t="s">
        <v>35</v>
      </c>
      <c r="D2988" s="123" t="s">
        <v>1292</v>
      </c>
    </row>
    <row r="2989" spans="1:4" ht="27" x14ac:dyDescent="0.2">
      <c r="A2989" s="120" t="s">
        <v>4648</v>
      </c>
      <c r="B2989" s="122" t="s">
        <v>10442</v>
      </c>
      <c r="C2989" s="121" t="s">
        <v>35</v>
      </c>
      <c r="D2989" s="123" t="s">
        <v>1126</v>
      </c>
    </row>
    <row r="2990" spans="1:4" ht="27" x14ac:dyDescent="0.2">
      <c r="A2990" s="120" t="s">
        <v>4649</v>
      </c>
      <c r="B2990" s="122" t="s">
        <v>10443</v>
      </c>
      <c r="C2990" s="121" t="s">
        <v>35</v>
      </c>
      <c r="D2990" s="123" t="s">
        <v>2168</v>
      </c>
    </row>
    <row r="2991" spans="1:4" ht="27" x14ac:dyDescent="0.2">
      <c r="A2991" s="120" t="s">
        <v>4650</v>
      </c>
      <c r="B2991" s="122" t="s">
        <v>10444</v>
      </c>
      <c r="C2991" s="121" t="s">
        <v>35</v>
      </c>
      <c r="D2991" s="123" t="s">
        <v>17706</v>
      </c>
    </row>
    <row r="2992" spans="1:4" ht="27" x14ac:dyDescent="0.2">
      <c r="A2992" s="120" t="s">
        <v>4651</v>
      </c>
      <c r="B2992" s="122" t="s">
        <v>10445</v>
      </c>
      <c r="C2992" s="121" t="s">
        <v>35</v>
      </c>
      <c r="D2992" s="123" t="s">
        <v>2176</v>
      </c>
    </row>
    <row r="2993" spans="1:4" ht="27" x14ac:dyDescent="0.2">
      <c r="A2993" s="120" t="s">
        <v>4652</v>
      </c>
      <c r="B2993" s="122" t="s">
        <v>10446</v>
      </c>
      <c r="C2993" s="121" t="s">
        <v>35</v>
      </c>
      <c r="D2993" s="123" t="s">
        <v>5373</v>
      </c>
    </row>
    <row r="2994" spans="1:4" ht="27" x14ac:dyDescent="0.2">
      <c r="A2994" s="120" t="s">
        <v>4653</v>
      </c>
      <c r="B2994" s="122" t="s">
        <v>10447</v>
      </c>
      <c r="C2994" s="121" t="s">
        <v>35</v>
      </c>
      <c r="D2994" s="123" t="s">
        <v>4625</v>
      </c>
    </row>
    <row r="2995" spans="1:4" ht="27" x14ac:dyDescent="0.2">
      <c r="A2995" s="120" t="s">
        <v>4654</v>
      </c>
      <c r="B2995" s="122" t="s">
        <v>10448</v>
      </c>
      <c r="C2995" s="121" t="s">
        <v>35</v>
      </c>
      <c r="D2995" s="123" t="s">
        <v>17476</v>
      </c>
    </row>
    <row r="2996" spans="1:4" ht="13.5" x14ac:dyDescent="0.2">
      <c r="A2996" s="120" t="s">
        <v>4655</v>
      </c>
      <c r="B2996" s="122" t="s">
        <v>10449</v>
      </c>
      <c r="C2996" s="121" t="s">
        <v>8</v>
      </c>
      <c r="D2996" s="123" t="s">
        <v>6415</v>
      </c>
    </row>
    <row r="2997" spans="1:4" ht="27" x14ac:dyDescent="0.2">
      <c r="A2997" s="120" t="s">
        <v>4657</v>
      </c>
      <c r="B2997" s="122" t="s">
        <v>15617</v>
      </c>
      <c r="C2997" s="121" t="s">
        <v>14757</v>
      </c>
      <c r="D2997" s="123" t="s">
        <v>17710</v>
      </c>
    </row>
    <row r="2998" spans="1:4" ht="27" x14ac:dyDescent="0.2">
      <c r="A2998" s="120" t="s">
        <v>4658</v>
      </c>
      <c r="B2998" s="122" t="s">
        <v>15618</v>
      </c>
      <c r="C2998" s="121" t="s">
        <v>14757</v>
      </c>
      <c r="D2998" s="123" t="s">
        <v>17711</v>
      </c>
    </row>
    <row r="2999" spans="1:4" ht="13.5" x14ac:dyDescent="0.2">
      <c r="A2999" s="120" t="s">
        <v>4659</v>
      </c>
      <c r="B2999" s="122" t="s">
        <v>10450</v>
      </c>
      <c r="C2999" s="121" t="s">
        <v>14757</v>
      </c>
      <c r="D2999" s="123" t="s">
        <v>17712</v>
      </c>
    </row>
    <row r="3000" spans="1:4" ht="40.5" x14ac:dyDescent="0.2">
      <c r="A3000" s="120" t="s">
        <v>4660</v>
      </c>
      <c r="B3000" s="122" t="s">
        <v>15619</v>
      </c>
      <c r="C3000" s="121" t="s">
        <v>14757</v>
      </c>
      <c r="D3000" s="123" t="s">
        <v>17713</v>
      </c>
    </row>
    <row r="3001" spans="1:4" ht="13.5" x14ac:dyDescent="0.2">
      <c r="A3001" s="120" t="s">
        <v>4661</v>
      </c>
      <c r="B3001" s="122" t="s">
        <v>10451</v>
      </c>
      <c r="C3001" s="121" t="s">
        <v>14757</v>
      </c>
      <c r="D3001" s="123" t="s">
        <v>17714</v>
      </c>
    </row>
    <row r="3002" spans="1:4" ht="13.5" x14ac:dyDescent="0.2">
      <c r="A3002" s="120" t="s">
        <v>4662</v>
      </c>
      <c r="B3002" s="122" t="s">
        <v>10452</v>
      </c>
      <c r="C3002" s="121" t="s">
        <v>14757</v>
      </c>
      <c r="D3002" s="123" t="s">
        <v>17715</v>
      </c>
    </row>
    <row r="3003" spans="1:4" ht="13.5" x14ac:dyDescent="0.2">
      <c r="A3003" s="120" t="s">
        <v>4663</v>
      </c>
      <c r="B3003" s="122" t="s">
        <v>10453</v>
      </c>
      <c r="C3003" s="121" t="s">
        <v>14757</v>
      </c>
      <c r="D3003" s="123" t="s">
        <v>17716</v>
      </c>
    </row>
    <row r="3004" spans="1:4" ht="13.5" x14ac:dyDescent="0.2">
      <c r="A3004" s="120" t="s">
        <v>4664</v>
      </c>
      <c r="B3004" s="122" t="s">
        <v>10454</v>
      </c>
      <c r="C3004" s="121" t="s">
        <v>14757</v>
      </c>
      <c r="D3004" s="123" t="s">
        <v>17717</v>
      </c>
    </row>
    <row r="3005" spans="1:4" ht="13.5" x14ac:dyDescent="0.2">
      <c r="A3005" s="120" t="s">
        <v>4665</v>
      </c>
      <c r="B3005" s="122" t="s">
        <v>10455</v>
      </c>
      <c r="C3005" s="121" t="s">
        <v>14757</v>
      </c>
      <c r="D3005" s="123" t="s">
        <v>17718</v>
      </c>
    </row>
    <row r="3006" spans="1:4" ht="13.5" x14ac:dyDescent="0.2">
      <c r="A3006" s="120" t="s">
        <v>4666</v>
      </c>
      <c r="B3006" s="122" t="s">
        <v>10456</v>
      </c>
      <c r="C3006" s="121" t="s">
        <v>14757</v>
      </c>
      <c r="D3006" s="123" t="s">
        <v>17719</v>
      </c>
    </row>
    <row r="3007" spans="1:4" ht="13.5" x14ac:dyDescent="0.2">
      <c r="A3007" s="120" t="s">
        <v>4667</v>
      </c>
      <c r="B3007" s="122" t="s">
        <v>10457</v>
      </c>
      <c r="C3007" s="121" t="s">
        <v>14757</v>
      </c>
      <c r="D3007" s="123" t="s">
        <v>17720</v>
      </c>
    </row>
    <row r="3008" spans="1:4" ht="27" x14ac:dyDescent="0.2">
      <c r="A3008" s="120" t="s">
        <v>4668</v>
      </c>
      <c r="B3008" s="122" t="s">
        <v>10458</v>
      </c>
      <c r="C3008" s="121" t="s">
        <v>35</v>
      </c>
      <c r="D3008" s="123" t="s">
        <v>385</v>
      </c>
    </row>
    <row r="3009" spans="1:4" ht="27" x14ac:dyDescent="0.2">
      <c r="A3009" s="120" t="s">
        <v>4669</v>
      </c>
      <c r="B3009" s="122" t="s">
        <v>10459</v>
      </c>
      <c r="C3009" s="121" t="s">
        <v>35</v>
      </c>
      <c r="D3009" s="123" t="s">
        <v>223</v>
      </c>
    </row>
    <row r="3010" spans="1:4" ht="27" x14ac:dyDescent="0.2">
      <c r="A3010" s="120" t="s">
        <v>4670</v>
      </c>
      <c r="B3010" s="122" t="s">
        <v>10460</v>
      </c>
      <c r="C3010" s="121" t="s">
        <v>35</v>
      </c>
      <c r="D3010" s="123" t="s">
        <v>454</v>
      </c>
    </row>
    <row r="3011" spans="1:4" ht="27" x14ac:dyDescent="0.2">
      <c r="A3011" s="120" t="s">
        <v>4671</v>
      </c>
      <c r="B3011" s="122" t="s">
        <v>10461</v>
      </c>
      <c r="C3011" s="121" t="s">
        <v>35</v>
      </c>
      <c r="D3011" s="123" t="s">
        <v>4175</v>
      </c>
    </row>
    <row r="3012" spans="1:4" ht="27" x14ac:dyDescent="0.2">
      <c r="A3012" s="120" t="s">
        <v>4672</v>
      </c>
      <c r="B3012" s="122" t="s">
        <v>10462</v>
      </c>
      <c r="C3012" s="121" t="s">
        <v>14757</v>
      </c>
      <c r="D3012" s="123" t="s">
        <v>17721</v>
      </c>
    </row>
    <row r="3013" spans="1:4" ht="27" x14ac:dyDescent="0.2">
      <c r="A3013" s="120" t="s">
        <v>4673</v>
      </c>
      <c r="B3013" s="122" t="s">
        <v>10463</v>
      </c>
      <c r="C3013" s="121" t="s">
        <v>14757</v>
      </c>
      <c r="D3013" s="123" t="s">
        <v>17722</v>
      </c>
    </row>
    <row r="3014" spans="1:4" ht="27" x14ac:dyDescent="0.2">
      <c r="A3014" s="120" t="s">
        <v>4674</v>
      </c>
      <c r="B3014" s="122" t="s">
        <v>10464</v>
      </c>
      <c r="C3014" s="121" t="s">
        <v>14757</v>
      </c>
      <c r="D3014" s="123" t="s">
        <v>17723</v>
      </c>
    </row>
    <row r="3015" spans="1:4" ht="13.5" x14ac:dyDescent="0.2">
      <c r="A3015" s="120" t="s">
        <v>4675</v>
      </c>
      <c r="B3015" s="122" t="s">
        <v>10465</v>
      </c>
      <c r="C3015" s="121" t="s">
        <v>14757</v>
      </c>
      <c r="D3015" s="123" t="s">
        <v>2080</v>
      </c>
    </row>
    <row r="3016" spans="1:4" ht="13.5" x14ac:dyDescent="0.2">
      <c r="A3016" s="120" t="s">
        <v>4676</v>
      </c>
      <c r="B3016" s="122" t="s">
        <v>10466</v>
      </c>
      <c r="C3016" s="121" t="s">
        <v>14757</v>
      </c>
      <c r="D3016" s="123" t="s">
        <v>3165</v>
      </c>
    </row>
    <row r="3017" spans="1:4" ht="27" x14ac:dyDescent="0.2">
      <c r="A3017" s="120" t="s">
        <v>4677</v>
      </c>
      <c r="B3017" s="122" t="s">
        <v>10467</v>
      </c>
      <c r="C3017" s="121" t="s">
        <v>14757</v>
      </c>
      <c r="D3017" s="123" t="s">
        <v>17724</v>
      </c>
    </row>
    <row r="3018" spans="1:4" ht="27" x14ac:dyDescent="0.2">
      <c r="A3018" s="120" t="s">
        <v>4678</v>
      </c>
      <c r="B3018" s="122" t="s">
        <v>10468</v>
      </c>
      <c r="C3018" s="121" t="s">
        <v>35</v>
      </c>
      <c r="D3018" s="123" t="s">
        <v>17725</v>
      </c>
    </row>
    <row r="3019" spans="1:4" ht="27" x14ac:dyDescent="0.2">
      <c r="A3019" s="120" t="s">
        <v>4679</v>
      </c>
      <c r="B3019" s="122" t="s">
        <v>10469</v>
      </c>
      <c r="C3019" s="121" t="s">
        <v>35</v>
      </c>
      <c r="D3019" s="123" t="s">
        <v>4170</v>
      </c>
    </row>
    <row r="3020" spans="1:4" ht="27" x14ac:dyDescent="0.2">
      <c r="A3020" s="120" t="s">
        <v>4681</v>
      </c>
      <c r="B3020" s="122" t="s">
        <v>10470</v>
      </c>
      <c r="C3020" s="121" t="s">
        <v>35</v>
      </c>
      <c r="D3020" s="123" t="s">
        <v>14390</v>
      </c>
    </row>
    <row r="3021" spans="1:4" ht="27" x14ac:dyDescent="0.2">
      <c r="A3021" s="120" t="s">
        <v>4683</v>
      </c>
      <c r="B3021" s="122" t="s">
        <v>10471</v>
      </c>
      <c r="C3021" s="121" t="s">
        <v>35</v>
      </c>
      <c r="D3021" s="123" t="s">
        <v>785</v>
      </c>
    </row>
    <row r="3022" spans="1:4" ht="27" x14ac:dyDescent="0.2">
      <c r="A3022" s="120" t="s">
        <v>4684</v>
      </c>
      <c r="B3022" s="122" t="s">
        <v>10472</v>
      </c>
      <c r="C3022" s="121" t="s">
        <v>35</v>
      </c>
      <c r="D3022" s="123" t="s">
        <v>182</v>
      </c>
    </row>
    <row r="3023" spans="1:4" ht="27" x14ac:dyDescent="0.2">
      <c r="A3023" s="120" t="s">
        <v>4686</v>
      </c>
      <c r="B3023" s="122" t="s">
        <v>10473</v>
      </c>
      <c r="C3023" s="121" t="s">
        <v>35</v>
      </c>
      <c r="D3023" s="123" t="s">
        <v>13732</v>
      </c>
    </row>
    <row r="3024" spans="1:4" ht="27" x14ac:dyDescent="0.2">
      <c r="A3024" s="120" t="s">
        <v>4687</v>
      </c>
      <c r="B3024" s="122" t="s">
        <v>10474</v>
      </c>
      <c r="C3024" s="121" t="s">
        <v>35</v>
      </c>
      <c r="D3024" s="123" t="s">
        <v>462</v>
      </c>
    </row>
    <row r="3025" spans="1:4" ht="27" x14ac:dyDescent="0.2">
      <c r="A3025" s="120" t="s">
        <v>4688</v>
      </c>
      <c r="B3025" s="122" t="s">
        <v>10475</v>
      </c>
      <c r="C3025" s="121" t="s">
        <v>35</v>
      </c>
      <c r="D3025" s="123" t="s">
        <v>5434</v>
      </c>
    </row>
    <row r="3026" spans="1:4" ht="27" x14ac:dyDescent="0.2">
      <c r="A3026" s="120" t="s">
        <v>4689</v>
      </c>
      <c r="B3026" s="122" t="s">
        <v>10476</v>
      </c>
      <c r="C3026" s="121" t="s">
        <v>35</v>
      </c>
      <c r="D3026" s="123" t="s">
        <v>897</v>
      </c>
    </row>
    <row r="3027" spans="1:4" ht="27" x14ac:dyDescent="0.2">
      <c r="A3027" s="120" t="s">
        <v>4690</v>
      </c>
      <c r="B3027" s="122" t="s">
        <v>10477</v>
      </c>
      <c r="C3027" s="121" t="s">
        <v>35</v>
      </c>
      <c r="D3027" s="123" t="s">
        <v>1174</v>
      </c>
    </row>
    <row r="3028" spans="1:4" ht="27" x14ac:dyDescent="0.2">
      <c r="A3028" s="120" t="s">
        <v>4692</v>
      </c>
      <c r="B3028" s="122" t="s">
        <v>10478</v>
      </c>
      <c r="C3028" s="121" t="s">
        <v>35</v>
      </c>
      <c r="D3028" s="123" t="s">
        <v>14746</v>
      </c>
    </row>
    <row r="3029" spans="1:4" ht="27" x14ac:dyDescent="0.2">
      <c r="A3029" s="120" t="s">
        <v>4693</v>
      </c>
      <c r="B3029" s="122" t="s">
        <v>10479</v>
      </c>
      <c r="C3029" s="121" t="s">
        <v>35</v>
      </c>
      <c r="D3029" s="123" t="s">
        <v>534</v>
      </c>
    </row>
    <row r="3030" spans="1:4" ht="27" x14ac:dyDescent="0.2">
      <c r="A3030" s="120" t="s">
        <v>4694</v>
      </c>
      <c r="B3030" s="122" t="s">
        <v>10480</v>
      </c>
      <c r="C3030" s="121" t="s">
        <v>35</v>
      </c>
      <c r="D3030" s="123" t="s">
        <v>5338</v>
      </c>
    </row>
    <row r="3031" spans="1:4" ht="27" x14ac:dyDescent="0.2">
      <c r="A3031" s="120" t="s">
        <v>4695</v>
      </c>
      <c r="B3031" s="122" t="s">
        <v>10481</v>
      </c>
      <c r="C3031" s="121" t="s">
        <v>35</v>
      </c>
      <c r="D3031" s="123" t="s">
        <v>17726</v>
      </c>
    </row>
    <row r="3032" spans="1:4" ht="27" x14ac:dyDescent="0.2">
      <c r="A3032" s="120" t="s">
        <v>4697</v>
      </c>
      <c r="B3032" s="122" t="s">
        <v>10482</v>
      </c>
      <c r="C3032" s="121" t="s">
        <v>35</v>
      </c>
      <c r="D3032" s="123" t="s">
        <v>17727</v>
      </c>
    </row>
    <row r="3033" spans="1:4" ht="27" x14ac:dyDescent="0.2">
      <c r="A3033" s="120" t="s">
        <v>4698</v>
      </c>
      <c r="B3033" s="122" t="s">
        <v>10483</v>
      </c>
      <c r="C3033" s="121" t="s">
        <v>35</v>
      </c>
      <c r="D3033" s="123" t="s">
        <v>13573</v>
      </c>
    </row>
    <row r="3034" spans="1:4" ht="27" x14ac:dyDescent="0.2">
      <c r="A3034" s="120" t="s">
        <v>4699</v>
      </c>
      <c r="B3034" s="122" t="s">
        <v>10484</v>
      </c>
      <c r="C3034" s="121" t="s">
        <v>35</v>
      </c>
      <c r="D3034" s="123" t="s">
        <v>17728</v>
      </c>
    </row>
    <row r="3035" spans="1:4" ht="27" x14ac:dyDescent="0.2">
      <c r="A3035" s="120" t="s">
        <v>4700</v>
      </c>
      <c r="B3035" s="122" t="s">
        <v>10485</v>
      </c>
      <c r="C3035" s="121" t="s">
        <v>35</v>
      </c>
      <c r="D3035" s="123" t="s">
        <v>7156</v>
      </c>
    </row>
    <row r="3036" spans="1:4" ht="27" x14ac:dyDescent="0.2">
      <c r="A3036" s="120" t="s">
        <v>4701</v>
      </c>
      <c r="B3036" s="122" t="s">
        <v>10486</v>
      </c>
      <c r="C3036" s="121" t="s">
        <v>35</v>
      </c>
      <c r="D3036" s="123" t="s">
        <v>13750</v>
      </c>
    </row>
    <row r="3037" spans="1:4" ht="27" x14ac:dyDescent="0.2">
      <c r="A3037" s="120" t="s">
        <v>4702</v>
      </c>
      <c r="B3037" s="122" t="s">
        <v>10487</v>
      </c>
      <c r="C3037" s="121" t="s">
        <v>35</v>
      </c>
      <c r="D3037" s="123" t="s">
        <v>17729</v>
      </c>
    </row>
    <row r="3038" spans="1:4" ht="27" x14ac:dyDescent="0.2">
      <c r="A3038" s="120" t="s">
        <v>4703</v>
      </c>
      <c r="B3038" s="122" t="s">
        <v>10488</v>
      </c>
      <c r="C3038" s="121" t="s">
        <v>35</v>
      </c>
      <c r="D3038" s="123" t="s">
        <v>14039</v>
      </c>
    </row>
    <row r="3039" spans="1:4" ht="27" x14ac:dyDescent="0.2">
      <c r="A3039" s="120" t="s">
        <v>4704</v>
      </c>
      <c r="B3039" s="122" t="s">
        <v>10489</v>
      </c>
      <c r="C3039" s="121" t="s">
        <v>35</v>
      </c>
      <c r="D3039" s="123" t="s">
        <v>14747</v>
      </c>
    </row>
    <row r="3040" spans="1:4" ht="27" x14ac:dyDescent="0.2">
      <c r="A3040" s="120" t="s">
        <v>4705</v>
      </c>
      <c r="B3040" s="122" t="s">
        <v>10490</v>
      </c>
      <c r="C3040" s="121" t="s">
        <v>35</v>
      </c>
      <c r="D3040" s="123" t="s">
        <v>17730</v>
      </c>
    </row>
    <row r="3041" spans="1:4" ht="27" x14ac:dyDescent="0.2">
      <c r="A3041" s="120" t="s">
        <v>4706</v>
      </c>
      <c r="B3041" s="122" t="s">
        <v>10491</v>
      </c>
      <c r="C3041" s="121" t="s">
        <v>35</v>
      </c>
      <c r="D3041" s="123" t="s">
        <v>17731</v>
      </c>
    </row>
    <row r="3042" spans="1:4" ht="27" x14ac:dyDescent="0.2">
      <c r="A3042" s="120" t="s">
        <v>4707</v>
      </c>
      <c r="B3042" s="122" t="s">
        <v>10492</v>
      </c>
      <c r="C3042" s="121" t="s">
        <v>35</v>
      </c>
      <c r="D3042" s="123" t="s">
        <v>932</v>
      </c>
    </row>
    <row r="3043" spans="1:4" ht="27" x14ac:dyDescent="0.2">
      <c r="A3043" s="120" t="s">
        <v>4708</v>
      </c>
      <c r="B3043" s="122" t="s">
        <v>10493</v>
      </c>
      <c r="C3043" s="121" t="s">
        <v>35</v>
      </c>
      <c r="D3043" s="123" t="s">
        <v>317</v>
      </c>
    </row>
    <row r="3044" spans="1:4" ht="27" x14ac:dyDescent="0.2">
      <c r="A3044" s="120" t="s">
        <v>4709</v>
      </c>
      <c r="B3044" s="122" t="s">
        <v>10494</v>
      </c>
      <c r="C3044" s="121" t="s">
        <v>35</v>
      </c>
      <c r="D3044" s="123" t="s">
        <v>13767</v>
      </c>
    </row>
    <row r="3045" spans="1:4" ht="27" x14ac:dyDescent="0.2">
      <c r="A3045" s="120" t="s">
        <v>4710</v>
      </c>
      <c r="B3045" s="122" t="s">
        <v>10495</v>
      </c>
      <c r="C3045" s="121" t="s">
        <v>35</v>
      </c>
      <c r="D3045" s="123" t="s">
        <v>14177</v>
      </c>
    </row>
    <row r="3046" spans="1:4" ht="27" x14ac:dyDescent="0.2">
      <c r="A3046" s="120" t="s">
        <v>4711</v>
      </c>
      <c r="B3046" s="122" t="s">
        <v>10496</v>
      </c>
      <c r="C3046" s="121" t="s">
        <v>35</v>
      </c>
      <c r="D3046" s="123" t="s">
        <v>17486</v>
      </c>
    </row>
    <row r="3047" spans="1:4" ht="27" x14ac:dyDescent="0.2">
      <c r="A3047" s="120" t="s">
        <v>4712</v>
      </c>
      <c r="B3047" s="122" t="s">
        <v>10497</v>
      </c>
      <c r="C3047" s="121" t="s">
        <v>35</v>
      </c>
      <c r="D3047" s="123" t="s">
        <v>13365</v>
      </c>
    </row>
    <row r="3048" spans="1:4" ht="27" x14ac:dyDescent="0.2">
      <c r="A3048" s="120" t="s">
        <v>4714</v>
      </c>
      <c r="B3048" s="122" t="s">
        <v>10498</v>
      </c>
      <c r="C3048" s="121" t="s">
        <v>35</v>
      </c>
      <c r="D3048" s="123" t="s">
        <v>17419</v>
      </c>
    </row>
    <row r="3049" spans="1:4" ht="27" x14ac:dyDescent="0.2">
      <c r="A3049" s="120" t="s">
        <v>4715</v>
      </c>
      <c r="B3049" s="122" t="s">
        <v>10499</v>
      </c>
      <c r="C3049" s="121" t="s">
        <v>35</v>
      </c>
      <c r="D3049" s="123" t="s">
        <v>4478</v>
      </c>
    </row>
    <row r="3050" spans="1:4" ht="27" x14ac:dyDescent="0.2">
      <c r="A3050" s="120" t="s">
        <v>4716</v>
      </c>
      <c r="B3050" s="122" t="s">
        <v>10500</v>
      </c>
      <c r="C3050" s="121" t="s">
        <v>35</v>
      </c>
      <c r="D3050" s="123" t="s">
        <v>17732</v>
      </c>
    </row>
    <row r="3051" spans="1:4" ht="27" x14ac:dyDescent="0.2">
      <c r="A3051" s="120" t="s">
        <v>4717</v>
      </c>
      <c r="B3051" s="122" t="s">
        <v>10501</v>
      </c>
      <c r="C3051" s="121" t="s">
        <v>35</v>
      </c>
      <c r="D3051" s="123" t="s">
        <v>17733</v>
      </c>
    </row>
    <row r="3052" spans="1:4" ht="27" x14ac:dyDescent="0.2">
      <c r="A3052" s="120" t="s">
        <v>4718</v>
      </c>
      <c r="B3052" s="122" t="s">
        <v>10502</v>
      </c>
      <c r="C3052" s="121" t="s">
        <v>35</v>
      </c>
      <c r="D3052" s="123" t="s">
        <v>681</v>
      </c>
    </row>
    <row r="3053" spans="1:4" ht="27" x14ac:dyDescent="0.2">
      <c r="A3053" s="120" t="s">
        <v>4720</v>
      </c>
      <c r="B3053" s="122" t="s">
        <v>10503</v>
      </c>
      <c r="C3053" s="121" t="s">
        <v>35</v>
      </c>
      <c r="D3053" s="123" t="s">
        <v>798</v>
      </c>
    </row>
    <row r="3054" spans="1:4" ht="27" x14ac:dyDescent="0.2">
      <c r="A3054" s="120" t="s">
        <v>4721</v>
      </c>
      <c r="B3054" s="122" t="s">
        <v>10504</v>
      </c>
      <c r="C3054" s="121" t="s">
        <v>35</v>
      </c>
      <c r="D3054" s="123" t="s">
        <v>17296</v>
      </c>
    </row>
    <row r="3055" spans="1:4" ht="27" x14ac:dyDescent="0.2">
      <c r="A3055" s="120" t="s">
        <v>4722</v>
      </c>
      <c r="B3055" s="122" t="s">
        <v>10505</v>
      </c>
      <c r="C3055" s="121" t="s">
        <v>35</v>
      </c>
      <c r="D3055" s="123" t="s">
        <v>17734</v>
      </c>
    </row>
    <row r="3056" spans="1:4" ht="27" x14ac:dyDescent="0.2">
      <c r="A3056" s="120" t="s">
        <v>4723</v>
      </c>
      <c r="B3056" s="122" t="s">
        <v>10506</v>
      </c>
      <c r="C3056" s="121" t="s">
        <v>35</v>
      </c>
      <c r="D3056" s="123" t="s">
        <v>14751</v>
      </c>
    </row>
    <row r="3057" spans="1:4" ht="27" x14ac:dyDescent="0.2">
      <c r="A3057" s="120" t="s">
        <v>4725</v>
      </c>
      <c r="B3057" s="122" t="s">
        <v>10507</v>
      </c>
      <c r="C3057" s="121" t="s">
        <v>35</v>
      </c>
      <c r="D3057" s="123" t="s">
        <v>319</v>
      </c>
    </row>
    <row r="3058" spans="1:4" ht="54" x14ac:dyDescent="0.2">
      <c r="A3058" s="120" t="s">
        <v>4726</v>
      </c>
      <c r="B3058" s="122" t="s">
        <v>10508</v>
      </c>
      <c r="C3058" s="121" t="s">
        <v>35</v>
      </c>
      <c r="D3058" s="123" t="s">
        <v>17735</v>
      </c>
    </row>
    <row r="3059" spans="1:4" ht="54" x14ac:dyDescent="0.2">
      <c r="A3059" s="120" t="s">
        <v>4727</v>
      </c>
      <c r="B3059" s="122" t="s">
        <v>10509</v>
      </c>
      <c r="C3059" s="121" t="s">
        <v>35</v>
      </c>
      <c r="D3059" s="123" t="s">
        <v>17736</v>
      </c>
    </row>
    <row r="3060" spans="1:4" ht="54" x14ac:dyDescent="0.2">
      <c r="A3060" s="120" t="s">
        <v>4729</v>
      </c>
      <c r="B3060" s="122" t="s">
        <v>10510</v>
      </c>
      <c r="C3060" s="121" t="s">
        <v>35</v>
      </c>
      <c r="D3060" s="123" t="s">
        <v>1199</v>
      </c>
    </row>
    <row r="3061" spans="1:4" ht="40.5" x14ac:dyDescent="0.2">
      <c r="A3061" s="120" t="s">
        <v>4730</v>
      </c>
      <c r="B3061" s="122" t="s">
        <v>10511</v>
      </c>
      <c r="C3061" s="121" t="s">
        <v>35</v>
      </c>
      <c r="D3061" s="123" t="s">
        <v>17478</v>
      </c>
    </row>
    <row r="3062" spans="1:4" ht="40.5" x14ac:dyDescent="0.2">
      <c r="A3062" s="120" t="s">
        <v>4731</v>
      </c>
      <c r="B3062" s="122" t="s">
        <v>10512</v>
      </c>
      <c r="C3062" s="121" t="s">
        <v>35</v>
      </c>
      <c r="D3062" s="123" t="s">
        <v>14418</v>
      </c>
    </row>
    <row r="3063" spans="1:4" ht="54" x14ac:dyDescent="0.2">
      <c r="A3063" s="120" t="s">
        <v>4732</v>
      </c>
      <c r="B3063" s="122" t="s">
        <v>10513</v>
      </c>
      <c r="C3063" s="121" t="s">
        <v>35</v>
      </c>
      <c r="D3063" s="123" t="s">
        <v>17737</v>
      </c>
    </row>
    <row r="3064" spans="1:4" ht="54" x14ac:dyDescent="0.2">
      <c r="A3064" s="120" t="s">
        <v>4733</v>
      </c>
      <c r="B3064" s="122" t="s">
        <v>10514</v>
      </c>
      <c r="C3064" s="121" t="s">
        <v>35</v>
      </c>
      <c r="D3064" s="123" t="s">
        <v>16940</v>
      </c>
    </row>
    <row r="3065" spans="1:4" ht="40.5" x14ac:dyDescent="0.2">
      <c r="A3065" s="120" t="s">
        <v>4735</v>
      </c>
      <c r="B3065" s="122" t="s">
        <v>10515</v>
      </c>
      <c r="C3065" s="121" t="s">
        <v>35</v>
      </c>
      <c r="D3065" s="123" t="s">
        <v>17738</v>
      </c>
    </row>
    <row r="3066" spans="1:4" ht="54" x14ac:dyDescent="0.2">
      <c r="A3066" s="120" t="s">
        <v>4736</v>
      </c>
      <c r="B3066" s="122" t="s">
        <v>10516</v>
      </c>
      <c r="C3066" s="121" t="s">
        <v>35</v>
      </c>
      <c r="D3066" s="123" t="s">
        <v>17739</v>
      </c>
    </row>
    <row r="3067" spans="1:4" ht="54" x14ac:dyDescent="0.2">
      <c r="A3067" s="120" t="s">
        <v>4737</v>
      </c>
      <c r="B3067" s="122" t="s">
        <v>10517</v>
      </c>
      <c r="C3067" s="121" t="s">
        <v>35</v>
      </c>
      <c r="D3067" s="123" t="s">
        <v>17640</v>
      </c>
    </row>
    <row r="3068" spans="1:4" ht="54" x14ac:dyDescent="0.2">
      <c r="A3068" s="120" t="s">
        <v>4738</v>
      </c>
      <c r="B3068" s="122" t="s">
        <v>10518</v>
      </c>
      <c r="C3068" s="121" t="s">
        <v>35</v>
      </c>
      <c r="D3068" s="123" t="s">
        <v>17740</v>
      </c>
    </row>
    <row r="3069" spans="1:4" ht="54" x14ac:dyDescent="0.2">
      <c r="A3069" s="120" t="s">
        <v>4739</v>
      </c>
      <c r="B3069" s="122" t="s">
        <v>10519</v>
      </c>
      <c r="C3069" s="121" t="s">
        <v>35</v>
      </c>
      <c r="D3069" s="123" t="s">
        <v>17741</v>
      </c>
    </row>
    <row r="3070" spans="1:4" ht="40.5" x14ac:dyDescent="0.2">
      <c r="A3070" s="120" t="s">
        <v>4740</v>
      </c>
      <c r="B3070" s="122" t="s">
        <v>10520</v>
      </c>
      <c r="C3070" s="121" t="s">
        <v>35</v>
      </c>
      <c r="D3070" s="123" t="s">
        <v>17742</v>
      </c>
    </row>
    <row r="3071" spans="1:4" ht="27" x14ac:dyDescent="0.2">
      <c r="A3071" s="120" t="s">
        <v>4741</v>
      </c>
      <c r="B3071" s="122" t="s">
        <v>10521</v>
      </c>
      <c r="C3071" s="121" t="s">
        <v>35</v>
      </c>
      <c r="D3071" s="123" t="s">
        <v>17743</v>
      </c>
    </row>
    <row r="3072" spans="1:4" ht="27" x14ac:dyDescent="0.2">
      <c r="A3072" s="120" t="s">
        <v>4742</v>
      </c>
      <c r="B3072" s="122" t="s">
        <v>10522</v>
      </c>
      <c r="C3072" s="121" t="s">
        <v>35</v>
      </c>
      <c r="D3072" s="123" t="s">
        <v>17744</v>
      </c>
    </row>
    <row r="3073" spans="1:4" ht="27" x14ac:dyDescent="0.2">
      <c r="A3073" s="120" t="s">
        <v>4743</v>
      </c>
      <c r="B3073" s="122" t="s">
        <v>10523</v>
      </c>
      <c r="C3073" s="121" t="s">
        <v>35</v>
      </c>
      <c r="D3073" s="123" t="s">
        <v>6355</v>
      </c>
    </row>
    <row r="3074" spans="1:4" ht="27" x14ac:dyDescent="0.2">
      <c r="A3074" s="120" t="s">
        <v>4744</v>
      </c>
      <c r="B3074" s="122" t="s">
        <v>10524</v>
      </c>
      <c r="C3074" s="121" t="s">
        <v>35</v>
      </c>
      <c r="D3074" s="123" t="s">
        <v>17745</v>
      </c>
    </row>
    <row r="3075" spans="1:4" ht="27" x14ac:dyDescent="0.2">
      <c r="A3075" s="120" t="s">
        <v>4745</v>
      </c>
      <c r="B3075" s="122" t="s">
        <v>10525</v>
      </c>
      <c r="C3075" s="121" t="s">
        <v>35</v>
      </c>
      <c r="D3075" s="123" t="s">
        <v>17746</v>
      </c>
    </row>
    <row r="3076" spans="1:4" ht="27" x14ac:dyDescent="0.2">
      <c r="A3076" s="120" t="s">
        <v>4746</v>
      </c>
      <c r="B3076" s="122" t="s">
        <v>10526</v>
      </c>
      <c r="C3076" s="121" t="s">
        <v>35</v>
      </c>
      <c r="D3076" s="123" t="s">
        <v>17747</v>
      </c>
    </row>
    <row r="3077" spans="1:4" ht="27" x14ac:dyDescent="0.2">
      <c r="A3077" s="120" t="s">
        <v>4747</v>
      </c>
      <c r="B3077" s="122" t="s">
        <v>10527</v>
      </c>
      <c r="C3077" s="121" t="s">
        <v>35</v>
      </c>
      <c r="D3077" s="123" t="s">
        <v>17748</v>
      </c>
    </row>
    <row r="3078" spans="1:4" ht="27" x14ac:dyDescent="0.2">
      <c r="A3078" s="120" t="s">
        <v>4748</v>
      </c>
      <c r="B3078" s="122" t="s">
        <v>10528</v>
      </c>
      <c r="C3078" s="121" t="s">
        <v>35</v>
      </c>
      <c r="D3078" s="123" t="s">
        <v>17749</v>
      </c>
    </row>
    <row r="3079" spans="1:4" ht="27" x14ac:dyDescent="0.2">
      <c r="A3079" s="120" t="s">
        <v>4749</v>
      </c>
      <c r="B3079" s="122" t="s">
        <v>10529</v>
      </c>
      <c r="C3079" s="121" t="s">
        <v>35</v>
      </c>
      <c r="D3079" s="123" t="s">
        <v>17750</v>
      </c>
    </row>
    <row r="3080" spans="1:4" ht="27" x14ac:dyDescent="0.2">
      <c r="A3080" s="120" t="s">
        <v>4750</v>
      </c>
      <c r="B3080" s="122" t="s">
        <v>10530</v>
      </c>
      <c r="C3080" s="121" t="s">
        <v>35</v>
      </c>
      <c r="D3080" s="123" t="s">
        <v>17751</v>
      </c>
    </row>
    <row r="3081" spans="1:4" ht="27" x14ac:dyDescent="0.2">
      <c r="A3081" s="120" t="s">
        <v>4751</v>
      </c>
      <c r="B3081" s="122" t="s">
        <v>10531</v>
      </c>
      <c r="C3081" s="121" t="s">
        <v>35</v>
      </c>
      <c r="D3081" s="123" t="s">
        <v>17752</v>
      </c>
    </row>
    <row r="3082" spans="1:4" ht="27" x14ac:dyDescent="0.2">
      <c r="A3082" s="120" t="s">
        <v>4752</v>
      </c>
      <c r="B3082" s="122" t="s">
        <v>10532</v>
      </c>
      <c r="C3082" s="121" t="s">
        <v>35</v>
      </c>
      <c r="D3082" s="123" t="s">
        <v>14192</v>
      </c>
    </row>
    <row r="3083" spans="1:4" ht="27" x14ac:dyDescent="0.2">
      <c r="A3083" s="120" t="s">
        <v>4753</v>
      </c>
      <c r="B3083" s="122" t="s">
        <v>10533</v>
      </c>
      <c r="C3083" s="121" t="s">
        <v>35</v>
      </c>
      <c r="D3083" s="123" t="s">
        <v>1234</v>
      </c>
    </row>
    <row r="3084" spans="1:4" ht="27" x14ac:dyDescent="0.2">
      <c r="A3084" s="120" t="s">
        <v>4754</v>
      </c>
      <c r="B3084" s="122" t="s">
        <v>10534</v>
      </c>
      <c r="C3084" s="121" t="s">
        <v>35</v>
      </c>
      <c r="D3084" s="123" t="s">
        <v>17753</v>
      </c>
    </row>
    <row r="3085" spans="1:4" ht="27" x14ac:dyDescent="0.2">
      <c r="A3085" s="120" t="s">
        <v>4755</v>
      </c>
      <c r="B3085" s="122" t="s">
        <v>10535</v>
      </c>
      <c r="C3085" s="121" t="s">
        <v>35</v>
      </c>
      <c r="D3085" s="123" t="s">
        <v>14256</v>
      </c>
    </row>
    <row r="3086" spans="1:4" ht="27" x14ac:dyDescent="0.2">
      <c r="A3086" s="120" t="s">
        <v>4757</v>
      </c>
      <c r="B3086" s="122" t="s">
        <v>10536</v>
      </c>
      <c r="C3086" s="121" t="s">
        <v>35</v>
      </c>
      <c r="D3086" s="123" t="s">
        <v>17754</v>
      </c>
    </row>
    <row r="3087" spans="1:4" ht="27" x14ac:dyDescent="0.2">
      <c r="A3087" s="120" t="s">
        <v>4758</v>
      </c>
      <c r="B3087" s="122" t="s">
        <v>10537</v>
      </c>
      <c r="C3087" s="121" t="s">
        <v>35</v>
      </c>
      <c r="D3087" s="123" t="s">
        <v>13975</v>
      </c>
    </row>
    <row r="3088" spans="1:4" ht="27" x14ac:dyDescent="0.2">
      <c r="A3088" s="120" t="s">
        <v>4759</v>
      </c>
      <c r="B3088" s="122" t="s">
        <v>10538</v>
      </c>
      <c r="C3088" s="121" t="s">
        <v>35</v>
      </c>
      <c r="D3088" s="123" t="s">
        <v>17755</v>
      </c>
    </row>
    <row r="3089" spans="1:4" ht="27" x14ac:dyDescent="0.2">
      <c r="A3089" s="120" t="s">
        <v>4760</v>
      </c>
      <c r="B3089" s="122" t="s">
        <v>10539</v>
      </c>
      <c r="C3089" s="121" t="s">
        <v>35</v>
      </c>
      <c r="D3089" s="123" t="s">
        <v>17756</v>
      </c>
    </row>
    <row r="3090" spans="1:4" ht="27" x14ac:dyDescent="0.2">
      <c r="A3090" s="120" t="s">
        <v>4761</v>
      </c>
      <c r="B3090" s="122" t="s">
        <v>10540</v>
      </c>
      <c r="C3090" s="121" t="s">
        <v>35</v>
      </c>
      <c r="D3090" s="123" t="s">
        <v>17757</v>
      </c>
    </row>
    <row r="3091" spans="1:4" ht="27" x14ac:dyDescent="0.2">
      <c r="A3091" s="120" t="s">
        <v>4763</v>
      </c>
      <c r="B3091" s="122" t="s">
        <v>10541</v>
      </c>
      <c r="C3091" s="121" t="s">
        <v>35</v>
      </c>
      <c r="D3091" s="123" t="s">
        <v>7491</v>
      </c>
    </row>
    <row r="3092" spans="1:4" ht="27" x14ac:dyDescent="0.2">
      <c r="A3092" s="120" t="s">
        <v>4764</v>
      </c>
      <c r="B3092" s="122" t="s">
        <v>10542</v>
      </c>
      <c r="C3092" s="121" t="s">
        <v>35</v>
      </c>
      <c r="D3092" s="123" t="s">
        <v>17758</v>
      </c>
    </row>
    <row r="3093" spans="1:4" ht="27" x14ac:dyDescent="0.2">
      <c r="A3093" s="120" t="s">
        <v>4765</v>
      </c>
      <c r="B3093" s="122" t="s">
        <v>10543</v>
      </c>
      <c r="C3093" s="121" t="s">
        <v>35</v>
      </c>
      <c r="D3093" s="123" t="s">
        <v>17759</v>
      </c>
    </row>
    <row r="3094" spans="1:4" ht="27" x14ac:dyDescent="0.2">
      <c r="A3094" s="120" t="s">
        <v>4766</v>
      </c>
      <c r="B3094" s="122" t="s">
        <v>10544</v>
      </c>
      <c r="C3094" s="121" t="s">
        <v>35</v>
      </c>
      <c r="D3094" s="123" t="s">
        <v>17760</v>
      </c>
    </row>
    <row r="3095" spans="1:4" ht="27" x14ac:dyDescent="0.2">
      <c r="A3095" s="120" t="s">
        <v>4767</v>
      </c>
      <c r="B3095" s="122" t="s">
        <v>10545</v>
      </c>
      <c r="C3095" s="121" t="s">
        <v>35</v>
      </c>
      <c r="D3095" s="123" t="s">
        <v>17761</v>
      </c>
    </row>
    <row r="3096" spans="1:4" ht="40.5" x14ac:dyDescent="0.2">
      <c r="A3096" s="120" t="s">
        <v>4768</v>
      </c>
      <c r="B3096" s="122" t="s">
        <v>10546</v>
      </c>
      <c r="C3096" s="121" t="s">
        <v>35</v>
      </c>
      <c r="D3096" s="123" t="s">
        <v>17762</v>
      </c>
    </row>
    <row r="3097" spans="1:4" ht="27" x14ac:dyDescent="0.2">
      <c r="A3097" s="120" t="s">
        <v>4769</v>
      </c>
      <c r="B3097" s="122" t="s">
        <v>10547</v>
      </c>
      <c r="C3097" s="121" t="s">
        <v>35</v>
      </c>
      <c r="D3097" s="123" t="s">
        <v>17763</v>
      </c>
    </row>
    <row r="3098" spans="1:4" ht="27" x14ac:dyDescent="0.2">
      <c r="A3098" s="120" t="s">
        <v>4770</v>
      </c>
      <c r="B3098" s="122" t="s">
        <v>10548</v>
      </c>
      <c r="C3098" s="121" t="s">
        <v>35</v>
      </c>
      <c r="D3098" s="123" t="s">
        <v>17764</v>
      </c>
    </row>
    <row r="3099" spans="1:4" ht="27" x14ac:dyDescent="0.2">
      <c r="A3099" s="120" t="s">
        <v>4771</v>
      </c>
      <c r="B3099" s="122" t="s">
        <v>10549</v>
      </c>
      <c r="C3099" s="121" t="s">
        <v>35</v>
      </c>
      <c r="D3099" s="123" t="s">
        <v>17765</v>
      </c>
    </row>
    <row r="3100" spans="1:4" ht="27" x14ac:dyDescent="0.2">
      <c r="A3100" s="120" t="s">
        <v>4772</v>
      </c>
      <c r="B3100" s="122" t="s">
        <v>10550</v>
      </c>
      <c r="C3100" s="121" t="s">
        <v>35</v>
      </c>
      <c r="D3100" s="123" t="s">
        <v>17766</v>
      </c>
    </row>
    <row r="3101" spans="1:4" ht="40.5" x14ac:dyDescent="0.2">
      <c r="A3101" s="120" t="s">
        <v>4773</v>
      </c>
      <c r="B3101" s="122" t="s">
        <v>10551</v>
      </c>
      <c r="C3101" s="121" t="s">
        <v>35</v>
      </c>
      <c r="D3101" s="123" t="s">
        <v>17767</v>
      </c>
    </row>
    <row r="3102" spans="1:4" ht="27" x14ac:dyDescent="0.2">
      <c r="A3102" s="120" t="s">
        <v>4774</v>
      </c>
      <c r="B3102" s="122" t="s">
        <v>10552</v>
      </c>
      <c r="C3102" s="121" t="s">
        <v>35</v>
      </c>
      <c r="D3102" s="123" t="s">
        <v>17768</v>
      </c>
    </row>
    <row r="3103" spans="1:4" ht="27" x14ac:dyDescent="0.2">
      <c r="A3103" s="120" t="s">
        <v>4775</v>
      </c>
      <c r="B3103" s="122" t="s">
        <v>10553</v>
      </c>
      <c r="C3103" s="121" t="s">
        <v>35</v>
      </c>
      <c r="D3103" s="123" t="s">
        <v>17769</v>
      </c>
    </row>
    <row r="3104" spans="1:4" ht="40.5" x14ac:dyDescent="0.2">
      <c r="A3104" s="120" t="s">
        <v>4776</v>
      </c>
      <c r="B3104" s="122" t="s">
        <v>10554</v>
      </c>
      <c r="C3104" s="121" t="s">
        <v>35</v>
      </c>
      <c r="D3104" s="123" t="s">
        <v>16433</v>
      </c>
    </row>
    <row r="3105" spans="1:4" ht="40.5" x14ac:dyDescent="0.2">
      <c r="A3105" s="120" t="s">
        <v>4777</v>
      </c>
      <c r="B3105" s="122" t="s">
        <v>10555</v>
      </c>
      <c r="C3105" s="121" t="s">
        <v>35</v>
      </c>
      <c r="D3105" s="123" t="s">
        <v>5419</v>
      </c>
    </row>
    <row r="3106" spans="1:4" ht="40.5" x14ac:dyDescent="0.2">
      <c r="A3106" s="120" t="s">
        <v>4778</v>
      </c>
      <c r="B3106" s="122" t="s">
        <v>10556</v>
      </c>
      <c r="C3106" s="121" t="s">
        <v>35</v>
      </c>
      <c r="D3106" s="123" t="s">
        <v>17770</v>
      </c>
    </row>
    <row r="3107" spans="1:4" ht="40.5" x14ac:dyDescent="0.2">
      <c r="A3107" s="120" t="s">
        <v>4779</v>
      </c>
      <c r="B3107" s="122" t="s">
        <v>10557</v>
      </c>
      <c r="C3107" s="121" t="s">
        <v>35</v>
      </c>
      <c r="D3107" s="123" t="s">
        <v>4428</v>
      </c>
    </row>
    <row r="3108" spans="1:4" ht="40.5" x14ac:dyDescent="0.2">
      <c r="A3108" s="120" t="s">
        <v>4780</v>
      </c>
      <c r="B3108" s="122" t="s">
        <v>10558</v>
      </c>
      <c r="C3108" s="121" t="s">
        <v>35</v>
      </c>
      <c r="D3108" s="123" t="s">
        <v>6778</v>
      </c>
    </row>
    <row r="3109" spans="1:4" ht="40.5" x14ac:dyDescent="0.2">
      <c r="A3109" s="120" t="s">
        <v>4781</v>
      </c>
      <c r="B3109" s="122" t="s">
        <v>10559</v>
      </c>
      <c r="C3109" s="121" t="s">
        <v>35</v>
      </c>
      <c r="D3109" s="123" t="s">
        <v>14197</v>
      </c>
    </row>
    <row r="3110" spans="1:4" ht="40.5" x14ac:dyDescent="0.2">
      <c r="A3110" s="120" t="s">
        <v>4782</v>
      </c>
      <c r="B3110" s="122" t="s">
        <v>10560</v>
      </c>
      <c r="C3110" s="121" t="s">
        <v>35</v>
      </c>
      <c r="D3110" s="123" t="s">
        <v>17771</v>
      </c>
    </row>
    <row r="3111" spans="1:4" ht="40.5" x14ac:dyDescent="0.2">
      <c r="A3111" s="120" t="s">
        <v>4784</v>
      </c>
      <c r="B3111" s="122" t="s">
        <v>10561</v>
      </c>
      <c r="C3111" s="121" t="s">
        <v>35</v>
      </c>
      <c r="D3111" s="123" t="s">
        <v>17772</v>
      </c>
    </row>
    <row r="3112" spans="1:4" ht="40.5" x14ac:dyDescent="0.2">
      <c r="A3112" s="120" t="s">
        <v>4785</v>
      </c>
      <c r="B3112" s="122" t="s">
        <v>10562</v>
      </c>
      <c r="C3112" s="121" t="s">
        <v>35</v>
      </c>
      <c r="D3112" s="123" t="s">
        <v>17773</v>
      </c>
    </row>
    <row r="3113" spans="1:4" ht="40.5" x14ac:dyDescent="0.2">
      <c r="A3113" s="120" t="s">
        <v>4786</v>
      </c>
      <c r="B3113" s="122" t="s">
        <v>10563</v>
      </c>
      <c r="C3113" s="121" t="s">
        <v>35</v>
      </c>
      <c r="D3113" s="123" t="s">
        <v>17774</v>
      </c>
    </row>
    <row r="3114" spans="1:4" ht="40.5" x14ac:dyDescent="0.2">
      <c r="A3114" s="120" t="s">
        <v>4787</v>
      </c>
      <c r="B3114" s="122" t="s">
        <v>10564</v>
      </c>
      <c r="C3114" s="121" t="s">
        <v>35</v>
      </c>
      <c r="D3114" s="123" t="s">
        <v>17581</v>
      </c>
    </row>
    <row r="3115" spans="1:4" ht="40.5" x14ac:dyDescent="0.2">
      <c r="A3115" s="120" t="s">
        <v>4788</v>
      </c>
      <c r="B3115" s="122" t="s">
        <v>10565</v>
      </c>
      <c r="C3115" s="121" t="s">
        <v>35</v>
      </c>
      <c r="D3115" s="123" t="s">
        <v>431</v>
      </c>
    </row>
    <row r="3116" spans="1:4" ht="40.5" x14ac:dyDescent="0.2">
      <c r="A3116" s="120" t="s">
        <v>4789</v>
      </c>
      <c r="B3116" s="122" t="s">
        <v>10566</v>
      </c>
      <c r="C3116" s="121" t="s">
        <v>35</v>
      </c>
      <c r="D3116" s="123" t="s">
        <v>797</v>
      </c>
    </row>
    <row r="3117" spans="1:4" ht="40.5" x14ac:dyDescent="0.2">
      <c r="A3117" s="120" t="s">
        <v>4790</v>
      </c>
      <c r="B3117" s="122" t="s">
        <v>10567</v>
      </c>
      <c r="C3117" s="121" t="s">
        <v>35</v>
      </c>
      <c r="D3117" s="123" t="s">
        <v>17775</v>
      </c>
    </row>
    <row r="3118" spans="1:4" ht="40.5" x14ac:dyDescent="0.2">
      <c r="A3118" s="120" t="s">
        <v>4791</v>
      </c>
      <c r="B3118" s="122" t="s">
        <v>10568</v>
      </c>
      <c r="C3118" s="121" t="s">
        <v>35</v>
      </c>
      <c r="D3118" s="123" t="s">
        <v>5081</v>
      </c>
    </row>
    <row r="3119" spans="1:4" ht="40.5" x14ac:dyDescent="0.2">
      <c r="A3119" s="120" t="s">
        <v>4793</v>
      </c>
      <c r="B3119" s="122" t="s">
        <v>10569</v>
      </c>
      <c r="C3119" s="121" t="s">
        <v>35</v>
      </c>
      <c r="D3119" s="123" t="s">
        <v>16499</v>
      </c>
    </row>
    <row r="3120" spans="1:4" ht="40.5" x14ac:dyDescent="0.2">
      <c r="A3120" s="120" t="s">
        <v>4794</v>
      </c>
      <c r="B3120" s="122" t="s">
        <v>10570</v>
      </c>
      <c r="C3120" s="121" t="s">
        <v>35</v>
      </c>
      <c r="D3120" s="123" t="s">
        <v>17776</v>
      </c>
    </row>
    <row r="3121" spans="1:4" ht="40.5" x14ac:dyDescent="0.2">
      <c r="A3121" s="120" t="s">
        <v>4795</v>
      </c>
      <c r="B3121" s="122" t="s">
        <v>10571</v>
      </c>
      <c r="C3121" s="121" t="s">
        <v>35</v>
      </c>
      <c r="D3121" s="123" t="s">
        <v>17777</v>
      </c>
    </row>
    <row r="3122" spans="1:4" ht="40.5" x14ac:dyDescent="0.2">
      <c r="A3122" s="120" t="s">
        <v>4796</v>
      </c>
      <c r="B3122" s="122" t="s">
        <v>10572</v>
      </c>
      <c r="C3122" s="121" t="s">
        <v>35</v>
      </c>
      <c r="D3122" s="123" t="s">
        <v>17778</v>
      </c>
    </row>
    <row r="3123" spans="1:4" ht="40.5" x14ac:dyDescent="0.2">
      <c r="A3123" s="120" t="s">
        <v>4797</v>
      </c>
      <c r="B3123" s="122" t="s">
        <v>10573</v>
      </c>
      <c r="C3123" s="121" t="s">
        <v>35</v>
      </c>
      <c r="D3123" s="123" t="s">
        <v>17779</v>
      </c>
    </row>
    <row r="3124" spans="1:4" ht="40.5" x14ac:dyDescent="0.2">
      <c r="A3124" s="120" t="s">
        <v>4799</v>
      </c>
      <c r="B3124" s="122" t="s">
        <v>10574</v>
      </c>
      <c r="C3124" s="121" t="s">
        <v>35</v>
      </c>
      <c r="D3124" s="123" t="s">
        <v>17780</v>
      </c>
    </row>
    <row r="3125" spans="1:4" ht="40.5" x14ac:dyDescent="0.2">
      <c r="A3125" s="120" t="s">
        <v>4801</v>
      </c>
      <c r="B3125" s="122" t="s">
        <v>10575</v>
      </c>
      <c r="C3125" s="121" t="s">
        <v>35</v>
      </c>
      <c r="D3125" s="123" t="s">
        <v>17781</v>
      </c>
    </row>
    <row r="3126" spans="1:4" ht="40.5" x14ac:dyDescent="0.2">
      <c r="A3126" s="120" t="s">
        <v>4802</v>
      </c>
      <c r="B3126" s="122" t="s">
        <v>10576</v>
      </c>
      <c r="C3126" s="121" t="s">
        <v>35</v>
      </c>
      <c r="D3126" s="123" t="s">
        <v>17782</v>
      </c>
    </row>
    <row r="3127" spans="1:4" ht="40.5" x14ac:dyDescent="0.2">
      <c r="A3127" s="120" t="s">
        <v>4803</v>
      </c>
      <c r="B3127" s="122" t="s">
        <v>10577</v>
      </c>
      <c r="C3127" s="121" t="s">
        <v>35</v>
      </c>
      <c r="D3127" s="123" t="s">
        <v>17783</v>
      </c>
    </row>
    <row r="3128" spans="1:4" ht="40.5" x14ac:dyDescent="0.2">
      <c r="A3128" s="120" t="s">
        <v>4804</v>
      </c>
      <c r="B3128" s="122" t="s">
        <v>10578</v>
      </c>
      <c r="C3128" s="121" t="s">
        <v>35</v>
      </c>
      <c r="D3128" s="123" t="s">
        <v>17784</v>
      </c>
    </row>
    <row r="3129" spans="1:4" ht="40.5" x14ac:dyDescent="0.2">
      <c r="A3129" s="120" t="s">
        <v>4805</v>
      </c>
      <c r="B3129" s="122" t="s">
        <v>10579</v>
      </c>
      <c r="C3129" s="121" t="s">
        <v>35</v>
      </c>
      <c r="D3129" s="123" t="s">
        <v>17785</v>
      </c>
    </row>
    <row r="3130" spans="1:4" ht="40.5" x14ac:dyDescent="0.2">
      <c r="A3130" s="120" t="s">
        <v>4806</v>
      </c>
      <c r="B3130" s="122" t="s">
        <v>10580</v>
      </c>
      <c r="C3130" s="121" t="s">
        <v>35</v>
      </c>
      <c r="D3130" s="123" t="s">
        <v>1207</v>
      </c>
    </row>
    <row r="3131" spans="1:4" ht="40.5" x14ac:dyDescent="0.2">
      <c r="A3131" s="120" t="s">
        <v>4807</v>
      </c>
      <c r="B3131" s="122" t="s">
        <v>10581</v>
      </c>
      <c r="C3131" s="121" t="s">
        <v>35</v>
      </c>
      <c r="D3131" s="123" t="s">
        <v>824</v>
      </c>
    </row>
    <row r="3132" spans="1:4" ht="40.5" x14ac:dyDescent="0.2">
      <c r="A3132" s="120" t="s">
        <v>4808</v>
      </c>
      <c r="B3132" s="122" t="s">
        <v>10582</v>
      </c>
      <c r="C3132" s="121" t="s">
        <v>35</v>
      </c>
      <c r="D3132" s="123" t="s">
        <v>449</v>
      </c>
    </row>
    <row r="3133" spans="1:4" ht="40.5" x14ac:dyDescent="0.2">
      <c r="A3133" s="120" t="s">
        <v>4809</v>
      </c>
      <c r="B3133" s="122" t="s">
        <v>10583</v>
      </c>
      <c r="C3133" s="121" t="s">
        <v>35</v>
      </c>
      <c r="D3133" s="123" t="s">
        <v>5105</v>
      </c>
    </row>
    <row r="3134" spans="1:4" ht="40.5" x14ac:dyDescent="0.2">
      <c r="A3134" s="120" t="s">
        <v>4810</v>
      </c>
      <c r="B3134" s="122" t="s">
        <v>10584</v>
      </c>
      <c r="C3134" s="121" t="s">
        <v>35</v>
      </c>
      <c r="D3134" s="123" t="s">
        <v>2139</v>
      </c>
    </row>
    <row r="3135" spans="1:4" ht="40.5" x14ac:dyDescent="0.2">
      <c r="A3135" s="120" t="s">
        <v>4812</v>
      </c>
      <c r="B3135" s="122" t="s">
        <v>10585</v>
      </c>
      <c r="C3135" s="121" t="s">
        <v>35</v>
      </c>
      <c r="D3135" s="123" t="s">
        <v>1325</v>
      </c>
    </row>
    <row r="3136" spans="1:4" ht="40.5" x14ac:dyDescent="0.2">
      <c r="A3136" s="120" t="s">
        <v>4813</v>
      </c>
      <c r="B3136" s="122" t="s">
        <v>10586</v>
      </c>
      <c r="C3136" s="121" t="s">
        <v>35</v>
      </c>
      <c r="D3136" s="123" t="s">
        <v>14244</v>
      </c>
    </row>
    <row r="3137" spans="1:4" ht="40.5" x14ac:dyDescent="0.2">
      <c r="A3137" s="120" t="s">
        <v>4814</v>
      </c>
      <c r="B3137" s="122" t="s">
        <v>10587</v>
      </c>
      <c r="C3137" s="121" t="s">
        <v>35</v>
      </c>
      <c r="D3137" s="123" t="s">
        <v>14103</v>
      </c>
    </row>
    <row r="3138" spans="1:4" ht="40.5" x14ac:dyDescent="0.2">
      <c r="A3138" s="120" t="s">
        <v>4815</v>
      </c>
      <c r="B3138" s="122" t="s">
        <v>10588</v>
      </c>
      <c r="C3138" s="121" t="s">
        <v>35</v>
      </c>
      <c r="D3138" s="123" t="s">
        <v>1873</v>
      </c>
    </row>
    <row r="3139" spans="1:4" ht="40.5" x14ac:dyDescent="0.2">
      <c r="A3139" s="120" t="s">
        <v>4816</v>
      </c>
      <c r="B3139" s="122" t="s">
        <v>10589</v>
      </c>
      <c r="C3139" s="121" t="s">
        <v>35</v>
      </c>
      <c r="D3139" s="123" t="s">
        <v>14723</v>
      </c>
    </row>
    <row r="3140" spans="1:4" ht="40.5" x14ac:dyDescent="0.2">
      <c r="A3140" s="120" t="s">
        <v>4817</v>
      </c>
      <c r="B3140" s="122" t="s">
        <v>10590</v>
      </c>
      <c r="C3140" s="121" t="s">
        <v>35</v>
      </c>
      <c r="D3140" s="123" t="s">
        <v>13811</v>
      </c>
    </row>
    <row r="3141" spans="1:4" ht="40.5" x14ac:dyDescent="0.2">
      <c r="A3141" s="120" t="s">
        <v>4819</v>
      </c>
      <c r="B3141" s="122" t="s">
        <v>10591</v>
      </c>
      <c r="C3141" s="121" t="s">
        <v>35</v>
      </c>
      <c r="D3141" s="123" t="s">
        <v>13932</v>
      </c>
    </row>
    <row r="3142" spans="1:4" ht="40.5" x14ac:dyDescent="0.2">
      <c r="A3142" s="120" t="s">
        <v>4820</v>
      </c>
      <c r="B3142" s="122" t="s">
        <v>10592</v>
      </c>
      <c r="C3142" s="121" t="s">
        <v>35</v>
      </c>
      <c r="D3142" s="123" t="s">
        <v>17786</v>
      </c>
    </row>
    <row r="3143" spans="1:4" ht="40.5" x14ac:dyDescent="0.2">
      <c r="A3143" s="120" t="s">
        <v>4821</v>
      </c>
      <c r="B3143" s="122" t="s">
        <v>10593</v>
      </c>
      <c r="C3143" s="121" t="s">
        <v>35</v>
      </c>
      <c r="D3143" s="123" t="s">
        <v>17787</v>
      </c>
    </row>
    <row r="3144" spans="1:4" ht="40.5" x14ac:dyDescent="0.2">
      <c r="A3144" s="120" t="s">
        <v>4822</v>
      </c>
      <c r="B3144" s="122" t="s">
        <v>10594</v>
      </c>
      <c r="C3144" s="121" t="s">
        <v>35</v>
      </c>
      <c r="D3144" s="123" t="s">
        <v>17788</v>
      </c>
    </row>
    <row r="3145" spans="1:4" ht="27" x14ac:dyDescent="0.2">
      <c r="A3145" s="120" t="s">
        <v>4823</v>
      </c>
      <c r="B3145" s="122" t="s">
        <v>10595</v>
      </c>
      <c r="C3145" s="121" t="s">
        <v>35</v>
      </c>
      <c r="D3145" s="123" t="s">
        <v>17789</v>
      </c>
    </row>
    <row r="3146" spans="1:4" ht="27" x14ac:dyDescent="0.2">
      <c r="A3146" s="120" t="s">
        <v>4825</v>
      </c>
      <c r="B3146" s="122" t="s">
        <v>10596</v>
      </c>
      <c r="C3146" s="121" t="s">
        <v>35</v>
      </c>
      <c r="D3146" s="123" t="s">
        <v>17790</v>
      </c>
    </row>
    <row r="3147" spans="1:4" ht="27" x14ac:dyDescent="0.2">
      <c r="A3147" s="120" t="s">
        <v>4826</v>
      </c>
      <c r="B3147" s="122" t="s">
        <v>10597</v>
      </c>
      <c r="C3147" s="121" t="s">
        <v>35</v>
      </c>
      <c r="D3147" s="123" t="s">
        <v>17791</v>
      </c>
    </row>
    <row r="3148" spans="1:4" ht="27" x14ac:dyDescent="0.2">
      <c r="A3148" s="120" t="s">
        <v>4827</v>
      </c>
      <c r="B3148" s="122" t="s">
        <v>10598</v>
      </c>
      <c r="C3148" s="121" t="s">
        <v>35</v>
      </c>
      <c r="D3148" s="123" t="s">
        <v>827</v>
      </c>
    </row>
    <row r="3149" spans="1:4" ht="27" x14ac:dyDescent="0.2">
      <c r="A3149" s="120" t="s">
        <v>4829</v>
      </c>
      <c r="B3149" s="122" t="s">
        <v>10599</v>
      </c>
      <c r="C3149" s="121" t="s">
        <v>35</v>
      </c>
      <c r="D3149" s="123" t="s">
        <v>17792</v>
      </c>
    </row>
    <row r="3150" spans="1:4" ht="27" x14ac:dyDescent="0.2">
      <c r="A3150" s="120" t="s">
        <v>4830</v>
      </c>
      <c r="B3150" s="122" t="s">
        <v>10600</v>
      </c>
      <c r="C3150" s="121" t="s">
        <v>35</v>
      </c>
      <c r="D3150" s="123" t="s">
        <v>1027</v>
      </c>
    </row>
    <row r="3151" spans="1:4" ht="27" x14ac:dyDescent="0.2">
      <c r="A3151" s="120" t="s">
        <v>4832</v>
      </c>
      <c r="B3151" s="122" t="s">
        <v>10601</v>
      </c>
      <c r="C3151" s="121" t="s">
        <v>35</v>
      </c>
      <c r="D3151" s="123" t="s">
        <v>17793</v>
      </c>
    </row>
    <row r="3152" spans="1:4" ht="27" x14ac:dyDescent="0.2">
      <c r="A3152" s="120" t="s">
        <v>4833</v>
      </c>
      <c r="B3152" s="122" t="s">
        <v>10602</v>
      </c>
      <c r="C3152" s="121" t="s">
        <v>35</v>
      </c>
      <c r="D3152" s="123" t="s">
        <v>14265</v>
      </c>
    </row>
    <row r="3153" spans="1:4" ht="27" x14ac:dyDescent="0.2">
      <c r="A3153" s="120" t="s">
        <v>4834</v>
      </c>
      <c r="B3153" s="122" t="s">
        <v>10603</v>
      </c>
      <c r="C3153" s="121" t="s">
        <v>35</v>
      </c>
      <c r="D3153" s="123" t="s">
        <v>1232</v>
      </c>
    </row>
    <row r="3154" spans="1:4" ht="27" x14ac:dyDescent="0.2">
      <c r="A3154" s="120" t="s">
        <v>4835</v>
      </c>
      <c r="B3154" s="122" t="s">
        <v>10604</v>
      </c>
      <c r="C3154" s="121" t="s">
        <v>35</v>
      </c>
      <c r="D3154" s="123" t="s">
        <v>4125</v>
      </c>
    </row>
    <row r="3155" spans="1:4" ht="27" x14ac:dyDescent="0.2">
      <c r="A3155" s="120" t="s">
        <v>4836</v>
      </c>
      <c r="B3155" s="122" t="s">
        <v>10605</v>
      </c>
      <c r="C3155" s="121" t="s">
        <v>35</v>
      </c>
      <c r="D3155" s="123" t="s">
        <v>1359</v>
      </c>
    </row>
    <row r="3156" spans="1:4" ht="27" x14ac:dyDescent="0.2">
      <c r="A3156" s="120" t="s">
        <v>4838</v>
      </c>
      <c r="B3156" s="122" t="s">
        <v>10606</v>
      </c>
      <c r="C3156" s="121" t="s">
        <v>35</v>
      </c>
      <c r="D3156" s="123" t="s">
        <v>13991</v>
      </c>
    </row>
    <row r="3157" spans="1:4" ht="27" x14ac:dyDescent="0.2">
      <c r="A3157" s="120" t="s">
        <v>4839</v>
      </c>
      <c r="B3157" s="122" t="s">
        <v>10607</v>
      </c>
      <c r="C3157" s="121" t="s">
        <v>35</v>
      </c>
      <c r="D3157" s="123" t="s">
        <v>627</v>
      </c>
    </row>
    <row r="3158" spans="1:4" ht="27" x14ac:dyDescent="0.2">
      <c r="A3158" s="120" t="s">
        <v>4840</v>
      </c>
      <c r="B3158" s="122" t="s">
        <v>10608</v>
      </c>
      <c r="C3158" s="121" t="s">
        <v>35</v>
      </c>
      <c r="D3158" s="123" t="s">
        <v>6865</v>
      </c>
    </row>
    <row r="3159" spans="1:4" ht="27" x14ac:dyDescent="0.2">
      <c r="A3159" s="120" t="s">
        <v>4841</v>
      </c>
      <c r="B3159" s="122" t="s">
        <v>10609</v>
      </c>
      <c r="C3159" s="121" t="s">
        <v>35</v>
      </c>
      <c r="D3159" s="123" t="s">
        <v>17794</v>
      </c>
    </row>
    <row r="3160" spans="1:4" ht="27" x14ac:dyDescent="0.2">
      <c r="A3160" s="120" t="s">
        <v>4842</v>
      </c>
      <c r="B3160" s="122" t="s">
        <v>10610</v>
      </c>
      <c r="C3160" s="121" t="s">
        <v>35</v>
      </c>
      <c r="D3160" s="123" t="s">
        <v>17795</v>
      </c>
    </row>
    <row r="3161" spans="1:4" ht="27" x14ac:dyDescent="0.2">
      <c r="A3161" s="120" t="s">
        <v>4843</v>
      </c>
      <c r="B3161" s="122" t="s">
        <v>10611</v>
      </c>
      <c r="C3161" s="121" t="s">
        <v>35</v>
      </c>
      <c r="D3161" s="123" t="s">
        <v>5692</v>
      </c>
    </row>
    <row r="3162" spans="1:4" ht="27" x14ac:dyDescent="0.2">
      <c r="A3162" s="120" t="s">
        <v>4844</v>
      </c>
      <c r="B3162" s="122" t="s">
        <v>10612</v>
      </c>
      <c r="C3162" s="121" t="s">
        <v>35</v>
      </c>
      <c r="D3162" s="123" t="s">
        <v>428</v>
      </c>
    </row>
    <row r="3163" spans="1:4" ht="27" x14ac:dyDescent="0.2">
      <c r="A3163" s="120" t="s">
        <v>4845</v>
      </c>
      <c r="B3163" s="122" t="s">
        <v>10613</v>
      </c>
      <c r="C3163" s="121" t="s">
        <v>35</v>
      </c>
      <c r="D3163" s="123" t="s">
        <v>17796</v>
      </c>
    </row>
    <row r="3164" spans="1:4" ht="27" x14ac:dyDescent="0.2">
      <c r="A3164" s="120" t="s">
        <v>4846</v>
      </c>
      <c r="B3164" s="122" t="s">
        <v>10614</v>
      </c>
      <c r="C3164" s="121" t="s">
        <v>35</v>
      </c>
      <c r="D3164" s="123" t="s">
        <v>928</v>
      </c>
    </row>
    <row r="3165" spans="1:4" ht="27" x14ac:dyDescent="0.2">
      <c r="A3165" s="120" t="s">
        <v>4847</v>
      </c>
      <c r="B3165" s="122" t="s">
        <v>10615</v>
      </c>
      <c r="C3165" s="121" t="s">
        <v>35</v>
      </c>
      <c r="D3165" s="123" t="s">
        <v>14497</v>
      </c>
    </row>
    <row r="3166" spans="1:4" ht="27" x14ac:dyDescent="0.2">
      <c r="A3166" s="120" t="s">
        <v>4848</v>
      </c>
      <c r="B3166" s="122" t="s">
        <v>10616</v>
      </c>
      <c r="C3166" s="121" t="s">
        <v>35</v>
      </c>
      <c r="D3166" s="123" t="s">
        <v>17797</v>
      </c>
    </row>
    <row r="3167" spans="1:4" ht="27" x14ac:dyDescent="0.2">
      <c r="A3167" s="120" t="s">
        <v>4849</v>
      </c>
      <c r="B3167" s="122" t="s">
        <v>10617</v>
      </c>
      <c r="C3167" s="121" t="s">
        <v>35</v>
      </c>
      <c r="D3167" s="123" t="s">
        <v>17798</v>
      </c>
    </row>
    <row r="3168" spans="1:4" ht="27" x14ac:dyDescent="0.2">
      <c r="A3168" s="120" t="s">
        <v>4850</v>
      </c>
      <c r="B3168" s="122" t="s">
        <v>10618</v>
      </c>
      <c r="C3168" s="121" t="s">
        <v>35</v>
      </c>
      <c r="D3168" s="123" t="s">
        <v>17799</v>
      </c>
    </row>
    <row r="3169" spans="1:4" ht="40.5" x14ac:dyDescent="0.2">
      <c r="A3169" s="120" t="s">
        <v>4851</v>
      </c>
      <c r="B3169" s="122" t="s">
        <v>10619</v>
      </c>
      <c r="C3169" s="121" t="s">
        <v>35</v>
      </c>
      <c r="D3169" s="123" t="s">
        <v>972</v>
      </c>
    </row>
    <row r="3170" spans="1:4" ht="40.5" x14ac:dyDescent="0.2">
      <c r="A3170" s="120" t="s">
        <v>4852</v>
      </c>
      <c r="B3170" s="122" t="s">
        <v>10620</v>
      </c>
      <c r="C3170" s="121" t="s">
        <v>35</v>
      </c>
      <c r="D3170" s="123" t="s">
        <v>438</v>
      </c>
    </row>
    <row r="3171" spans="1:4" ht="40.5" x14ac:dyDescent="0.2">
      <c r="A3171" s="120" t="s">
        <v>4853</v>
      </c>
      <c r="B3171" s="122" t="s">
        <v>10621</v>
      </c>
      <c r="C3171" s="121" t="s">
        <v>35</v>
      </c>
      <c r="D3171" s="123" t="s">
        <v>834</v>
      </c>
    </row>
    <row r="3172" spans="1:4" ht="40.5" x14ac:dyDescent="0.2">
      <c r="A3172" s="120" t="s">
        <v>4855</v>
      </c>
      <c r="B3172" s="122" t="s">
        <v>10622</v>
      </c>
      <c r="C3172" s="121" t="s">
        <v>35</v>
      </c>
      <c r="D3172" s="123" t="s">
        <v>150</v>
      </c>
    </row>
    <row r="3173" spans="1:4" ht="40.5" x14ac:dyDescent="0.2">
      <c r="A3173" s="120" t="s">
        <v>4856</v>
      </c>
      <c r="B3173" s="122" t="s">
        <v>10623</v>
      </c>
      <c r="C3173" s="121" t="s">
        <v>35</v>
      </c>
      <c r="D3173" s="123" t="s">
        <v>14253</v>
      </c>
    </row>
    <row r="3174" spans="1:4" ht="40.5" x14ac:dyDescent="0.2">
      <c r="A3174" s="120" t="s">
        <v>4857</v>
      </c>
      <c r="B3174" s="122" t="s">
        <v>10624</v>
      </c>
      <c r="C3174" s="121" t="s">
        <v>35</v>
      </c>
      <c r="D3174" s="123" t="s">
        <v>14223</v>
      </c>
    </row>
    <row r="3175" spans="1:4" ht="40.5" x14ac:dyDescent="0.2">
      <c r="A3175" s="120" t="s">
        <v>4858</v>
      </c>
      <c r="B3175" s="122" t="s">
        <v>10625</v>
      </c>
      <c r="C3175" s="121" t="s">
        <v>35</v>
      </c>
      <c r="D3175" s="123" t="s">
        <v>6925</v>
      </c>
    </row>
    <row r="3176" spans="1:4" ht="40.5" x14ac:dyDescent="0.2">
      <c r="A3176" s="120" t="s">
        <v>4859</v>
      </c>
      <c r="B3176" s="122" t="s">
        <v>10626</v>
      </c>
      <c r="C3176" s="121" t="s">
        <v>35</v>
      </c>
      <c r="D3176" s="123" t="s">
        <v>17800</v>
      </c>
    </row>
    <row r="3177" spans="1:4" ht="40.5" x14ac:dyDescent="0.2">
      <c r="A3177" s="120" t="s">
        <v>4860</v>
      </c>
      <c r="B3177" s="122" t="s">
        <v>10627</v>
      </c>
      <c r="C3177" s="121" t="s">
        <v>35</v>
      </c>
      <c r="D3177" s="123" t="s">
        <v>17801</v>
      </c>
    </row>
    <row r="3178" spans="1:4" ht="40.5" x14ac:dyDescent="0.2">
      <c r="A3178" s="120" t="s">
        <v>4861</v>
      </c>
      <c r="B3178" s="122" t="s">
        <v>10628</v>
      </c>
      <c r="C3178" s="121" t="s">
        <v>35</v>
      </c>
      <c r="D3178" s="123" t="s">
        <v>876</v>
      </c>
    </row>
    <row r="3179" spans="1:4" ht="40.5" x14ac:dyDescent="0.2">
      <c r="A3179" s="120" t="s">
        <v>4862</v>
      </c>
      <c r="B3179" s="122" t="s">
        <v>10629</v>
      </c>
      <c r="C3179" s="121" t="s">
        <v>35</v>
      </c>
      <c r="D3179" s="123" t="s">
        <v>177</v>
      </c>
    </row>
    <row r="3180" spans="1:4" ht="40.5" x14ac:dyDescent="0.2">
      <c r="A3180" s="120" t="s">
        <v>4863</v>
      </c>
      <c r="B3180" s="122" t="s">
        <v>10630</v>
      </c>
      <c r="C3180" s="121" t="s">
        <v>35</v>
      </c>
      <c r="D3180" s="123" t="s">
        <v>16955</v>
      </c>
    </row>
    <row r="3181" spans="1:4" ht="40.5" x14ac:dyDescent="0.2">
      <c r="A3181" s="120" t="s">
        <v>4865</v>
      </c>
      <c r="B3181" s="122" t="s">
        <v>10631</v>
      </c>
      <c r="C3181" s="121" t="s">
        <v>35</v>
      </c>
      <c r="D3181" s="123" t="s">
        <v>17802</v>
      </c>
    </row>
    <row r="3182" spans="1:4" ht="40.5" x14ac:dyDescent="0.2">
      <c r="A3182" s="120" t="s">
        <v>4866</v>
      </c>
      <c r="B3182" s="122" t="s">
        <v>10632</v>
      </c>
      <c r="C3182" s="121" t="s">
        <v>35</v>
      </c>
      <c r="D3182" s="123" t="s">
        <v>17578</v>
      </c>
    </row>
    <row r="3183" spans="1:4" ht="40.5" x14ac:dyDescent="0.2">
      <c r="A3183" s="120" t="s">
        <v>4867</v>
      </c>
      <c r="B3183" s="122" t="s">
        <v>10633</v>
      </c>
      <c r="C3183" s="121" t="s">
        <v>35</v>
      </c>
      <c r="D3183" s="123" t="s">
        <v>5664</v>
      </c>
    </row>
    <row r="3184" spans="1:4" ht="40.5" x14ac:dyDescent="0.2">
      <c r="A3184" s="120" t="s">
        <v>4868</v>
      </c>
      <c r="B3184" s="122" t="s">
        <v>10634</v>
      </c>
      <c r="C3184" s="121" t="s">
        <v>35</v>
      </c>
      <c r="D3184" s="123" t="s">
        <v>16546</v>
      </c>
    </row>
    <row r="3185" spans="1:4" ht="40.5" x14ac:dyDescent="0.2">
      <c r="A3185" s="120" t="s">
        <v>4869</v>
      </c>
      <c r="B3185" s="122" t="s">
        <v>10635</v>
      </c>
      <c r="C3185" s="121" t="s">
        <v>35</v>
      </c>
      <c r="D3185" s="123" t="s">
        <v>13636</v>
      </c>
    </row>
    <row r="3186" spans="1:4" ht="40.5" x14ac:dyDescent="0.2">
      <c r="A3186" s="120" t="s">
        <v>4870</v>
      </c>
      <c r="B3186" s="122" t="s">
        <v>10636</v>
      </c>
      <c r="C3186" s="121" t="s">
        <v>35</v>
      </c>
      <c r="D3186" s="123" t="s">
        <v>16561</v>
      </c>
    </row>
    <row r="3187" spans="1:4" ht="27" x14ac:dyDescent="0.2">
      <c r="A3187" s="120" t="s">
        <v>4871</v>
      </c>
      <c r="B3187" s="122" t="s">
        <v>10637</v>
      </c>
      <c r="C3187" s="121" t="s">
        <v>35</v>
      </c>
      <c r="D3187" s="123" t="s">
        <v>603</v>
      </c>
    </row>
    <row r="3188" spans="1:4" ht="27" x14ac:dyDescent="0.2">
      <c r="A3188" s="120" t="s">
        <v>4872</v>
      </c>
      <c r="B3188" s="122" t="s">
        <v>10638</v>
      </c>
      <c r="C3188" s="121" t="s">
        <v>35</v>
      </c>
      <c r="D3188" s="123" t="s">
        <v>6539</v>
      </c>
    </row>
    <row r="3189" spans="1:4" ht="27" x14ac:dyDescent="0.2">
      <c r="A3189" s="120" t="s">
        <v>4874</v>
      </c>
      <c r="B3189" s="122" t="s">
        <v>10639</v>
      </c>
      <c r="C3189" s="121" t="s">
        <v>35</v>
      </c>
      <c r="D3189" s="123" t="s">
        <v>5356</v>
      </c>
    </row>
    <row r="3190" spans="1:4" ht="27" x14ac:dyDescent="0.2">
      <c r="A3190" s="120" t="s">
        <v>4875</v>
      </c>
      <c r="B3190" s="122" t="s">
        <v>10640</v>
      </c>
      <c r="C3190" s="121" t="s">
        <v>35</v>
      </c>
      <c r="D3190" s="123" t="s">
        <v>13998</v>
      </c>
    </row>
    <row r="3191" spans="1:4" ht="27" x14ac:dyDescent="0.2">
      <c r="A3191" s="120" t="s">
        <v>4876</v>
      </c>
      <c r="B3191" s="122" t="s">
        <v>10641</v>
      </c>
      <c r="C3191" s="121" t="s">
        <v>35</v>
      </c>
      <c r="D3191" s="123" t="s">
        <v>460</v>
      </c>
    </row>
    <row r="3192" spans="1:4" ht="27" x14ac:dyDescent="0.2">
      <c r="A3192" s="120" t="s">
        <v>4877</v>
      </c>
      <c r="B3192" s="122" t="s">
        <v>10642</v>
      </c>
      <c r="C3192" s="121" t="s">
        <v>35</v>
      </c>
      <c r="D3192" s="123" t="s">
        <v>4235</v>
      </c>
    </row>
    <row r="3193" spans="1:4" ht="27" x14ac:dyDescent="0.2">
      <c r="A3193" s="120" t="s">
        <v>4878</v>
      </c>
      <c r="B3193" s="122" t="s">
        <v>10643</v>
      </c>
      <c r="C3193" s="121" t="s">
        <v>35</v>
      </c>
      <c r="D3193" s="123" t="s">
        <v>1286</v>
      </c>
    </row>
    <row r="3194" spans="1:4" ht="27" x14ac:dyDescent="0.2">
      <c r="A3194" s="120" t="s">
        <v>4879</v>
      </c>
      <c r="B3194" s="122" t="s">
        <v>10644</v>
      </c>
      <c r="C3194" s="121" t="s">
        <v>35</v>
      </c>
      <c r="D3194" s="123" t="s">
        <v>13859</v>
      </c>
    </row>
    <row r="3195" spans="1:4" ht="40.5" x14ac:dyDescent="0.2">
      <c r="A3195" s="120" t="s">
        <v>4881</v>
      </c>
      <c r="B3195" s="122" t="s">
        <v>15620</v>
      </c>
      <c r="C3195" s="121" t="s">
        <v>35</v>
      </c>
      <c r="D3195" s="123" t="s">
        <v>1296</v>
      </c>
    </row>
    <row r="3196" spans="1:4" ht="40.5" x14ac:dyDescent="0.2">
      <c r="A3196" s="120" t="s">
        <v>4883</v>
      </c>
      <c r="B3196" s="122" t="s">
        <v>10645</v>
      </c>
      <c r="C3196" s="121" t="s">
        <v>35</v>
      </c>
      <c r="D3196" s="123" t="s">
        <v>2771</v>
      </c>
    </row>
    <row r="3197" spans="1:4" ht="40.5" x14ac:dyDescent="0.2">
      <c r="A3197" s="120" t="s">
        <v>4885</v>
      </c>
      <c r="B3197" s="122" t="s">
        <v>10646</v>
      </c>
      <c r="C3197" s="121" t="s">
        <v>35</v>
      </c>
      <c r="D3197" s="123" t="s">
        <v>1228</v>
      </c>
    </row>
    <row r="3198" spans="1:4" ht="40.5" x14ac:dyDescent="0.2">
      <c r="A3198" s="120" t="s">
        <v>4886</v>
      </c>
      <c r="B3198" s="122" t="s">
        <v>10647</v>
      </c>
      <c r="C3198" s="121" t="s">
        <v>35</v>
      </c>
      <c r="D3198" s="123" t="s">
        <v>17803</v>
      </c>
    </row>
    <row r="3199" spans="1:4" ht="40.5" x14ac:dyDescent="0.2">
      <c r="A3199" s="120" t="s">
        <v>4888</v>
      </c>
      <c r="B3199" s="122" t="s">
        <v>10648</v>
      </c>
      <c r="C3199" s="121" t="s">
        <v>35</v>
      </c>
      <c r="D3199" s="123" t="s">
        <v>1196</v>
      </c>
    </row>
    <row r="3200" spans="1:4" ht="40.5" x14ac:dyDescent="0.2">
      <c r="A3200" s="120" t="s">
        <v>4889</v>
      </c>
      <c r="B3200" s="122" t="s">
        <v>10649</v>
      </c>
      <c r="C3200" s="121" t="s">
        <v>35</v>
      </c>
      <c r="D3200" s="123" t="s">
        <v>14675</v>
      </c>
    </row>
    <row r="3201" spans="1:4" ht="40.5" x14ac:dyDescent="0.2">
      <c r="A3201" s="120" t="s">
        <v>4890</v>
      </c>
      <c r="B3201" s="122" t="s">
        <v>10650</v>
      </c>
      <c r="C3201" s="121" t="s">
        <v>35</v>
      </c>
      <c r="D3201" s="123" t="s">
        <v>4150</v>
      </c>
    </row>
    <row r="3202" spans="1:4" ht="40.5" x14ac:dyDescent="0.2">
      <c r="A3202" s="120" t="s">
        <v>4892</v>
      </c>
      <c r="B3202" s="122" t="s">
        <v>15621</v>
      </c>
      <c r="C3202" s="121" t="s">
        <v>35</v>
      </c>
      <c r="D3202" s="123" t="s">
        <v>6129</v>
      </c>
    </row>
    <row r="3203" spans="1:4" ht="27" x14ac:dyDescent="0.2">
      <c r="A3203" s="120" t="s">
        <v>4893</v>
      </c>
      <c r="B3203" s="122" t="s">
        <v>10651</v>
      </c>
      <c r="C3203" s="121" t="s">
        <v>35</v>
      </c>
      <c r="D3203" s="123" t="s">
        <v>17804</v>
      </c>
    </row>
    <row r="3204" spans="1:4" ht="27" x14ac:dyDescent="0.2">
      <c r="A3204" s="120" t="s">
        <v>4895</v>
      </c>
      <c r="B3204" s="122" t="s">
        <v>10652</v>
      </c>
      <c r="C3204" s="121" t="s">
        <v>35</v>
      </c>
      <c r="D3204" s="123" t="s">
        <v>17805</v>
      </c>
    </row>
    <row r="3205" spans="1:4" ht="27" x14ac:dyDescent="0.2">
      <c r="A3205" s="120" t="s">
        <v>4896</v>
      </c>
      <c r="B3205" s="122" t="s">
        <v>10653</v>
      </c>
      <c r="C3205" s="121" t="s">
        <v>35</v>
      </c>
      <c r="D3205" s="123" t="s">
        <v>17806</v>
      </c>
    </row>
    <row r="3206" spans="1:4" ht="27" x14ac:dyDescent="0.2">
      <c r="A3206" s="120" t="s">
        <v>4897</v>
      </c>
      <c r="B3206" s="122" t="s">
        <v>10654</v>
      </c>
      <c r="C3206" s="121" t="s">
        <v>35</v>
      </c>
      <c r="D3206" s="123" t="s">
        <v>17807</v>
      </c>
    </row>
    <row r="3207" spans="1:4" ht="27" x14ac:dyDescent="0.2">
      <c r="A3207" s="120" t="s">
        <v>4898</v>
      </c>
      <c r="B3207" s="122" t="s">
        <v>10655</v>
      </c>
      <c r="C3207" s="121" t="s">
        <v>35</v>
      </c>
      <c r="D3207" s="123" t="s">
        <v>17746</v>
      </c>
    </row>
    <row r="3208" spans="1:4" ht="27" x14ac:dyDescent="0.2">
      <c r="A3208" s="120" t="s">
        <v>4899</v>
      </c>
      <c r="B3208" s="122" t="s">
        <v>10656</v>
      </c>
      <c r="C3208" s="121" t="s">
        <v>35</v>
      </c>
      <c r="D3208" s="123" t="s">
        <v>13432</v>
      </c>
    </row>
    <row r="3209" spans="1:4" ht="27" x14ac:dyDescent="0.2">
      <c r="A3209" s="120" t="s">
        <v>4900</v>
      </c>
      <c r="B3209" s="122" t="s">
        <v>10657</v>
      </c>
      <c r="C3209" s="121" t="s">
        <v>35</v>
      </c>
      <c r="D3209" s="123" t="s">
        <v>17808</v>
      </c>
    </row>
    <row r="3210" spans="1:4" ht="27" x14ac:dyDescent="0.2">
      <c r="A3210" s="120" t="s">
        <v>4901</v>
      </c>
      <c r="B3210" s="122" t="s">
        <v>10658</v>
      </c>
      <c r="C3210" s="121" t="s">
        <v>35</v>
      </c>
      <c r="D3210" s="123" t="s">
        <v>709</v>
      </c>
    </row>
    <row r="3211" spans="1:4" ht="27" x14ac:dyDescent="0.2">
      <c r="A3211" s="120" t="s">
        <v>4902</v>
      </c>
      <c r="B3211" s="122" t="s">
        <v>10659</v>
      </c>
      <c r="C3211" s="121" t="s">
        <v>35</v>
      </c>
      <c r="D3211" s="123" t="s">
        <v>17809</v>
      </c>
    </row>
    <row r="3212" spans="1:4" ht="27" x14ac:dyDescent="0.2">
      <c r="A3212" s="120" t="s">
        <v>4903</v>
      </c>
      <c r="B3212" s="122" t="s">
        <v>10660</v>
      </c>
      <c r="C3212" s="121" t="s">
        <v>35</v>
      </c>
      <c r="D3212" s="123" t="s">
        <v>17502</v>
      </c>
    </row>
    <row r="3213" spans="1:4" ht="27" x14ac:dyDescent="0.2">
      <c r="A3213" s="120" t="s">
        <v>4904</v>
      </c>
      <c r="B3213" s="122" t="s">
        <v>10661</v>
      </c>
      <c r="C3213" s="121" t="s">
        <v>35</v>
      </c>
      <c r="D3213" s="123" t="s">
        <v>17810</v>
      </c>
    </row>
    <row r="3214" spans="1:4" ht="27" x14ac:dyDescent="0.2">
      <c r="A3214" s="120" t="s">
        <v>4905</v>
      </c>
      <c r="B3214" s="122" t="s">
        <v>10662</v>
      </c>
      <c r="C3214" s="121" t="s">
        <v>35</v>
      </c>
      <c r="D3214" s="123" t="s">
        <v>17811</v>
      </c>
    </row>
    <row r="3215" spans="1:4" ht="27" x14ac:dyDescent="0.2">
      <c r="A3215" s="120" t="s">
        <v>4906</v>
      </c>
      <c r="B3215" s="122" t="s">
        <v>10663</v>
      </c>
      <c r="C3215" s="121" t="s">
        <v>35</v>
      </c>
      <c r="D3215" s="123" t="s">
        <v>17812</v>
      </c>
    </row>
    <row r="3216" spans="1:4" ht="27" x14ac:dyDescent="0.2">
      <c r="A3216" s="120" t="s">
        <v>4907</v>
      </c>
      <c r="B3216" s="122" t="s">
        <v>10664</v>
      </c>
      <c r="C3216" s="121" t="s">
        <v>35</v>
      </c>
      <c r="D3216" s="123" t="s">
        <v>17813</v>
      </c>
    </row>
    <row r="3217" spans="1:4" ht="27" x14ac:dyDescent="0.2">
      <c r="A3217" s="120" t="s">
        <v>4908</v>
      </c>
      <c r="B3217" s="122" t="s">
        <v>10665</v>
      </c>
      <c r="C3217" s="121" t="s">
        <v>35</v>
      </c>
      <c r="D3217" s="123" t="s">
        <v>16464</v>
      </c>
    </row>
    <row r="3218" spans="1:4" ht="27" x14ac:dyDescent="0.2">
      <c r="A3218" s="120" t="s">
        <v>4909</v>
      </c>
      <c r="B3218" s="122" t="s">
        <v>10666</v>
      </c>
      <c r="C3218" s="121" t="s">
        <v>35</v>
      </c>
      <c r="D3218" s="123" t="s">
        <v>13257</v>
      </c>
    </row>
    <row r="3219" spans="1:4" ht="27" x14ac:dyDescent="0.2">
      <c r="A3219" s="120" t="s">
        <v>4910</v>
      </c>
      <c r="B3219" s="122" t="s">
        <v>10667</v>
      </c>
      <c r="C3219" s="121" t="s">
        <v>35</v>
      </c>
      <c r="D3219" s="123" t="s">
        <v>17814</v>
      </c>
    </row>
    <row r="3220" spans="1:4" ht="27" x14ac:dyDescent="0.2">
      <c r="A3220" s="120" t="s">
        <v>4911</v>
      </c>
      <c r="B3220" s="122" t="s">
        <v>10668</v>
      </c>
      <c r="C3220" s="121" t="s">
        <v>35</v>
      </c>
      <c r="D3220" s="123" t="s">
        <v>17815</v>
      </c>
    </row>
    <row r="3221" spans="1:4" ht="27" x14ac:dyDescent="0.2">
      <c r="A3221" s="120" t="s">
        <v>4912</v>
      </c>
      <c r="B3221" s="122" t="s">
        <v>10669</v>
      </c>
      <c r="C3221" s="121" t="s">
        <v>35</v>
      </c>
      <c r="D3221" s="123" t="s">
        <v>14008</v>
      </c>
    </row>
    <row r="3222" spans="1:4" ht="27" x14ac:dyDescent="0.2">
      <c r="A3222" s="120" t="s">
        <v>4913</v>
      </c>
      <c r="B3222" s="122" t="s">
        <v>10670</v>
      </c>
      <c r="C3222" s="121" t="s">
        <v>35</v>
      </c>
      <c r="D3222" s="123" t="s">
        <v>17816</v>
      </c>
    </row>
    <row r="3223" spans="1:4" ht="27" x14ac:dyDescent="0.2">
      <c r="A3223" s="120" t="s">
        <v>4914</v>
      </c>
      <c r="B3223" s="122" t="s">
        <v>10671</v>
      </c>
      <c r="C3223" s="121" t="s">
        <v>35</v>
      </c>
      <c r="D3223" s="123" t="s">
        <v>14573</v>
      </c>
    </row>
    <row r="3224" spans="1:4" ht="27" x14ac:dyDescent="0.2">
      <c r="A3224" s="120" t="s">
        <v>4916</v>
      </c>
      <c r="B3224" s="122" t="s">
        <v>10672</v>
      </c>
      <c r="C3224" s="121" t="s">
        <v>35</v>
      </c>
      <c r="D3224" s="123" t="s">
        <v>17817</v>
      </c>
    </row>
    <row r="3225" spans="1:4" ht="27" x14ac:dyDescent="0.2">
      <c r="A3225" s="120" t="s">
        <v>4917</v>
      </c>
      <c r="B3225" s="122" t="s">
        <v>10673</v>
      </c>
      <c r="C3225" s="121" t="s">
        <v>35</v>
      </c>
      <c r="D3225" s="123" t="s">
        <v>17818</v>
      </c>
    </row>
    <row r="3226" spans="1:4" ht="27" x14ac:dyDescent="0.2">
      <c r="A3226" s="120" t="s">
        <v>4918</v>
      </c>
      <c r="B3226" s="122" t="s">
        <v>10674</v>
      </c>
      <c r="C3226" s="121" t="s">
        <v>35</v>
      </c>
      <c r="D3226" s="123" t="s">
        <v>17819</v>
      </c>
    </row>
    <row r="3227" spans="1:4" ht="40.5" x14ac:dyDescent="0.2">
      <c r="A3227" s="120" t="s">
        <v>4919</v>
      </c>
      <c r="B3227" s="122" t="s">
        <v>10675</v>
      </c>
      <c r="C3227" s="121" t="s">
        <v>35</v>
      </c>
      <c r="D3227" s="123" t="s">
        <v>17820</v>
      </c>
    </row>
    <row r="3228" spans="1:4" ht="40.5" x14ac:dyDescent="0.2">
      <c r="A3228" s="120" t="s">
        <v>4921</v>
      </c>
      <c r="B3228" s="122" t="s">
        <v>10676</v>
      </c>
      <c r="C3228" s="121" t="s">
        <v>35</v>
      </c>
      <c r="D3228" s="123" t="s">
        <v>14429</v>
      </c>
    </row>
    <row r="3229" spans="1:4" ht="40.5" x14ac:dyDescent="0.2">
      <c r="A3229" s="120" t="s">
        <v>4922</v>
      </c>
      <c r="B3229" s="122" t="s">
        <v>10677</v>
      </c>
      <c r="C3229" s="121" t="s">
        <v>35</v>
      </c>
      <c r="D3229" s="123" t="s">
        <v>17821</v>
      </c>
    </row>
    <row r="3230" spans="1:4" ht="13.5" x14ac:dyDescent="0.2">
      <c r="A3230" s="120" t="s">
        <v>4923</v>
      </c>
      <c r="B3230" s="122" t="s">
        <v>10678</v>
      </c>
      <c r="C3230" s="121" t="s">
        <v>14757</v>
      </c>
      <c r="D3230" s="123" t="s">
        <v>624</v>
      </c>
    </row>
    <row r="3231" spans="1:4" ht="13.5" x14ac:dyDescent="0.2">
      <c r="A3231" s="120" t="s">
        <v>4924</v>
      </c>
      <c r="B3231" s="122" t="s">
        <v>10679</v>
      </c>
      <c r="C3231" s="121" t="s">
        <v>14757</v>
      </c>
      <c r="D3231" s="123" t="s">
        <v>5708</v>
      </c>
    </row>
    <row r="3232" spans="1:4" ht="13.5" x14ac:dyDescent="0.2">
      <c r="A3232" s="120" t="s">
        <v>4925</v>
      </c>
      <c r="B3232" s="122" t="s">
        <v>10680</v>
      </c>
      <c r="C3232" s="121" t="s">
        <v>14757</v>
      </c>
      <c r="D3232" s="123" t="s">
        <v>959</v>
      </c>
    </row>
    <row r="3233" spans="1:4" ht="13.5" x14ac:dyDescent="0.2">
      <c r="A3233" s="120" t="s">
        <v>4926</v>
      </c>
      <c r="B3233" s="122" t="s">
        <v>10681</v>
      </c>
      <c r="C3233" s="121" t="s">
        <v>14757</v>
      </c>
      <c r="D3233" s="123" t="s">
        <v>17822</v>
      </c>
    </row>
    <row r="3234" spans="1:4" ht="13.5" x14ac:dyDescent="0.2">
      <c r="A3234" s="120" t="s">
        <v>4927</v>
      </c>
      <c r="B3234" s="122" t="s">
        <v>10682</v>
      </c>
      <c r="C3234" s="121" t="s">
        <v>14757</v>
      </c>
      <c r="D3234" s="123" t="s">
        <v>17823</v>
      </c>
    </row>
    <row r="3235" spans="1:4" ht="13.5" x14ac:dyDescent="0.2">
      <c r="A3235" s="120" t="s">
        <v>4928</v>
      </c>
      <c r="B3235" s="122" t="s">
        <v>10683</v>
      </c>
      <c r="C3235" s="121" t="s">
        <v>14757</v>
      </c>
      <c r="D3235" s="123" t="s">
        <v>17824</v>
      </c>
    </row>
    <row r="3236" spans="1:4" ht="13.5" x14ac:dyDescent="0.2">
      <c r="A3236" s="120" t="s">
        <v>4929</v>
      </c>
      <c r="B3236" s="122" t="s">
        <v>15622</v>
      </c>
      <c r="C3236" s="121" t="s">
        <v>14757</v>
      </c>
      <c r="D3236" s="123" t="s">
        <v>17825</v>
      </c>
    </row>
    <row r="3237" spans="1:4" ht="13.5" x14ac:dyDescent="0.2">
      <c r="A3237" s="120" t="s">
        <v>4930</v>
      </c>
      <c r="B3237" s="122" t="s">
        <v>10684</v>
      </c>
      <c r="C3237" s="121" t="s">
        <v>14757</v>
      </c>
      <c r="D3237" s="123" t="s">
        <v>17826</v>
      </c>
    </row>
    <row r="3238" spans="1:4" ht="13.5" x14ac:dyDescent="0.2">
      <c r="A3238" s="120" t="s">
        <v>4931</v>
      </c>
      <c r="B3238" s="122" t="s">
        <v>10685</v>
      </c>
      <c r="C3238" s="121" t="s">
        <v>14757</v>
      </c>
      <c r="D3238" s="123" t="s">
        <v>17827</v>
      </c>
    </row>
    <row r="3239" spans="1:4" ht="13.5" x14ac:dyDescent="0.2">
      <c r="A3239" s="120" t="s">
        <v>4932</v>
      </c>
      <c r="B3239" s="122" t="s">
        <v>10686</v>
      </c>
      <c r="C3239" s="121" t="s">
        <v>14757</v>
      </c>
      <c r="D3239" s="123" t="s">
        <v>17828</v>
      </c>
    </row>
    <row r="3240" spans="1:4" ht="13.5" x14ac:dyDescent="0.2">
      <c r="A3240" s="120" t="s">
        <v>4933</v>
      </c>
      <c r="B3240" s="122" t="s">
        <v>10687</v>
      </c>
      <c r="C3240" s="121" t="s">
        <v>14757</v>
      </c>
      <c r="D3240" s="123" t="s">
        <v>17829</v>
      </c>
    </row>
    <row r="3241" spans="1:4" ht="13.5" x14ac:dyDescent="0.2">
      <c r="A3241" s="120" t="s">
        <v>4934</v>
      </c>
      <c r="B3241" s="122" t="s">
        <v>10688</v>
      </c>
      <c r="C3241" s="121" t="s">
        <v>14757</v>
      </c>
      <c r="D3241" s="123" t="s">
        <v>17830</v>
      </c>
    </row>
    <row r="3242" spans="1:4" ht="13.5" x14ac:dyDescent="0.2">
      <c r="A3242" s="120" t="s">
        <v>4935</v>
      </c>
      <c r="B3242" s="122" t="s">
        <v>10689</v>
      </c>
      <c r="C3242" s="121" t="s">
        <v>14757</v>
      </c>
      <c r="D3242" s="123" t="s">
        <v>17831</v>
      </c>
    </row>
    <row r="3243" spans="1:4" ht="13.5" x14ac:dyDescent="0.2">
      <c r="A3243" s="120" t="s">
        <v>4936</v>
      </c>
      <c r="B3243" s="122" t="s">
        <v>10690</v>
      </c>
      <c r="C3243" s="121" t="s">
        <v>14757</v>
      </c>
      <c r="D3243" s="123" t="s">
        <v>17832</v>
      </c>
    </row>
    <row r="3244" spans="1:4" ht="13.5" x14ac:dyDescent="0.2">
      <c r="A3244" s="120" t="s">
        <v>4937</v>
      </c>
      <c r="B3244" s="122" t="s">
        <v>10691</v>
      </c>
      <c r="C3244" s="121" t="s">
        <v>14757</v>
      </c>
      <c r="D3244" s="123" t="s">
        <v>17833</v>
      </c>
    </row>
    <row r="3245" spans="1:4" ht="13.5" x14ac:dyDescent="0.2">
      <c r="A3245" s="120" t="s">
        <v>4938</v>
      </c>
      <c r="B3245" s="122" t="s">
        <v>10692</v>
      </c>
      <c r="C3245" s="121" t="s">
        <v>14757</v>
      </c>
      <c r="D3245" s="123" t="s">
        <v>17834</v>
      </c>
    </row>
    <row r="3246" spans="1:4" ht="13.5" x14ac:dyDescent="0.2">
      <c r="A3246" s="120" t="s">
        <v>4939</v>
      </c>
      <c r="B3246" s="122" t="s">
        <v>10693</v>
      </c>
      <c r="C3246" s="121" t="s">
        <v>14757</v>
      </c>
      <c r="D3246" s="123" t="s">
        <v>17835</v>
      </c>
    </row>
    <row r="3247" spans="1:4" ht="13.5" x14ac:dyDescent="0.2">
      <c r="A3247" s="120" t="s">
        <v>4940</v>
      </c>
      <c r="B3247" s="122" t="s">
        <v>10694</v>
      </c>
      <c r="C3247" s="121" t="s">
        <v>14757</v>
      </c>
      <c r="D3247" s="123" t="s">
        <v>17836</v>
      </c>
    </row>
    <row r="3248" spans="1:4" ht="13.5" x14ac:dyDescent="0.2">
      <c r="A3248" s="120" t="s">
        <v>4941</v>
      </c>
      <c r="B3248" s="122" t="s">
        <v>10695</v>
      </c>
      <c r="C3248" s="121" t="s">
        <v>14757</v>
      </c>
      <c r="D3248" s="123" t="s">
        <v>17837</v>
      </c>
    </row>
    <row r="3249" spans="1:4" ht="27" x14ac:dyDescent="0.2">
      <c r="A3249" s="120" t="s">
        <v>4942</v>
      </c>
      <c r="B3249" s="122" t="s">
        <v>10696</v>
      </c>
      <c r="C3249" s="121" t="s">
        <v>14757</v>
      </c>
      <c r="D3249" s="123" t="s">
        <v>170</v>
      </c>
    </row>
    <row r="3250" spans="1:4" ht="27" x14ac:dyDescent="0.2">
      <c r="A3250" s="120" t="s">
        <v>4943</v>
      </c>
      <c r="B3250" s="122" t="s">
        <v>10697</v>
      </c>
      <c r="C3250" s="121" t="s">
        <v>14757</v>
      </c>
      <c r="D3250" s="123" t="s">
        <v>3732</v>
      </c>
    </row>
    <row r="3251" spans="1:4" ht="27" x14ac:dyDescent="0.2">
      <c r="A3251" s="120" t="s">
        <v>4945</v>
      </c>
      <c r="B3251" s="122" t="s">
        <v>10698</v>
      </c>
      <c r="C3251" s="121" t="s">
        <v>14757</v>
      </c>
      <c r="D3251" s="123" t="s">
        <v>1243</v>
      </c>
    </row>
    <row r="3252" spans="1:4" ht="27" x14ac:dyDescent="0.2">
      <c r="A3252" s="120" t="s">
        <v>4947</v>
      </c>
      <c r="B3252" s="122" t="s">
        <v>10699</v>
      </c>
      <c r="C3252" s="121" t="s">
        <v>14757</v>
      </c>
      <c r="D3252" s="123" t="s">
        <v>2590</v>
      </c>
    </row>
    <row r="3253" spans="1:4" ht="27" x14ac:dyDescent="0.2">
      <c r="A3253" s="120" t="s">
        <v>4948</v>
      </c>
      <c r="B3253" s="122" t="s">
        <v>10700</v>
      </c>
      <c r="C3253" s="121" t="s">
        <v>14757</v>
      </c>
      <c r="D3253" s="123" t="s">
        <v>1123</v>
      </c>
    </row>
    <row r="3254" spans="1:4" ht="27" x14ac:dyDescent="0.2">
      <c r="A3254" s="120" t="s">
        <v>4949</v>
      </c>
      <c r="B3254" s="122" t="s">
        <v>10701</v>
      </c>
      <c r="C3254" s="121" t="s">
        <v>14757</v>
      </c>
      <c r="D3254" s="123" t="s">
        <v>335</v>
      </c>
    </row>
    <row r="3255" spans="1:4" ht="27" x14ac:dyDescent="0.2">
      <c r="A3255" s="120" t="s">
        <v>4950</v>
      </c>
      <c r="B3255" s="122" t="s">
        <v>10702</v>
      </c>
      <c r="C3255" s="121" t="s">
        <v>14757</v>
      </c>
      <c r="D3255" s="123" t="s">
        <v>133</v>
      </c>
    </row>
    <row r="3256" spans="1:4" ht="27" x14ac:dyDescent="0.2">
      <c r="A3256" s="120" t="s">
        <v>4951</v>
      </c>
      <c r="B3256" s="122" t="s">
        <v>10703</v>
      </c>
      <c r="C3256" s="121" t="s">
        <v>14757</v>
      </c>
      <c r="D3256" s="123" t="s">
        <v>17838</v>
      </c>
    </row>
    <row r="3257" spans="1:4" ht="40.5" x14ac:dyDescent="0.2">
      <c r="A3257" s="120" t="s">
        <v>4952</v>
      </c>
      <c r="B3257" s="122" t="s">
        <v>10704</v>
      </c>
      <c r="C3257" s="121" t="s">
        <v>14757</v>
      </c>
      <c r="D3257" s="123" t="s">
        <v>17839</v>
      </c>
    </row>
    <row r="3258" spans="1:4" ht="27" x14ac:dyDescent="0.2">
      <c r="A3258" s="120" t="s">
        <v>4953</v>
      </c>
      <c r="B3258" s="122" t="s">
        <v>10705</v>
      </c>
      <c r="C3258" s="121" t="s">
        <v>14757</v>
      </c>
      <c r="D3258" s="123" t="s">
        <v>528</v>
      </c>
    </row>
    <row r="3259" spans="1:4" ht="27" x14ac:dyDescent="0.2">
      <c r="A3259" s="120" t="s">
        <v>4954</v>
      </c>
      <c r="B3259" s="122" t="s">
        <v>10706</v>
      </c>
      <c r="C3259" s="121" t="s">
        <v>14757</v>
      </c>
      <c r="D3259" s="123" t="s">
        <v>654</v>
      </c>
    </row>
    <row r="3260" spans="1:4" ht="27" x14ac:dyDescent="0.2">
      <c r="A3260" s="120" t="s">
        <v>4956</v>
      </c>
      <c r="B3260" s="122" t="s">
        <v>10707</v>
      </c>
      <c r="C3260" s="121" t="s">
        <v>14757</v>
      </c>
      <c r="D3260" s="123" t="s">
        <v>1048</v>
      </c>
    </row>
    <row r="3261" spans="1:4" ht="27" x14ac:dyDescent="0.2">
      <c r="A3261" s="120" t="s">
        <v>4957</v>
      </c>
      <c r="B3261" s="122" t="s">
        <v>10708</v>
      </c>
      <c r="C3261" s="121" t="s">
        <v>14757</v>
      </c>
      <c r="D3261" s="123" t="s">
        <v>799</v>
      </c>
    </row>
    <row r="3262" spans="1:4" ht="27" x14ac:dyDescent="0.2">
      <c r="A3262" s="120" t="s">
        <v>4959</v>
      </c>
      <c r="B3262" s="122" t="s">
        <v>10709</v>
      </c>
      <c r="C3262" s="121" t="s">
        <v>14757</v>
      </c>
      <c r="D3262" s="123" t="s">
        <v>723</v>
      </c>
    </row>
    <row r="3263" spans="1:4" ht="27" x14ac:dyDescent="0.2">
      <c r="A3263" s="120" t="s">
        <v>4960</v>
      </c>
      <c r="B3263" s="122" t="s">
        <v>10710</v>
      </c>
      <c r="C3263" s="121" t="s">
        <v>14757</v>
      </c>
      <c r="D3263" s="123" t="s">
        <v>1029</v>
      </c>
    </row>
    <row r="3264" spans="1:4" ht="27" x14ac:dyDescent="0.2">
      <c r="A3264" s="120" t="s">
        <v>4961</v>
      </c>
      <c r="B3264" s="122" t="s">
        <v>10711</v>
      </c>
      <c r="C3264" s="121" t="s">
        <v>14757</v>
      </c>
      <c r="D3264" s="123" t="s">
        <v>161</v>
      </c>
    </row>
    <row r="3265" spans="1:4" ht="27" x14ac:dyDescent="0.2">
      <c r="A3265" s="120" t="s">
        <v>4962</v>
      </c>
      <c r="B3265" s="122" t="s">
        <v>10712</v>
      </c>
      <c r="C3265" s="121" t="s">
        <v>14757</v>
      </c>
      <c r="D3265" s="123" t="s">
        <v>13516</v>
      </c>
    </row>
    <row r="3266" spans="1:4" ht="27" x14ac:dyDescent="0.2">
      <c r="A3266" s="120" t="s">
        <v>4963</v>
      </c>
      <c r="B3266" s="122" t="s">
        <v>15623</v>
      </c>
      <c r="C3266" s="121" t="s">
        <v>14757</v>
      </c>
      <c r="D3266" s="123" t="s">
        <v>5708</v>
      </c>
    </row>
    <row r="3267" spans="1:4" ht="40.5" x14ac:dyDescent="0.2">
      <c r="A3267" s="120" t="s">
        <v>4965</v>
      </c>
      <c r="B3267" s="122" t="s">
        <v>10713</v>
      </c>
      <c r="C3267" s="121" t="s">
        <v>14757</v>
      </c>
      <c r="D3267" s="123" t="s">
        <v>2146</v>
      </c>
    </row>
    <row r="3268" spans="1:4" ht="27" x14ac:dyDescent="0.2">
      <c r="A3268" s="120" t="s">
        <v>4966</v>
      </c>
      <c r="B3268" s="122" t="s">
        <v>10714</v>
      </c>
      <c r="C3268" s="121" t="s">
        <v>14757</v>
      </c>
      <c r="D3268" s="123" t="s">
        <v>522</v>
      </c>
    </row>
    <row r="3269" spans="1:4" ht="27" x14ac:dyDescent="0.2">
      <c r="A3269" s="120" t="s">
        <v>4967</v>
      </c>
      <c r="B3269" s="122" t="s">
        <v>10715</v>
      </c>
      <c r="C3269" s="121" t="s">
        <v>14757</v>
      </c>
      <c r="D3269" s="123" t="s">
        <v>752</v>
      </c>
    </row>
    <row r="3270" spans="1:4" ht="27" x14ac:dyDescent="0.2">
      <c r="A3270" s="120" t="s">
        <v>4969</v>
      </c>
      <c r="B3270" s="122" t="s">
        <v>10716</v>
      </c>
      <c r="C3270" s="121" t="s">
        <v>14757</v>
      </c>
      <c r="D3270" s="123" t="s">
        <v>341</v>
      </c>
    </row>
    <row r="3271" spans="1:4" ht="27" x14ac:dyDescent="0.2">
      <c r="A3271" s="120" t="s">
        <v>4971</v>
      </c>
      <c r="B3271" s="122" t="s">
        <v>10717</v>
      </c>
      <c r="C3271" s="121" t="s">
        <v>14757</v>
      </c>
      <c r="D3271" s="123" t="s">
        <v>492</v>
      </c>
    </row>
    <row r="3272" spans="1:4" ht="27" x14ac:dyDescent="0.2">
      <c r="A3272" s="120" t="s">
        <v>4972</v>
      </c>
      <c r="B3272" s="122" t="s">
        <v>10718</v>
      </c>
      <c r="C3272" s="121" t="s">
        <v>14757</v>
      </c>
      <c r="D3272" s="123" t="s">
        <v>353</v>
      </c>
    </row>
    <row r="3273" spans="1:4" ht="27" x14ac:dyDescent="0.2">
      <c r="A3273" s="120" t="s">
        <v>4974</v>
      </c>
      <c r="B3273" s="122" t="s">
        <v>15624</v>
      </c>
      <c r="C3273" s="121" t="s">
        <v>14757</v>
      </c>
      <c r="D3273" s="123" t="s">
        <v>867</v>
      </c>
    </row>
    <row r="3274" spans="1:4" ht="40.5" x14ac:dyDescent="0.2">
      <c r="A3274" s="120" t="s">
        <v>4975</v>
      </c>
      <c r="B3274" s="122" t="s">
        <v>10719</v>
      </c>
      <c r="C3274" s="121" t="s">
        <v>14757</v>
      </c>
      <c r="D3274" s="123" t="s">
        <v>846</v>
      </c>
    </row>
    <row r="3275" spans="1:4" ht="27" x14ac:dyDescent="0.2">
      <c r="A3275" s="120" t="s">
        <v>4976</v>
      </c>
      <c r="B3275" s="122" t="s">
        <v>10720</v>
      </c>
      <c r="C3275" s="121" t="s">
        <v>14757</v>
      </c>
      <c r="D3275" s="123" t="s">
        <v>528</v>
      </c>
    </row>
    <row r="3276" spans="1:4" ht="27" x14ac:dyDescent="0.2">
      <c r="A3276" s="120" t="s">
        <v>4977</v>
      </c>
      <c r="B3276" s="122" t="s">
        <v>10721</v>
      </c>
      <c r="C3276" s="121" t="s">
        <v>14757</v>
      </c>
      <c r="D3276" s="123" t="s">
        <v>2649</v>
      </c>
    </row>
    <row r="3277" spans="1:4" ht="27" x14ac:dyDescent="0.2">
      <c r="A3277" s="120" t="s">
        <v>4978</v>
      </c>
      <c r="B3277" s="122" t="s">
        <v>10722</v>
      </c>
      <c r="C3277" s="121" t="s">
        <v>14757</v>
      </c>
      <c r="D3277" s="123" t="s">
        <v>5434</v>
      </c>
    </row>
    <row r="3278" spans="1:4" ht="27" x14ac:dyDescent="0.2">
      <c r="A3278" s="120" t="s">
        <v>4979</v>
      </c>
      <c r="B3278" s="122" t="s">
        <v>10723</v>
      </c>
      <c r="C3278" s="121" t="s">
        <v>14757</v>
      </c>
      <c r="D3278" s="123" t="s">
        <v>17840</v>
      </c>
    </row>
    <row r="3279" spans="1:4" ht="27" x14ac:dyDescent="0.2">
      <c r="A3279" s="120" t="s">
        <v>4980</v>
      </c>
      <c r="B3279" s="122" t="s">
        <v>10724</v>
      </c>
      <c r="C3279" s="121" t="s">
        <v>14757</v>
      </c>
      <c r="D3279" s="123" t="s">
        <v>17841</v>
      </c>
    </row>
    <row r="3280" spans="1:4" ht="27" x14ac:dyDescent="0.2">
      <c r="A3280" s="120" t="s">
        <v>4981</v>
      </c>
      <c r="B3280" s="122" t="s">
        <v>10725</v>
      </c>
      <c r="C3280" s="121" t="s">
        <v>14757</v>
      </c>
      <c r="D3280" s="123" t="s">
        <v>6415</v>
      </c>
    </row>
    <row r="3281" spans="1:4" ht="27" x14ac:dyDescent="0.2">
      <c r="A3281" s="120" t="s">
        <v>4982</v>
      </c>
      <c r="B3281" s="122" t="s">
        <v>15625</v>
      </c>
      <c r="C3281" s="121" t="s">
        <v>14757</v>
      </c>
      <c r="D3281" s="123" t="s">
        <v>17842</v>
      </c>
    </row>
    <row r="3282" spans="1:4" ht="40.5" x14ac:dyDescent="0.2">
      <c r="A3282" s="120" t="s">
        <v>4983</v>
      </c>
      <c r="B3282" s="122" t="s">
        <v>10726</v>
      </c>
      <c r="C3282" s="121" t="s">
        <v>14757</v>
      </c>
      <c r="D3282" s="123" t="s">
        <v>6431</v>
      </c>
    </row>
    <row r="3283" spans="1:4" ht="27" x14ac:dyDescent="0.2">
      <c r="A3283" s="120" t="s">
        <v>4984</v>
      </c>
      <c r="B3283" s="122" t="s">
        <v>10727</v>
      </c>
      <c r="C3283" s="121" t="s">
        <v>14757</v>
      </c>
      <c r="D3283" s="123" t="s">
        <v>616</v>
      </c>
    </row>
    <row r="3284" spans="1:4" ht="27" x14ac:dyDescent="0.2">
      <c r="A3284" s="120" t="s">
        <v>4986</v>
      </c>
      <c r="B3284" s="122" t="s">
        <v>10728</v>
      </c>
      <c r="C3284" s="121" t="s">
        <v>14757</v>
      </c>
      <c r="D3284" s="123" t="s">
        <v>566</v>
      </c>
    </row>
    <row r="3285" spans="1:4" ht="40.5" x14ac:dyDescent="0.2">
      <c r="A3285" s="120" t="s">
        <v>4987</v>
      </c>
      <c r="B3285" s="122" t="s">
        <v>10729</v>
      </c>
      <c r="C3285" s="121" t="s">
        <v>14757</v>
      </c>
      <c r="D3285" s="123" t="s">
        <v>209</v>
      </c>
    </row>
    <row r="3286" spans="1:4" ht="27" x14ac:dyDescent="0.2">
      <c r="A3286" s="120" t="s">
        <v>4988</v>
      </c>
      <c r="B3286" s="122" t="s">
        <v>10730</v>
      </c>
      <c r="C3286" s="121" t="s">
        <v>14757</v>
      </c>
      <c r="D3286" s="123" t="s">
        <v>7065</v>
      </c>
    </row>
    <row r="3287" spans="1:4" ht="40.5" x14ac:dyDescent="0.2">
      <c r="A3287" s="120" t="s">
        <v>4990</v>
      </c>
      <c r="B3287" s="122" t="s">
        <v>10731</v>
      </c>
      <c r="C3287" s="121" t="s">
        <v>14757</v>
      </c>
      <c r="D3287" s="123" t="s">
        <v>767</v>
      </c>
    </row>
    <row r="3288" spans="1:4" ht="27" x14ac:dyDescent="0.2">
      <c r="A3288" s="120" t="s">
        <v>4991</v>
      </c>
      <c r="B3288" s="122" t="s">
        <v>10732</v>
      </c>
      <c r="C3288" s="121" t="s">
        <v>14757</v>
      </c>
      <c r="D3288" s="123" t="s">
        <v>1051</v>
      </c>
    </row>
    <row r="3289" spans="1:4" ht="27" x14ac:dyDescent="0.2">
      <c r="A3289" s="120" t="s">
        <v>4992</v>
      </c>
      <c r="B3289" s="122" t="s">
        <v>10733</v>
      </c>
      <c r="C3289" s="121" t="s">
        <v>14757</v>
      </c>
      <c r="D3289" s="123" t="s">
        <v>5195</v>
      </c>
    </row>
    <row r="3290" spans="1:4" ht="40.5" x14ac:dyDescent="0.2">
      <c r="A3290" s="120" t="s">
        <v>4994</v>
      </c>
      <c r="B3290" s="122" t="s">
        <v>10734</v>
      </c>
      <c r="C3290" s="121" t="s">
        <v>14757</v>
      </c>
      <c r="D3290" s="123" t="s">
        <v>3703</v>
      </c>
    </row>
    <row r="3291" spans="1:4" ht="27" x14ac:dyDescent="0.2">
      <c r="A3291" s="120" t="s">
        <v>4995</v>
      </c>
      <c r="B3291" s="122" t="s">
        <v>10735</v>
      </c>
      <c r="C3291" s="121" t="s">
        <v>14757</v>
      </c>
      <c r="D3291" s="123" t="s">
        <v>512</v>
      </c>
    </row>
    <row r="3292" spans="1:4" ht="27" x14ac:dyDescent="0.2">
      <c r="A3292" s="120" t="s">
        <v>4997</v>
      </c>
      <c r="B3292" s="122" t="s">
        <v>10736</v>
      </c>
      <c r="C3292" s="121" t="s">
        <v>14757</v>
      </c>
      <c r="D3292" s="123" t="s">
        <v>4998</v>
      </c>
    </row>
    <row r="3293" spans="1:4" ht="27" x14ac:dyDescent="0.2">
      <c r="A3293" s="120" t="s">
        <v>4999</v>
      </c>
      <c r="B3293" s="122" t="s">
        <v>10737</v>
      </c>
      <c r="C3293" s="121" t="s">
        <v>14757</v>
      </c>
      <c r="D3293" s="123" t="s">
        <v>1156</v>
      </c>
    </row>
    <row r="3294" spans="1:4" ht="27" x14ac:dyDescent="0.2">
      <c r="A3294" s="120" t="s">
        <v>5000</v>
      </c>
      <c r="B3294" s="122" t="s">
        <v>10738</v>
      </c>
      <c r="C3294" s="121" t="s">
        <v>14757</v>
      </c>
      <c r="D3294" s="123" t="s">
        <v>4968</v>
      </c>
    </row>
    <row r="3295" spans="1:4" ht="27" x14ac:dyDescent="0.2">
      <c r="A3295" s="120" t="s">
        <v>5001</v>
      </c>
      <c r="B3295" s="122" t="s">
        <v>10739</v>
      </c>
      <c r="C3295" s="121" t="s">
        <v>14757</v>
      </c>
      <c r="D3295" s="123" t="s">
        <v>16268</v>
      </c>
    </row>
    <row r="3296" spans="1:4" ht="27" x14ac:dyDescent="0.2">
      <c r="A3296" s="120" t="s">
        <v>5003</v>
      </c>
      <c r="B3296" s="122" t="s">
        <v>10740</v>
      </c>
      <c r="C3296" s="121" t="s">
        <v>14757</v>
      </c>
      <c r="D3296" s="123" t="s">
        <v>477</v>
      </c>
    </row>
    <row r="3297" spans="1:4" ht="27" x14ac:dyDescent="0.2">
      <c r="A3297" s="120" t="s">
        <v>5004</v>
      </c>
      <c r="B3297" s="122" t="s">
        <v>10741</v>
      </c>
      <c r="C3297" s="121" t="s">
        <v>14757</v>
      </c>
      <c r="D3297" s="123" t="s">
        <v>998</v>
      </c>
    </row>
    <row r="3298" spans="1:4" ht="27" x14ac:dyDescent="0.2">
      <c r="A3298" s="120" t="s">
        <v>5005</v>
      </c>
      <c r="B3298" s="122" t="s">
        <v>10742</v>
      </c>
      <c r="C3298" s="121" t="s">
        <v>14757</v>
      </c>
      <c r="D3298" s="123" t="s">
        <v>857</v>
      </c>
    </row>
    <row r="3299" spans="1:4" ht="27" x14ac:dyDescent="0.2">
      <c r="A3299" s="120" t="s">
        <v>5006</v>
      </c>
      <c r="B3299" s="122" t="s">
        <v>10743</v>
      </c>
      <c r="C3299" s="121" t="s">
        <v>14757</v>
      </c>
      <c r="D3299" s="123" t="s">
        <v>1230</v>
      </c>
    </row>
    <row r="3300" spans="1:4" ht="27" x14ac:dyDescent="0.2">
      <c r="A3300" s="120" t="s">
        <v>5007</v>
      </c>
      <c r="B3300" s="122" t="s">
        <v>10744</v>
      </c>
      <c r="C3300" s="121" t="s">
        <v>14757</v>
      </c>
      <c r="D3300" s="123" t="s">
        <v>564</v>
      </c>
    </row>
    <row r="3301" spans="1:4" ht="27" x14ac:dyDescent="0.2">
      <c r="A3301" s="120" t="s">
        <v>5008</v>
      </c>
      <c r="B3301" s="122" t="s">
        <v>10745</v>
      </c>
      <c r="C3301" s="121" t="s">
        <v>14757</v>
      </c>
      <c r="D3301" s="123" t="s">
        <v>949</v>
      </c>
    </row>
    <row r="3302" spans="1:4" ht="27" x14ac:dyDescent="0.2">
      <c r="A3302" s="120" t="s">
        <v>5009</v>
      </c>
      <c r="B3302" s="122" t="s">
        <v>10746</v>
      </c>
      <c r="C3302" s="121" t="s">
        <v>14757</v>
      </c>
      <c r="D3302" s="123" t="s">
        <v>257</v>
      </c>
    </row>
    <row r="3303" spans="1:4" ht="27" x14ac:dyDescent="0.2">
      <c r="A3303" s="120" t="s">
        <v>5010</v>
      </c>
      <c r="B3303" s="122" t="s">
        <v>10747</v>
      </c>
      <c r="C3303" s="121" t="s">
        <v>14757</v>
      </c>
      <c r="D3303" s="123" t="s">
        <v>864</v>
      </c>
    </row>
    <row r="3304" spans="1:4" ht="27" x14ac:dyDescent="0.2">
      <c r="A3304" s="120" t="s">
        <v>5011</v>
      </c>
      <c r="B3304" s="122" t="s">
        <v>10748</v>
      </c>
      <c r="C3304" s="121" t="s">
        <v>14757</v>
      </c>
      <c r="D3304" s="123" t="s">
        <v>17843</v>
      </c>
    </row>
    <row r="3305" spans="1:4" ht="27" x14ac:dyDescent="0.2">
      <c r="A3305" s="120" t="s">
        <v>5013</v>
      </c>
      <c r="B3305" s="122" t="s">
        <v>10749</v>
      </c>
      <c r="C3305" s="121" t="s">
        <v>14757</v>
      </c>
      <c r="D3305" s="123" t="s">
        <v>740</v>
      </c>
    </row>
    <row r="3306" spans="1:4" ht="27" x14ac:dyDescent="0.2">
      <c r="A3306" s="120" t="s">
        <v>5014</v>
      </c>
      <c r="B3306" s="122" t="s">
        <v>10750</v>
      </c>
      <c r="C3306" s="121" t="s">
        <v>14757</v>
      </c>
      <c r="D3306" s="123" t="s">
        <v>1366</v>
      </c>
    </row>
    <row r="3307" spans="1:4" ht="27" x14ac:dyDescent="0.2">
      <c r="A3307" s="120" t="s">
        <v>5015</v>
      </c>
      <c r="B3307" s="122" t="s">
        <v>10751</v>
      </c>
      <c r="C3307" s="121" t="s">
        <v>14757</v>
      </c>
      <c r="D3307" s="123" t="s">
        <v>136</v>
      </c>
    </row>
    <row r="3308" spans="1:4" ht="27" x14ac:dyDescent="0.2">
      <c r="A3308" s="120" t="s">
        <v>5016</v>
      </c>
      <c r="B3308" s="122" t="s">
        <v>10752</v>
      </c>
      <c r="C3308" s="121" t="s">
        <v>14757</v>
      </c>
      <c r="D3308" s="123" t="s">
        <v>17844</v>
      </c>
    </row>
    <row r="3309" spans="1:4" ht="27" x14ac:dyDescent="0.2">
      <c r="A3309" s="120" t="s">
        <v>5017</v>
      </c>
      <c r="B3309" s="122" t="s">
        <v>15626</v>
      </c>
      <c r="C3309" s="121" t="s">
        <v>14757</v>
      </c>
      <c r="D3309" s="123" t="s">
        <v>1251</v>
      </c>
    </row>
    <row r="3310" spans="1:4" ht="40.5" x14ac:dyDescent="0.2">
      <c r="A3310" s="120" t="s">
        <v>5018</v>
      </c>
      <c r="B3310" s="122" t="s">
        <v>10753</v>
      </c>
      <c r="C3310" s="121" t="s">
        <v>14757</v>
      </c>
      <c r="D3310" s="123" t="s">
        <v>17845</v>
      </c>
    </row>
    <row r="3311" spans="1:4" ht="27" x14ac:dyDescent="0.2">
      <c r="A3311" s="120" t="s">
        <v>5019</v>
      </c>
      <c r="B3311" s="122" t="s">
        <v>10754</v>
      </c>
      <c r="C3311" s="121" t="s">
        <v>14757</v>
      </c>
      <c r="D3311" s="123" t="s">
        <v>17846</v>
      </c>
    </row>
    <row r="3312" spans="1:4" ht="27" x14ac:dyDescent="0.2">
      <c r="A3312" s="120" t="s">
        <v>5020</v>
      </c>
      <c r="B3312" s="122" t="s">
        <v>10755</v>
      </c>
      <c r="C3312" s="121" t="s">
        <v>14757</v>
      </c>
      <c r="D3312" s="123" t="s">
        <v>485</v>
      </c>
    </row>
    <row r="3313" spans="1:4" ht="27" x14ac:dyDescent="0.2">
      <c r="A3313" s="120" t="s">
        <v>5021</v>
      </c>
      <c r="B3313" s="122" t="s">
        <v>10756</v>
      </c>
      <c r="C3313" s="121" t="s">
        <v>14757</v>
      </c>
      <c r="D3313" s="123" t="s">
        <v>933</v>
      </c>
    </row>
    <row r="3314" spans="1:4" ht="27" x14ac:dyDescent="0.2">
      <c r="A3314" s="120" t="s">
        <v>5022</v>
      </c>
      <c r="B3314" s="122" t="s">
        <v>10757</v>
      </c>
      <c r="C3314" s="121" t="s">
        <v>14757</v>
      </c>
      <c r="D3314" s="123" t="s">
        <v>856</v>
      </c>
    </row>
    <row r="3315" spans="1:4" ht="27" x14ac:dyDescent="0.2">
      <c r="A3315" s="120" t="s">
        <v>5023</v>
      </c>
      <c r="B3315" s="122" t="s">
        <v>10758</v>
      </c>
      <c r="C3315" s="121" t="s">
        <v>14757</v>
      </c>
      <c r="D3315" s="123" t="s">
        <v>2665</v>
      </c>
    </row>
    <row r="3316" spans="1:4" ht="27" x14ac:dyDescent="0.2">
      <c r="A3316" s="120" t="s">
        <v>5024</v>
      </c>
      <c r="B3316" s="122" t="s">
        <v>15627</v>
      </c>
      <c r="C3316" s="121" t="s">
        <v>14757</v>
      </c>
      <c r="D3316" s="123" t="s">
        <v>17847</v>
      </c>
    </row>
    <row r="3317" spans="1:4" ht="40.5" x14ac:dyDescent="0.2">
      <c r="A3317" s="120" t="s">
        <v>5025</v>
      </c>
      <c r="B3317" s="122" t="s">
        <v>10759</v>
      </c>
      <c r="C3317" s="121" t="s">
        <v>14757</v>
      </c>
      <c r="D3317" s="123" t="s">
        <v>715</v>
      </c>
    </row>
    <row r="3318" spans="1:4" ht="27" x14ac:dyDescent="0.2">
      <c r="A3318" s="120" t="s">
        <v>5027</v>
      </c>
      <c r="B3318" s="122" t="s">
        <v>10760</v>
      </c>
      <c r="C3318" s="121" t="s">
        <v>14757</v>
      </c>
      <c r="D3318" s="123" t="s">
        <v>17326</v>
      </c>
    </row>
    <row r="3319" spans="1:4" ht="27" x14ac:dyDescent="0.2">
      <c r="A3319" s="120" t="s">
        <v>5028</v>
      </c>
      <c r="B3319" s="122" t="s">
        <v>10761</v>
      </c>
      <c r="C3319" s="121" t="s">
        <v>14757</v>
      </c>
      <c r="D3319" s="123" t="s">
        <v>5002</v>
      </c>
    </row>
    <row r="3320" spans="1:4" ht="27" x14ac:dyDescent="0.2">
      <c r="A3320" s="120" t="s">
        <v>5029</v>
      </c>
      <c r="B3320" s="122" t="s">
        <v>10762</v>
      </c>
      <c r="C3320" s="121" t="s">
        <v>14757</v>
      </c>
      <c r="D3320" s="123" t="s">
        <v>17848</v>
      </c>
    </row>
    <row r="3321" spans="1:4" ht="27" x14ac:dyDescent="0.2">
      <c r="A3321" s="120" t="s">
        <v>5030</v>
      </c>
      <c r="B3321" s="122" t="s">
        <v>10763</v>
      </c>
      <c r="C3321" s="121" t="s">
        <v>14757</v>
      </c>
      <c r="D3321" s="123" t="s">
        <v>2412</v>
      </c>
    </row>
    <row r="3322" spans="1:4" ht="27" x14ac:dyDescent="0.2">
      <c r="A3322" s="120" t="s">
        <v>5031</v>
      </c>
      <c r="B3322" s="122" t="s">
        <v>10764</v>
      </c>
      <c r="C3322" s="121" t="s">
        <v>14757</v>
      </c>
      <c r="D3322" s="123" t="s">
        <v>3773</v>
      </c>
    </row>
    <row r="3323" spans="1:4" ht="27" x14ac:dyDescent="0.2">
      <c r="A3323" s="120" t="s">
        <v>5032</v>
      </c>
      <c r="B3323" s="122" t="s">
        <v>15628</v>
      </c>
      <c r="C3323" s="121" t="s">
        <v>14757</v>
      </c>
      <c r="D3323" s="123" t="s">
        <v>958</v>
      </c>
    </row>
    <row r="3324" spans="1:4" ht="40.5" x14ac:dyDescent="0.2">
      <c r="A3324" s="120" t="s">
        <v>5034</v>
      </c>
      <c r="B3324" s="122" t="s">
        <v>10765</v>
      </c>
      <c r="C3324" s="121" t="s">
        <v>14757</v>
      </c>
      <c r="D3324" s="123" t="s">
        <v>436</v>
      </c>
    </row>
    <row r="3325" spans="1:4" ht="27" x14ac:dyDescent="0.2">
      <c r="A3325" s="120" t="s">
        <v>5035</v>
      </c>
      <c r="B3325" s="122" t="s">
        <v>10766</v>
      </c>
      <c r="C3325" s="121" t="s">
        <v>14757</v>
      </c>
      <c r="D3325" s="123" t="s">
        <v>563</v>
      </c>
    </row>
    <row r="3326" spans="1:4" ht="27" x14ac:dyDescent="0.2">
      <c r="A3326" s="120" t="s">
        <v>5036</v>
      </c>
      <c r="B3326" s="122" t="s">
        <v>10767</v>
      </c>
      <c r="C3326" s="121" t="s">
        <v>14757</v>
      </c>
      <c r="D3326" s="123" t="s">
        <v>685</v>
      </c>
    </row>
    <row r="3327" spans="1:4" ht="40.5" x14ac:dyDescent="0.2">
      <c r="A3327" s="120" t="s">
        <v>5037</v>
      </c>
      <c r="B3327" s="122" t="s">
        <v>10768</v>
      </c>
      <c r="C3327" s="121" t="s">
        <v>14757</v>
      </c>
      <c r="D3327" s="123" t="s">
        <v>5434</v>
      </c>
    </row>
    <row r="3328" spans="1:4" ht="27" x14ac:dyDescent="0.2">
      <c r="A3328" s="120" t="s">
        <v>5038</v>
      </c>
      <c r="B3328" s="122" t="s">
        <v>10769</v>
      </c>
      <c r="C3328" s="121" t="s">
        <v>14757</v>
      </c>
      <c r="D3328" s="123" t="s">
        <v>949</v>
      </c>
    </row>
    <row r="3329" spans="1:4" ht="40.5" x14ac:dyDescent="0.2">
      <c r="A3329" s="120" t="s">
        <v>5039</v>
      </c>
      <c r="B3329" s="122" t="s">
        <v>10770</v>
      </c>
      <c r="C3329" s="121" t="s">
        <v>14757</v>
      </c>
      <c r="D3329" s="123" t="s">
        <v>13538</v>
      </c>
    </row>
    <row r="3330" spans="1:4" ht="27" x14ac:dyDescent="0.2">
      <c r="A3330" s="120" t="s">
        <v>5040</v>
      </c>
      <c r="B3330" s="122" t="s">
        <v>10771</v>
      </c>
      <c r="C3330" s="121" t="s">
        <v>14757</v>
      </c>
      <c r="D3330" s="123" t="s">
        <v>14033</v>
      </c>
    </row>
    <row r="3331" spans="1:4" ht="27" x14ac:dyDescent="0.2">
      <c r="A3331" s="120" t="s">
        <v>5041</v>
      </c>
      <c r="B3331" s="122" t="s">
        <v>10772</v>
      </c>
      <c r="C3331" s="121" t="s">
        <v>14757</v>
      </c>
      <c r="D3331" s="123" t="s">
        <v>481</v>
      </c>
    </row>
    <row r="3332" spans="1:4" ht="40.5" x14ac:dyDescent="0.2">
      <c r="A3332" s="120" t="s">
        <v>5043</v>
      </c>
      <c r="B3332" s="122" t="s">
        <v>10773</v>
      </c>
      <c r="C3332" s="121" t="s">
        <v>14757</v>
      </c>
      <c r="D3332" s="123" t="s">
        <v>7074</v>
      </c>
    </row>
    <row r="3333" spans="1:4" ht="27" x14ac:dyDescent="0.2">
      <c r="A3333" s="120" t="s">
        <v>5044</v>
      </c>
      <c r="B3333" s="122" t="s">
        <v>10774</v>
      </c>
      <c r="C3333" s="121" t="s">
        <v>14757</v>
      </c>
      <c r="D3333" s="123" t="s">
        <v>429</v>
      </c>
    </row>
    <row r="3334" spans="1:4" ht="27" x14ac:dyDescent="0.2">
      <c r="A3334" s="120" t="s">
        <v>5045</v>
      </c>
      <c r="B3334" s="122" t="s">
        <v>10775</v>
      </c>
      <c r="C3334" s="121" t="s">
        <v>14757</v>
      </c>
      <c r="D3334" s="123" t="s">
        <v>1172</v>
      </c>
    </row>
    <row r="3335" spans="1:4" ht="27" x14ac:dyDescent="0.2">
      <c r="A3335" s="120" t="s">
        <v>5046</v>
      </c>
      <c r="B3335" s="122" t="s">
        <v>10776</v>
      </c>
      <c r="C3335" s="121" t="s">
        <v>14757</v>
      </c>
      <c r="D3335" s="123" t="s">
        <v>5047</v>
      </c>
    </row>
    <row r="3336" spans="1:4" ht="27" x14ac:dyDescent="0.2">
      <c r="A3336" s="120" t="s">
        <v>5048</v>
      </c>
      <c r="B3336" s="122" t="s">
        <v>10777</v>
      </c>
      <c r="C3336" s="121" t="s">
        <v>14757</v>
      </c>
      <c r="D3336" s="123" t="s">
        <v>752</v>
      </c>
    </row>
    <row r="3337" spans="1:4" ht="27" x14ac:dyDescent="0.2">
      <c r="A3337" s="120" t="s">
        <v>5049</v>
      </c>
      <c r="B3337" s="122" t="s">
        <v>10778</v>
      </c>
      <c r="C3337" s="121" t="s">
        <v>14757</v>
      </c>
      <c r="D3337" s="123" t="s">
        <v>804</v>
      </c>
    </row>
    <row r="3338" spans="1:4" ht="27" x14ac:dyDescent="0.2">
      <c r="A3338" s="120" t="s">
        <v>5050</v>
      </c>
      <c r="B3338" s="122" t="s">
        <v>10779</v>
      </c>
      <c r="C3338" s="121" t="s">
        <v>14757</v>
      </c>
      <c r="D3338" s="123" t="s">
        <v>882</v>
      </c>
    </row>
    <row r="3339" spans="1:4" ht="27" x14ac:dyDescent="0.2">
      <c r="A3339" s="120" t="s">
        <v>5051</v>
      </c>
      <c r="B3339" s="122" t="s">
        <v>10780</v>
      </c>
      <c r="C3339" s="121" t="s">
        <v>14757</v>
      </c>
      <c r="D3339" s="123" t="s">
        <v>193</v>
      </c>
    </row>
    <row r="3340" spans="1:4" ht="27" x14ac:dyDescent="0.2">
      <c r="A3340" s="120" t="s">
        <v>5052</v>
      </c>
      <c r="B3340" s="122" t="s">
        <v>10781</v>
      </c>
      <c r="C3340" s="121" t="s">
        <v>14757</v>
      </c>
      <c r="D3340" s="123" t="s">
        <v>1303</v>
      </c>
    </row>
    <row r="3341" spans="1:4" ht="27" x14ac:dyDescent="0.2">
      <c r="A3341" s="120" t="s">
        <v>5053</v>
      </c>
      <c r="B3341" s="122" t="s">
        <v>10782</v>
      </c>
      <c r="C3341" s="121" t="s">
        <v>14757</v>
      </c>
      <c r="D3341" s="123" t="s">
        <v>496</v>
      </c>
    </row>
    <row r="3342" spans="1:4" ht="27" x14ac:dyDescent="0.2">
      <c r="A3342" s="120" t="s">
        <v>5054</v>
      </c>
      <c r="B3342" s="122" t="s">
        <v>10783</v>
      </c>
      <c r="C3342" s="121" t="s">
        <v>14757</v>
      </c>
      <c r="D3342" s="123" t="s">
        <v>596</v>
      </c>
    </row>
    <row r="3343" spans="1:4" ht="27" x14ac:dyDescent="0.2">
      <c r="A3343" s="120" t="s">
        <v>5055</v>
      </c>
      <c r="B3343" s="122" t="s">
        <v>10784</v>
      </c>
      <c r="C3343" s="121" t="s">
        <v>14757</v>
      </c>
      <c r="D3343" s="123" t="s">
        <v>17849</v>
      </c>
    </row>
    <row r="3344" spans="1:4" ht="27" x14ac:dyDescent="0.2">
      <c r="A3344" s="120" t="s">
        <v>5056</v>
      </c>
      <c r="B3344" s="122" t="s">
        <v>10785</v>
      </c>
      <c r="C3344" s="121" t="s">
        <v>14757</v>
      </c>
      <c r="D3344" s="123" t="s">
        <v>1194</v>
      </c>
    </row>
    <row r="3345" spans="1:4" ht="27" x14ac:dyDescent="0.2">
      <c r="A3345" s="120" t="s">
        <v>5057</v>
      </c>
      <c r="B3345" s="122" t="s">
        <v>10786</v>
      </c>
      <c r="C3345" s="121" t="s">
        <v>14757</v>
      </c>
      <c r="D3345" s="123" t="s">
        <v>5708</v>
      </c>
    </row>
    <row r="3346" spans="1:4" ht="27" x14ac:dyDescent="0.2">
      <c r="A3346" s="120" t="s">
        <v>5059</v>
      </c>
      <c r="B3346" s="122" t="s">
        <v>10787</v>
      </c>
      <c r="C3346" s="121" t="s">
        <v>14757</v>
      </c>
      <c r="D3346" s="123" t="s">
        <v>571</v>
      </c>
    </row>
    <row r="3347" spans="1:4" ht="27" x14ac:dyDescent="0.2">
      <c r="A3347" s="120" t="s">
        <v>5060</v>
      </c>
      <c r="B3347" s="122" t="s">
        <v>10788</v>
      </c>
      <c r="C3347" s="121" t="s">
        <v>14757</v>
      </c>
      <c r="D3347" s="123" t="s">
        <v>673</v>
      </c>
    </row>
    <row r="3348" spans="1:4" ht="27" x14ac:dyDescent="0.2">
      <c r="A3348" s="120" t="s">
        <v>5062</v>
      </c>
      <c r="B3348" s="122" t="s">
        <v>10789</v>
      </c>
      <c r="C3348" s="121" t="s">
        <v>14757</v>
      </c>
      <c r="D3348" s="123" t="s">
        <v>841</v>
      </c>
    </row>
    <row r="3349" spans="1:4" ht="27" x14ac:dyDescent="0.2">
      <c r="A3349" s="120" t="s">
        <v>5064</v>
      </c>
      <c r="B3349" s="122" t="s">
        <v>10790</v>
      </c>
      <c r="C3349" s="121" t="s">
        <v>14757</v>
      </c>
      <c r="D3349" s="123" t="s">
        <v>17850</v>
      </c>
    </row>
    <row r="3350" spans="1:4" ht="27" x14ac:dyDescent="0.2">
      <c r="A3350" s="120" t="s">
        <v>5065</v>
      </c>
      <c r="B3350" s="122" t="s">
        <v>10791</v>
      </c>
      <c r="C3350" s="121" t="s">
        <v>14757</v>
      </c>
      <c r="D3350" s="123" t="s">
        <v>17851</v>
      </c>
    </row>
    <row r="3351" spans="1:4" ht="27" x14ac:dyDescent="0.2">
      <c r="A3351" s="120" t="s">
        <v>5066</v>
      </c>
      <c r="B3351" s="122" t="s">
        <v>10792</v>
      </c>
      <c r="C3351" s="121" t="s">
        <v>14757</v>
      </c>
      <c r="D3351" s="123" t="s">
        <v>14430</v>
      </c>
    </row>
    <row r="3352" spans="1:4" ht="27" x14ac:dyDescent="0.2">
      <c r="A3352" s="120" t="s">
        <v>5067</v>
      </c>
      <c r="B3352" s="122" t="s">
        <v>10793</v>
      </c>
      <c r="C3352" s="121" t="s">
        <v>14757</v>
      </c>
      <c r="D3352" s="123" t="s">
        <v>17852</v>
      </c>
    </row>
    <row r="3353" spans="1:4" ht="27" x14ac:dyDescent="0.2">
      <c r="A3353" s="120" t="s">
        <v>5068</v>
      </c>
      <c r="B3353" s="122" t="s">
        <v>10794</v>
      </c>
      <c r="C3353" s="121" t="s">
        <v>14757</v>
      </c>
      <c r="D3353" s="123" t="s">
        <v>235</v>
      </c>
    </row>
    <row r="3354" spans="1:4" ht="27" x14ac:dyDescent="0.2">
      <c r="A3354" s="120" t="s">
        <v>5069</v>
      </c>
      <c r="B3354" s="122" t="s">
        <v>10795</v>
      </c>
      <c r="C3354" s="121" t="s">
        <v>14757</v>
      </c>
      <c r="D3354" s="123" t="s">
        <v>17853</v>
      </c>
    </row>
    <row r="3355" spans="1:4" ht="27" x14ac:dyDescent="0.2">
      <c r="A3355" s="120" t="s">
        <v>5070</v>
      </c>
      <c r="B3355" s="122" t="s">
        <v>15629</v>
      </c>
      <c r="C3355" s="121" t="s">
        <v>14757</v>
      </c>
      <c r="D3355" s="123" t="s">
        <v>13516</v>
      </c>
    </row>
    <row r="3356" spans="1:4" ht="27" x14ac:dyDescent="0.2">
      <c r="A3356" s="120" t="s">
        <v>5071</v>
      </c>
      <c r="B3356" s="122" t="s">
        <v>10796</v>
      </c>
      <c r="C3356" s="121" t="s">
        <v>14757</v>
      </c>
      <c r="D3356" s="123" t="s">
        <v>17267</v>
      </c>
    </row>
    <row r="3357" spans="1:4" ht="27" x14ac:dyDescent="0.2">
      <c r="A3357" s="120" t="s">
        <v>5072</v>
      </c>
      <c r="B3357" s="122" t="s">
        <v>15630</v>
      </c>
      <c r="C3357" s="121" t="s">
        <v>14757</v>
      </c>
      <c r="D3357" s="123" t="s">
        <v>564</v>
      </c>
    </row>
    <row r="3358" spans="1:4" ht="27" x14ac:dyDescent="0.2">
      <c r="A3358" s="120" t="s">
        <v>5073</v>
      </c>
      <c r="B3358" s="122" t="s">
        <v>10797</v>
      </c>
      <c r="C3358" s="121" t="s">
        <v>14757</v>
      </c>
      <c r="D3358" s="123" t="s">
        <v>17854</v>
      </c>
    </row>
    <row r="3359" spans="1:4" ht="27" x14ac:dyDescent="0.2">
      <c r="A3359" s="120" t="s">
        <v>5074</v>
      </c>
      <c r="B3359" s="122" t="s">
        <v>15631</v>
      </c>
      <c r="C3359" s="121" t="s">
        <v>14757</v>
      </c>
      <c r="D3359" s="123" t="s">
        <v>422</v>
      </c>
    </row>
    <row r="3360" spans="1:4" ht="27" x14ac:dyDescent="0.2">
      <c r="A3360" s="120" t="s">
        <v>5075</v>
      </c>
      <c r="B3360" s="122" t="s">
        <v>10798</v>
      </c>
      <c r="C3360" s="121" t="s">
        <v>14757</v>
      </c>
      <c r="D3360" s="123" t="s">
        <v>14753</v>
      </c>
    </row>
    <row r="3361" spans="1:4" ht="27" x14ac:dyDescent="0.2">
      <c r="A3361" s="120" t="s">
        <v>5076</v>
      </c>
      <c r="B3361" s="122" t="s">
        <v>15632</v>
      </c>
      <c r="C3361" s="121" t="s">
        <v>14757</v>
      </c>
      <c r="D3361" s="123" t="s">
        <v>17847</v>
      </c>
    </row>
    <row r="3362" spans="1:4" ht="27" x14ac:dyDescent="0.2">
      <c r="A3362" s="120" t="s">
        <v>5077</v>
      </c>
      <c r="B3362" s="122" t="s">
        <v>10799</v>
      </c>
      <c r="C3362" s="121" t="s">
        <v>14757</v>
      </c>
      <c r="D3362" s="123" t="s">
        <v>17855</v>
      </c>
    </row>
    <row r="3363" spans="1:4" ht="27" x14ac:dyDescent="0.2">
      <c r="A3363" s="120" t="s">
        <v>5078</v>
      </c>
      <c r="B3363" s="122" t="s">
        <v>15633</v>
      </c>
      <c r="C3363" s="121" t="s">
        <v>14757</v>
      </c>
      <c r="D3363" s="123" t="s">
        <v>17856</v>
      </c>
    </row>
    <row r="3364" spans="1:4" ht="27" x14ac:dyDescent="0.2">
      <c r="A3364" s="120" t="s">
        <v>5079</v>
      </c>
      <c r="B3364" s="122" t="s">
        <v>10800</v>
      </c>
      <c r="C3364" s="121" t="s">
        <v>14757</v>
      </c>
      <c r="D3364" s="123" t="s">
        <v>17857</v>
      </c>
    </row>
    <row r="3365" spans="1:4" ht="27" x14ac:dyDescent="0.2">
      <c r="A3365" s="120" t="s">
        <v>5080</v>
      </c>
      <c r="B3365" s="122" t="s">
        <v>15634</v>
      </c>
      <c r="C3365" s="121" t="s">
        <v>14757</v>
      </c>
      <c r="D3365" s="123" t="s">
        <v>1387</v>
      </c>
    </row>
    <row r="3366" spans="1:4" ht="27" x14ac:dyDescent="0.2">
      <c r="A3366" s="120" t="s">
        <v>5082</v>
      </c>
      <c r="B3366" s="122" t="s">
        <v>10801</v>
      </c>
      <c r="C3366" s="121" t="s">
        <v>14757</v>
      </c>
      <c r="D3366" s="123" t="s">
        <v>17858</v>
      </c>
    </row>
    <row r="3367" spans="1:4" ht="27" x14ac:dyDescent="0.2">
      <c r="A3367" s="120" t="s">
        <v>5083</v>
      </c>
      <c r="B3367" s="122" t="s">
        <v>15635</v>
      </c>
      <c r="C3367" s="121" t="s">
        <v>14757</v>
      </c>
      <c r="D3367" s="123" t="s">
        <v>16518</v>
      </c>
    </row>
    <row r="3368" spans="1:4" ht="27" x14ac:dyDescent="0.2">
      <c r="A3368" s="120" t="s">
        <v>5084</v>
      </c>
      <c r="B3368" s="122" t="s">
        <v>10802</v>
      </c>
      <c r="C3368" s="121" t="s">
        <v>14757</v>
      </c>
      <c r="D3368" s="123" t="s">
        <v>17859</v>
      </c>
    </row>
    <row r="3369" spans="1:4" ht="27" x14ac:dyDescent="0.2">
      <c r="A3369" s="120" t="s">
        <v>5085</v>
      </c>
      <c r="B3369" s="122" t="s">
        <v>10803</v>
      </c>
      <c r="C3369" s="121" t="s">
        <v>14757</v>
      </c>
      <c r="D3369" s="123" t="s">
        <v>314</v>
      </c>
    </row>
    <row r="3370" spans="1:4" ht="27" x14ac:dyDescent="0.2">
      <c r="A3370" s="120" t="s">
        <v>5086</v>
      </c>
      <c r="B3370" s="122" t="s">
        <v>15636</v>
      </c>
      <c r="C3370" s="121" t="s">
        <v>14757</v>
      </c>
      <c r="D3370" s="123" t="s">
        <v>14380</v>
      </c>
    </row>
    <row r="3371" spans="1:4" ht="27" x14ac:dyDescent="0.2">
      <c r="A3371" s="120" t="s">
        <v>5087</v>
      </c>
      <c r="B3371" s="122" t="s">
        <v>10804</v>
      </c>
      <c r="C3371" s="121" t="s">
        <v>14757</v>
      </c>
      <c r="D3371" s="123" t="s">
        <v>2245</v>
      </c>
    </row>
    <row r="3372" spans="1:4" ht="27" x14ac:dyDescent="0.2">
      <c r="A3372" s="120" t="s">
        <v>5088</v>
      </c>
      <c r="B3372" s="122" t="s">
        <v>15637</v>
      </c>
      <c r="C3372" s="121" t="s">
        <v>14757</v>
      </c>
      <c r="D3372" s="123" t="s">
        <v>13930</v>
      </c>
    </row>
    <row r="3373" spans="1:4" ht="27" x14ac:dyDescent="0.2">
      <c r="A3373" s="120" t="s">
        <v>5089</v>
      </c>
      <c r="B3373" s="122" t="s">
        <v>10805</v>
      </c>
      <c r="C3373" s="121" t="s">
        <v>14757</v>
      </c>
      <c r="D3373" s="123" t="s">
        <v>1022</v>
      </c>
    </row>
    <row r="3374" spans="1:4" ht="40.5" x14ac:dyDescent="0.2">
      <c r="A3374" s="120" t="s">
        <v>5090</v>
      </c>
      <c r="B3374" s="122" t="s">
        <v>15638</v>
      </c>
      <c r="C3374" s="121" t="s">
        <v>14757</v>
      </c>
      <c r="D3374" s="123" t="s">
        <v>13930</v>
      </c>
    </row>
    <row r="3375" spans="1:4" ht="27" x14ac:dyDescent="0.2">
      <c r="A3375" s="120" t="s">
        <v>5091</v>
      </c>
      <c r="B3375" s="122" t="s">
        <v>10806</v>
      </c>
      <c r="C3375" s="121" t="s">
        <v>14757</v>
      </c>
      <c r="D3375" s="123" t="s">
        <v>1112</v>
      </c>
    </row>
    <row r="3376" spans="1:4" ht="27" x14ac:dyDescent="0.2">
      <c r="A3376" s="120" t="s">
        <v>5092</v>
      </c>
      <c r="B3376" s="122" t="s">
        <v>15639</v>
      </c>
      <c r="C3376" s="121" t="s">
        <v>14757</v>
      </c>
      <c r="D3376" s="123" t="s">
        <v>823</v>
      </c>
    </row>
    <row r="3377" spans="1:4" ht="27" x14ac:dyDescent="0.2">
      <c r="A3377" s="120" t="s">
        <v>5093</v>
      </c>
      <c r="B3377" s="122" t="s">
        <v>15640</v>
      </c>
      <c r="C3377" s="121" t="s">
        <v>14757</v>
      </c>
      <c r="D3377" s="123" t="s">
        <v>348</v>
      </c>
    </row>
    <row r="3378" spans="1:4" ht="27" x14ac:dyDescent="0.2">
      <c r="A3378" s="120" t="s">
        <v>5094</v>
      </c>
      <c r="B3378" s="122" t="s">
        <v>10807</v>
      </c>
      <c r="C3378" s="121" t="s">
        <v>14757</v>
      </c>
      <c r="D3378" s="123" t="s">
        <v>414</v>
      </c>
    </row>
    <row r="3379" spans="1:4" ht="27" x14ac:dyDescent="0.2">
      <c r="A3379" s="120" t="s">
        <v>5095</v>
      </c>
      <c r="B3379" s="122" t="s">
        <v>10808</v>
      </c>
      <c r="C3379" s="121" t="s">
        <v>14757</v>
      </c>
      <c r="D3379" s="123" t="s">
        <v>210</v>
      </c>
    </row>
    <row r="3380" spans="1:4" ht="27" x14ac:dyDescent="0.2">
      <c r="A3380" s="120" t="s">
        <v>5096</v>
      </c>
      <c r="B3380" s="122" t="s">
        <v>10809</v>
      </c>
      <c r="C3380" s="121" t="s">
        <v>14757</v>
      </c>
      <c r="D3380" s="123" t="s">
        <v>315</v>
      </c>
    </row>
    <row r="3381" spans="1:4" ht="27" x14ac:dyDescent="0.2">
      <c r="A3381" s="120" t="s">
        <v>5097</v>
      </c>
      <c r="B3381" s="122" t="s">
        <v>10810</v>
      </c>
      <c r="C3381" s="121" t="s">
        <v>14757</v>
      </c>
      <c r="D3381" s="123" t="s">
        <v>17860</v>
      </c>
    </row>
    <row r="3382" spans="1:4" ht="27" x14ac:dyDescent="0.2">
      <c r="A3382" s="120" t="s">
        <v>5098</v>
      </c>
      <c r="B3382" s="122" t="s">
        <v>15641</v>
      </c>
      <c r="C3382" s="121" t="s">
        <v>14757</v>
      </c>
      <c r="D3382" s="123" t="s">
        <v>5119</v>
      </c>
    </row>
    <row r="3383" spans="1:4" ht="27" x14ac:dyDescent="0.2">
      <c r="A3383" s="120" t="s">
        <v>5099</v>
      </c>
      <c r="B3383" s="122" t="s">
        <v>15642</v>
      </c>
      <c r="C3383" s="121" t="s">
        <v>14757</v>
      </c>
      <c r="D3383" s="123" t="s">
        <v>208</v>
      </c>
    </row>
    <row r="3384" spans="1:4" ht="27" x14ac:dyDescent="0.2">
      <c r="A3384" s="120" t="s">
        <v>5100</v>
      </c>
      <c r="B3384" s="122" t="s">
        <v>15643</v>
      </c>
      <c r="C3384" s="121" t="s">
        <v>14757</v>
      </c>
      <c r="D3384" s="123" t="s">
        <v>17861</v>
      </c>
    </row>
    <row r="3385" spans="1:4" ht="27" x14ac:dyDescent="0.2">
      <c r="A3385" s="120" t="s">
        <v>5101</v>
      </c>
      <c r="B3385" s="122" t="s">
        <v>15644</v>
      </c>
      <c r="C3385" s="121" t="s">
        <v>14757</v>
      </c>
      <c r="D3385" s="123" t="s">
        <v>14516</v>
      </c>
    </row>
    <row r="3386" spans="1:4" ht="27" x14ac:dyDescent="0.2">
      <c r="A3386" s="120" t="s">
        <v>5102</v>
      </c>
      <c r="B3386" s="122" t="s">
        <v>15645</v>
      </c>
      <c r="C3386" s="121" t="s">
        <v>14757</v>
      </c>
      <c r="D3386" s="123" t="s">
        <v>1559</v>
      </c>
    </row>
    <row r="3387" spans="1:4" ht="27" x14ac:dyDescent="0.2">
      <c r="A3387" s="120" t="s">
        <v>5103</v>
      </c>
      <c r="B3387" s="122" t="s">
        <v>15646</v>
      </c>
      <c r="C3387" s="121" t="s">
        <v>14757</v>
      </c>
      <c r="D3387" s="123" t="s">
        <v>13533</v>
      </c>
    </row>
    <row r="3388" spans="1:4" ht="27" x14ac:dyDescent="0.2">
      <c r="A3388" s="120" t="s">
        <v>5104</v>
      </c>
      <c r="B3388" s="122" t="s">
        <v>15647</v>
      </c>
      <c r="C3388" s="121" t="s">
        <v>14757</v>
      </c>
      <c r="D3388" s="123" t="s">
        <v>17862</v>
      </c>
    </row>
    <row r="3389" spans="1:4" ht="27" x14ac:dyDescent="0.2">
      <c r="A3389" s="120" t="s">
        <v>5106</v>
      </c>
      <c r="B3389" s="122" t="s">
        <v>10811</v>
      </c>
      <c r="C3389" s="121" t="s">
        <v>14757</v>
      </c>
      <c r="D3389" s="123" t="s">
        <v>261</v>
      </c>
    </row>
    <row r="3390" spans="1:4" ht="27" x14ac:dyDescent="0.2">
      <c r="A3390" s="120" t="s">
        <v>5107</v>
      </c>
      <c r="B3390" s="122" t="s">
        <v>15648</v>
      </c>
      <c r="C3390" s="121" t="s">
        <v>14757</v>
      </c>
      <c r="D3390" s="123" t="s">
        <v>427</v>
      </c>
    </row>
    <row r="3391" spans="1:4" ht="27" x14ac:dyDescent="0.2">
      <c r="A3391" s="120" t="s">
        <v>5109</v>
      </c>
      <c r="B3391" s="122" t="s">
        <v>10812</v>
      </c>
      <c r="C3391" s="121" t="s">
        <v>14757</v>
      </c>
      <c r="D3391" s="123" t="s">
        <v>130</v>
      </c>
    </row>
    <row r="3392" spans="1:4" ht="27" x14ac:dyDescent="0.2">
      <c r="A3392" s="120" t="s">
        <v>5110</v>
      </c>
      <c r="B3392" s="122" t="s">
        <v>15649</v>
      </c>
      <c r="C3392" s="121" t="s">
        <v>14757</v>
      </c>
      <c r="D3392" s="123" t="s">
        <v>14487</v>
      </c>
    </row>
    <row r="3393" spans="1:4" ht="27" x14ac:dyDescent="0.2">
      <c r="A3393" s="120" t="s">
        <v>5111</v>
      </c>
      <c r="B3393" s="122" t="s">
        <v>10813</v>
      </c>
      <c r="C3393" s="121" t="s">
        <v>14757</v>
      </c>
      <c r="D3393" s="123" t="s">
        <v>1236</v>
      </c>
    </row>
    <row r="3394" spans="1:4" ht="27" x14ac:dyDescent="0.2">
      <c r="A3394" s="120" t="s">
        <v>5112</v>
      </c>
      <c r="B3394" s="122" t="s">
        <v>15650</v>
      </c>
      <c r="C3394" s="121" t="s">
        <v>14757</v>
      </c>
      <c r="D3394" s="123" t="s">
        <v>13263</v>
      </c>
    </row>
    <row r="3395" spans="1:4" ht="27" x14ac:dyDescent="0.2">
      <c r="A3395" s="120" t="s">
        <v>5113</v>
      </c>
      <c r="B3395" s="122" t="s">
        <v>15651</v>
      </c>
      <c r="C3395" s="121" t="s">
        <v>14757</v>
      </c>
      <c r="D3395" s="123" t="s">
        <v>5388</v>
      </c>
    </row>
    <row r="3396" spans="1:4" ht="27" x14ac:dyDescent="0.2">
      <c r="A3396" s="120" t="s">
        <v>5114</v>
      </c>
      <c r="B3396" s="122" t="s">
        <v>10814</v>
      </c>
      <c r="C3396" s="121" t="s">
        <v>14757</v>
      </c>
      <c r="D3396" s="123" t="s">
        <v>499</v>
      </c>
    </row>
    <row r="3397" spans="1:4" ht="27" x14ac:dyDescent="0.2">
      <c r="A3397" s="120" t="s">
        <v>5115</v>
      </c>
      <c r="B3397" s="122" t="s">
        <v>15652</v>
      </c>
      <c r="C3397" s="121" t="s">
        <v>14757</v>
      </c>
      <c r="D3397" s="123" t="s">
        <v>17863</v>
      </c>
    </row>
    <row r="3398" spans="1:4" ht="27" x14ac:dyDescent="0.2">
      <c r="A3398" s="120" t="s">
        <v>5116</v>
      </c>
      <c r="B3398" s="122" t="s">
        <v>15653</v>
      </c>
      <c r="C3398" s="121" t="s">
        <v>14757</v>
      </c>
      <c r="D3398" s="123" t="s">
        <v>17864</v>
      </c>
    </row>
    <row r="3399" spans="1:4" ht="27" x14ac:dyDescent="0.2">
      <c r="A3399" s="120" t="s">
        <v>5118</v>
      </c>
      <c r="B3399" s="122" t="s">
        <v>10815</v>
      </c>
      <c r="C3399" s="121" t="s">
        <v>14757</v>
      </c>
      <c r="D3399" s="123" t="s">
        <v>247</v>
      </c>
    </row>
    <row r="3400" spans="1:4" ht="27" x14ac:dyDescent="0.2">
      <c r="A3400" s="120" t="s">
        <v>5120</v>
      </c>
      <c r="B3400" s="122" t="s">
        <v>15654</v>
      </c>
      <c r="C3400" s="121" t="s">
        <v>14757</v>
      </c>
      <c r="D3400" s="123" t="s">
        <v>688</v>
      </c>
    </row>
    <row r="3401" spans="1:4" ht="27" x14ac:dyDescent="0.2">
      <c r="A3401" s="120" t="s">
        <v>5122</v>
      </c>
      <c r="B3401" s="122" t="s">
        <v>10816</v>
      </c>
      <c r="C3401" s="121" t="s">
        <v>14757</v>
      </c>
      <c r="D3401" s="123" t="s">
        <v>705</v>
      </c>
    </row>
    <row r="3402" spans="1:4" ht="27" x14ac:dyDescent="0.2">
      <c r="A3402" s="120" t="s">
        <v>5123</v>
      </c>
      <c r="B3402" s="122" t="s">
        <v>15655</v>
      </c>
      <c r="C3402" s="121" t="s">
        <v>14757</v>
      </c>
      <c r="D3402" s="123" t="s">
        <v>16497</v>
      </c>
    </row>
    <row r="3403" spans="1:4" ht="27" x14ac:dyDescent="0.2">
      <c r="A3403" s="120" t="s">
        <v>5124</v>
      </c>
      <c r="B3403" s="122" t="s">
        <v>15656</v>
      </c>
      <c r="C3403" s="121" t="s">
        <v>14757</v>
      </c>
      <c r="D3403" s="123" t="s">
        <v>13717</v>
      </c>
    </row>
    <row r="3404" spans="1:4" ht="27" x14ac:dyDescent="0.2">
      <c r="A3404" s="120" t="s">
        <v>5125</v>
      </c>
      <c r="B3404" s="122" t="s">
        <v>15657</v>
      </c>
      <c r="C3404" s="121" t="s">
        <v>14757</v>
      </c>
      <c r="D3404" s="123" t="s">
        <v>14443</v>
      </c>
    </row>
    <row r="3405" spans="1:4" ht="27" x14ac:dyDescent="0.2">
      <c r="A3405" s="120" t="s">
        <v>5126</v>
      </c>
      <c r="B3405" s="122" t="s">
        <v>15658</v>
      </c>
      <c r="C3405" s="121" t="s">
        <v>14757</v>
      </c>
      <c r="D3405" s="123" t="s">
        <v>4033</v>
      </c>
    </row>
    <row r="3406" spans="1:4" ht="27" x14ac:dyDescent="0.2">
      <c r="A3406" s="120" t="s">
        <v>5127</v>
      </c>
      <c r="B3406" s="122" t="s">
        <v>15659</v>
      </c>
      <c r="C3406" s="121" t="s">
        <v>14757</v>
      </c>
      <c r="D3406" s="123" t="s">
        <v>17243</v>
      </c>
    </row>
    <row r="3407" spans="1:4" ht="40.5" x14ac:dyDescent="0.2">
      <c r="A3407" s="120" t="s">
        <v>5128</v>
      </c>
      <c r="B3407" s="122" t="s">
        <v>10817</v>
      </c>
      <c r="C3407" s="121" t="s">
        <v>14757</v>
      </c>
      <c r="D3407" s="123" t="s">
        <v>1197</v>
      </c>
    </row>
    <row r="3408" spans="1:4" ht="27" x14ac:dyDescent="0.2">
      <c r="A3408" s="120" t="s">
        <v>5129</v>
      </c>
      <c r="B3408" s="122" t="s">
        <v>15660</v>
      </c>
      <c r="C3408" s="121" t="s">
        <v>14757</v>
      </c>
      <c r="D3408" s="123" t="s">
        <v>17865</v>
      </c>
    </row>
    <row r="3409" spans="1:4" ht="40.5" x14ac:dyDescent="0.2">
      <c r="A3409" s="120" t="s">
        <v>5130</v>
      </c>
      <c r="B3409" s="122" t="s">
        <v>10818</v>
      </c>
      <c r="C3409" s="121" t="s">
        <v>14757</v>
      </c>
      <c r="D3409" s="123" t="s">
        <v>170</v>
      </c>
    </row>
    <row r="3410" spans="1:4" ht="27" x14ac:dyDescent="0.2">
      <c r="A3410" s="120" t="s">
        <v>5132</v>
      </c>
      <c r="B3410" s="122" t="s">
        <v>15661</v>
      </c>
      <c r="C3410" s="121" t="s">
        <v>14757</v>
      </c>
      <c r="D3410" s="123" t="s">
        <v>156</v>
      </c>
    </row>
    <row r="3411" spans="1:4" ht="27" x14ac:dyDescent="0.2">
      <c r="A3411" s="120" t="s">
        <v>5133</v>
      </c>
      <c r="B3411" s="122" t="s">
        <v>15662</v>
      </c>
      <c r="C3411" s="121" t="s">
        <v>14757</v>
      </c>
      <c r="D3411" s="123" t="s">
        <v>17866</v>
      </c>
    </row>
    <row r="3412" spans="1:4" ht="27" x14ac:dyDescent="0.2">
      <c r="A3412" s="120" t="s">
        <v>5134</v>
      </c>
      <c r="B3412" s="122" t="s">
        <v>10819</v>
      </c>
      <c r="C3412" s="121" t="s">
        <v>14757</v>
      </c>
      <c r="D3412" s="123" t="s">
        <v>1093</v>
      </c>
    </row>
    <row r="3413" spans="1:4" ht="27" x14ac:dyDescent="0.2">
      <c r="A3413" s="120" t="s">
        <v>5135</v>
      </c>
      <c r="B3413" s="122" t="s">
        <v>10820</v>
      </c>
      <c r="C3413" s="121" t="s">
        <v>14757</v>
      </c>
      <c r="D3413" s="123" t="s">
        <v>17867</v>
      </c>
    </row>
    <row r="3414" spans="1:4" ht="27" x14ac:dyDescent="0.2">
      <c r="A3414" s="120" t="s">
        <v>5136</v>
      </c>
      <c r="B3414" s="122" t="s">
        <v>10821</v>
      </c>
      <c r="C3414" s="121" t="s">
        <v>14757</v>
      </c>
      <c r="D3414" s="123" t="s">
        <v>5012</v>
      </c>
    </row>
    <row r="3415" spans="1:4" ht="40.5" x14ac:dyDescent="0.2">
      <c r="A3415" s="120" t="s">
        <v>5137</v>
      </c>
      <c r="B3415" s="122" t="s">
        <v>15663</v>
      </c>
      <c r="C3415" s="121" t="s">
        <v>14757</v>
      </c>
      <c r="D3415" s="123" t="s">
        <v>17868</v>
      </c>
    </row>
    <row r="3416" spans="1:4" ht="40.5" x14ac:dyDescent="0.2">
      <c r="A3416" s="120" t="s">
        <v>5138</v>
      </c>
      <c r="B3416" s="122" t="s">
        <v>15664</v>
      </c>
      <c r="C3416" s="121" t="s">
        <v>14757</v>
      </c>
      <c r="D3416" s="123" t="s">
        <v>17221</v>
      </c>
    </row>
    <row r="3417" spans="1:4" ht="40.5" x14ac:dyDescent="0.2">
      <c r="A3417" s="120" t="s">
        <v>5139</v>
      </c>
      <c r="B3417" s="122" t="s">
        <v>15665</v>
      </c>
      <c r="C3417" s="121" t="s">
        <v>14757</v>
      </c>
      <c r="D3417" s="123" t="s">
        <v>1002</v>
      </c>
    </row>
    <row r="3418" spans="1:4" ht="40.5" x14ac:dyDescent="0.2">
      <c r="A3418" s="120" t="s">
        <v>5140</v>
      </c>
      <c r="B3418" s="122" t="s">
        <v>15666</v>
      </c>
      <c r="C3418" s="121" t="s">
        <v>14757</v>
      </c>
      <c r="D3418" s="123" t="s">
        <v>4556</v>
      </c>
    </row>
    <row r="3419" spans="1:4" ht="40.5" x14ac:dyDescent="0.2">
      <c r="A3419" s="120" t="s">
        <v>5141</v>
      </c>
      <c r="B3419" s="122" t="s">
        <v>15667</v>
      </c>
      <c r="C3419" s="121" t="s">
        <v>14757</v>
      </c>
      <c r="D3419" s="123" t="s">
        <v>14248</v>
      </c>
    </row>
    <row r="3420" spans="1:4" ht="40.5" x14ac:dyDescent="0.2">
      <c r="A3420" s="120" t="s">
        <v>5142</v>
      </c>
      <c r="B3420" s="122" t="s">
        <v>15668</v>
      </c>
      <c r="C3420" s="121" t="s">
        <v>14757</v>
      </c>
      <c r="D3420" s="123" t="s">
        <v>14248</v>
      </c>
    </row>
    <row r="3421" spans="1:4" ht="40.5" x14ac:dyDescent="0.2">
      <c r="A3421" s="120" t="s">
        <v>5143</v>
      </c>
      <c r="B3421" s="122" t="s">
        <v>15669</v>
      </c>
      <c r="C3421" s="121" t="s">
        <v>14757</v>
      </c>
      <c r="D3421" s="123" t="s">
        <v>17869</v>
      </c>
    </row>
    <row r="3422" spans="1:4" ht="40.5" x14ac:dyDescent="0.2">
      <c r="A3422" s="120" t="s">
        <v>5144</v>
      </c>
      <c r="B3422" s="122" t="s">
        <v>15670</v>
      </c>
      <c r="C3422" s="121" t="s">
        <v>14757</v>
      </c>
      <c r="D3422" s="123" t="s">
        <v>17870</v>
      </c>
    </row>
    <row r="3423" spans="1:4" ht="40.5" x14ac:dyDescent="0.2">
      <c r="A3423" s="120" t="s">
        <v>5145</v>
      </c>
      <c r="B3423" s="122" t="s">
        <v>15671</v>
      </c>
      <c r="C3423" s="121" t="s">
        <v>14757</v>
      </c>
      <c r="D3423" s="123" t="s">
        <v>17871</v>
      </c>
    </row>
    <row r="3424" spans="1:4" ht="40.5" x14ac:dyDescent="0.2">
      <c r="A3424" s="120" t="s">
        <v>5146</v>
      </c>
      <c r="B3424" s="122" t="s">
        <v>15672</v>
      </c>
      <c r="C3424" s="121" t="s">
        <v>14757</v>
      </c>
      <c r="D3424" s="123" t="s">
        <v>17872</v>
      </c>
    </row>
    <row r="3425" spans="1:4" ht="27" x14ac:dyDescent="0.2">
      <c r="A3425" s="120" t="s">
        <v>5147</v>
      </c>
      <c r="B3425" s="122" t="s">
        <v>10822</v>
      </c>
      <c r="C3425" s="121" t="s">
        <v>14757</v>
      </c>
      <c r="D3425" s="123" t="s">
        <v>954</v>
      </c>
    </row>
    <row r="3426" spans="1:4" ht="27" x14ac:dyDescent="0.2">
      <c r="A3426" s="120" t="s">
        <v>5148</v>
      </c>
      <c r="B3426" s="122" t="s">
        <v>15673</v>
      </c>
      <c r="C3426" s="121" t="s">
        <v>14757</v>
      </c>
      <c r="D3426" s="123" t="s">
        <v>2352</v>
      </c>
    </row>
    <row r="3427" spans="1:4" ht="40.5" x14ac:dyDescent="0.2">
      <c r="A3427" s="120" t="s">
        <v>5149</v>
      </c>
      <c r="B3427" s="122" t="s">
        <v>10823</v>
      </c>
      <c r="C3427" s="121" t="s">
        <v>14757</v>
      </c>
      <c r="D3427" s="123" t="s">
        <v>590</v>
      </c>
    </row>
    <row r="3428" spans="1:4" ht="40.5" x14ac:dyDescent="0.2">
      <c r="A3428" s="120" t="s">
        <v>5151</v>
      </c>
      <c r="B3428" s="122" t="s">
        <v>10824</v>
      </c>
      <c r="C3428" s="121" t="s">
        <v>14757</v>
      </c>
      <c r="D3428" s="123" t="s">
        <v>745</v>
      </c>
    </row>
    <row r="3429" spans="1:4" ht="27" x14ac:dyDescent="0.2">
      <c r="A3429" s="120" t="s">
        <v>5153</v>
      </c>
      <c r="B3429" s="122" t="s">
        <v>10825</v>
      </c>
      <c r="C3429" s="121" t="s">
        <v>14757</v>
      </c>
      <c r="D3429" s="123" t="s">
        <v>17791</v>
      </c>
    </row>
    <row r="3430" spans="1:4" ht="27" x14ac:dyDescent="0.2">
      <c r="A3430" s="120" t="s">
        <v>5154</v>
      </c>
      <c r="B3430" s="122" t="s">
        <v>10826</v>
      </c>
      <c r="C3430" s="121" t="s">
        <v>14757</v>
      </c>
      <c r="D3430" s="123" t="s">
        <v>17873</v>
      </c>
    </row>
    <row r="3431" spans="1:4" ht="40.5" x14ac:dyDescent="0.2">
      <c r="A3431" s="120" t="s">
        <v>5155</v>
      </c>
      <c r="B3431" s="122" t="s">
        <v>15674</v>
      </c>
      <c r="C3431" s="121" t="s">
        <v>14757</v>
      </c>
      <c r="D3431" s="123" t="s">
        <v>5931</v>
      </c>
    </row>
    <row r="3432" spans="1:4" ht="40.5" x14ac:dyDescent="0.2">
      <c r="A3432" s="120" t="s">
        <v>5156</v>
      </c>
      <c r="B3432" s="122" t="s">
        <v>15675</v>
      </c>
      <c r="C3432" s="121" t="s">
        <v>14757</v>
      </c>
      <c r="D3432" s="123" t="s">
        <v>17791</v>
      </c>
    </row>
    <row r="3433" spans="1:4" ht="27" x14ac:dyDescent="0.2">
      <c r="A3433" s="120" t="s">
        <v>5157</v>
      </c>
      <c r="B3433" s="122" t="s">
        <v>10827</v>
      </c>
      <c r="C3433" s="121" t="s">
        <v>14757</v>
      </c>
      <c r="D3433" s="123" t="s">
        <v>17874</v>
      </c>
    </row>
    <row r="3434" spans="1:4" ht="27" x14ac:dyDescent="0.2">
      <c r="A3434" s="120" t="s">
        <v>5158</v>
      </c>
      <c r="B3434" s="122" t="s">
        <v>15676</v>
      </c>
      <c r="C3434" s="121" t="s">
        <v>14757</v>
      </c>
      <c r="D3434" s="123" t="s">
        <v>17875</v>
      </c>
    </row>
    <row r="3435" spans="1:4" ht="27" x14ac:dyDescent="0.2">
      <c r="A3435" s="120" t="s">
        <v>5159</v>
      </c>
      <c r="B3435" s="122" t="s">
        <v>10828</v>
      </c>
      <c r="C3435" s="121" t="s">
        <v>14757</v>
      </c>
      <c r="D3435" s="123" t="s">
        <v>14495</v>
      </c>
    </row>
    <row r="3436" spans="1:4" ht="27" x14ac:dyDescent="0.2">
      <c r="A3436" s="120" t="s">
        <v>5160</v>
      </c>
      <c r="B3436" s="122" t="s">
        <v>10829</v>
      </c>
      <c r="C3436" s="121" t="s">
        <v>14757</v>
      </c>
      <c r="D3436" s="123" t="s">
        <v>17876</v>
      </c>
    </row>
    <row r="3437" spans="1:4" ht="27" x14ac:dyDescent="0.2">
      <c r="A3437" s="120" t="s">
        <v>5161</v>
      </c>
      <c r="B3437" s="122" t="s">
        <v>15677</v>
      </c>
      <c r="C3437" s="121" t="s">
        <v>14757</v>
      </c>
      <c r="D3437" s="123" t="s">
        <v>17877</v>
      </c>
    </row>
    <row r="3438" spans="1:4" ht="40.5" x14ac:dyDescent="0.2">
      <c r="A3438" s="120" t="s">
        <v>5162</v>
      </c>
      <c r="B3438" s="122" t="s">
        <v>10830</v>
      </c>
      <c r="C3438" s="121" t="s">
        <v>14757</v>
      </c>
      <c r="D3438" s="123" t="s">
        <v>17568</v>
      </c>
    </row>
    <row r="3439" spans="1:4" ht="27" x14ac:dyDescent="0.2">
      <c r="A3439" s="120" t="s">
        <v>5163</v>
      </c>
      <c r="B3439" s="122" t="s">
        <v>10831</v>
      </c>
      <c r="C3439" s="121" t="s">
        <v>14757</v>
      </c>
      <c r="D3439" s="123" t="s">
        <v>16510</v>
      </c>
    </row>
    <row r="3440" spans="1:4" ht="27" x14ac:dyDescent="0.2">
      <c r="A3440" s="120" t="s">
        <v>5164</v>
      </c>
      <c r="B3440" s="122" t="s">
        <v>15678</v>
      </c>
      <c r="C3440" s="121" t="s">
        <v>14757</v>
      </c>
      <c r="D3440" s="123" t="s">
        <v>17878</v>
      </c>
    </row>
    <row r="3441" spans="1:4" ht="27" x14ac:dyDescent="0.2">
      <c r="A3441" s="120" t="s">
        <v>5165</v>
      </c>
      <c r="B3441" s="122" t="s">
        <v>10832</v>
      </c>
      <c r="C3441" s="121" t="s">
        <v>14757</v>
      </c>
      <c r="D3441" s="123" t="s">
        <v>17879</v>
      </c>
    </row>
    <row r="3442" spans="1:4" ht="27" x14ac:dyDescent="0.2">
      <c r="A3442" s="120" t="s">
        <v>5166</v>
      </c>
      <c r="B3442" s="122" t="s">
        <v>10833</v>
      </c>
      <c r="C3442" s="121" t="s">
        <v>14757</v>
      </c>
      <c r="D3442" s="123" t="s">
        <v>1103</v>
      </c>
    </row>
    <row r="3443" spans="1:4" ht="27" x14ac:dyDescent="0.2">
      <c r="A3443" s="120" t="s">
        <v>5167</v>
      </c>
      <c r="B3443" s="122" t="s">
        <v>10834</v>
      </c>
      <c r="C3443" s="121" t="s">
        <v>14757</v>
      </c>
      <c r="D3443" s="123" t="s">
        <v>14724</v>
      </c>
    </row>
    <row r="3444" spans="1:4" ht="27" x14ac:dyDescent="0.2">
      <c r="A3444" s="120" t="s">
        <v>5168</v>
      </c>
      <c r="B3444" s="122" t="s">
        <v>10835</v>
      </c>
      <c r="C3444" s="121" t="s">
        <v>14757</v>
      </c>
      <c r="D3444" s="123" t="s">
        <v>628</v>
      </c>
    </row>
    <row r="3445" spans="1:4" ht="27" x14ac:dyDescent="0.2">
      <c r="A3445" s="120" t="s">
        <v>5169</v>
      </c>
      <c r="B3445" s="122" t="s">
        <v>10836</v>
      </c>
      <c r="C3445" s="121" t="s">
        <v>14757</v>
      </c>
      <c r="D3445" s="123" t="s">
        <v>952</v>
      </c>
    </row>
    <row r="3446" spans="1:4" ht="27" x14ac:dyDescent="0.2">
      <c r="A3446" s="120" t="s">
        <v>5170</v>
      </c>
      <c r="B3446" s="122" t="s">
        <v>10837</v>
      </c>
      <c r="C3446" s="121" t="s">
        <v>14757</v>
      </c>
      <c r="D3446" s="123" t="s">
        <v>16269</v>
      </c>
    </row>
    <row r="3447" spans="1:4" ht="27" x14ac:dyDescent="0.2">
      <c r="A3447" s="120" t="s">
        <v>5171</v>
      </c>
      <c r="B3447" s="122" t="s">
        <v>10838</v>
      </c>
      <c r="C3447" s="121" t="s">
        <v>14757</v>
      </c>
      <c r="D3447" s="123" t="s">
        <v>652</v>
      </c>
    </row>
    <row r="3448" spans="1:4" ht="27" x14ac:dyDescent="0.2">
      <c r="A3448" s="120" t="s">
        <v>5172</v>
      </c>
      <c r="B3448" s="122" t="s">
        <v>10839</v>
      </c>
      <c r="C3448" s="121" t="s">
        <v>14757</v>
      </c>
      <c r="D3448" s="123" t="s">
        <v>1294</v>
      </c>
    </row>
    <row r="3449" spans="1:4" ht="27" x14ac:dyDescent="0.2">
      <c r="A3449" s="120" t="s">
        <v>5173</v>
      </c>
      <c r="B3449" s="122" t="s">
        <v>10840</v>
      </c>
      <c r="C3449" s="121" t="s">
        <v>14757</v>
      </c>
      <c r="D3449" s="123" t="s">
        <v>290</v>
      </c>
    </row>
    <row r="3450" spans="1:4" ht="27" x14ac:dyDescent="0.2">
      <c r="A3450" s="120" t="s">
        <v>5174</v>
      </c>
      <c r="B3450" s="122" t="s">
        <v>10841</v>
      </c>
      <c r="C3450" s="121" t="s">
        <v>14757</v>
      </c>
      <c r="D3450" s="123" t="s">
        <v>17880</v>
      </c>
    </row>
    <row r="3451" spans="1:4" ht="27" x14ac:dyDescent="0.2">
      <c r="A3451" s="120" t="s">
        <v>5176</v>
      </c>
      <c r="B3451" s="122" t="s">
        <v>10842</v>
      </c>
      <c r="C3451" s="121" t="s">
        <v>14757</v>
      </c>
      <c r="D3451" s="123" t="s">
        <v>17881</v>
      </c>
    </row>
    <row r="3452" spans="1:4" ht="27" x14ac:dyDescent="0.2">
      <c r="A3452" s="120" t="s">
        <v>5177</v>
      </c>
      <c r="B3452" s="122" t="s">
        <v>10843</v>
      </c>
      <c r="C3452" s="121" t="s">
        <v>14757</v>
      </c>
      <c r="D3452" s="123" t="s">
        <v>2275</v>
      </c>
    </row>
    <row r="3453" spans="1:4" ht="27" x14ac:dyDescent="0.2">
      <c r="A3453" s="120" t="s">
        <v>5178</v>
      </c>
      <c r="B3453" s="122" t="s">
        <v>10844</v>
      </c>
      <c r="C3453" s="121" t="s">
        <v>14757</v>
      </c>
      <c r="D3453" s="123" t="s">
        <v>2660</v>
      </c>
    </row>
    <row r="3454" spans="1:4" ht="27" x14ac:dyDescent="0.2">
      <c r="A3454" s="120" t="s">
        <v>5180</v>
      </c>
      <c r="B3454" s="122" t="s">
        <v>10845</v>
      </c>
      <c r="C3454" s="121" t="s">
        <v>14757</v>
      </c>
      <c r="D3454" s="123" t="s">
        <v>17882</v>
      </c>
    </row>
    <row r="3455" spans="1:4" ht="27" x14ac:dyDescent="0.2">
      <c r="A3455" s="120" t="s">
        <v>5181</v>
      </c>
      <c r="B3455" s="122" t="s">
        <v>10846</v>
      </c>
      <c r="C3455" s="121" t="s">
        <v>14757</v>
      </c>
      <c r="D3455" s="123" t="s">
        <v>17883</v>
      </c>
    </row>
    <row r="3456" spans="1:4" ht="27" x14ac:dyDescent="0.2">
      <c r="A3456" s="120" t="s">
        <v>5182</v>
      </c>
      <c r="B3456" s="122" t="s">
        <v>10847</v>
      </c>
      <c r="C3456" s="121" t="s">
        <v>14757</v>
      </c>
      <c r="D3456" s="123" t="s">
        <v>17884</v>
      </c>
    </row>
    <row r="3457" spans="1:4" ht="27" x14ac:dyDescent="0.2">
      <c r="A3457" s="120" t="s">
        <v>5183</v>
      </c>
      <c r="B3457" s="122" t="s">
        <v>10848</v>
      </c>
      <c r="C3457" s="121" t="s">
        <v>14757</v>
      </c>
      <c r="D3457" s="123" t="s">
        <v>17885</v>
      </c>
    </row>
    <row r="3458" spans="1:4" ht="27" x14ac:dyDescent="0.2">
      <c r="A3458" s="120" t="s">
        <v>5184</v>
      </c>
      <c r="B3458" s="122" t="s">
        <v>10849</v>
      </c>
      <c r="C3458" s="121" t="s">
        <v>14757</v>
      </c>
      <c r="D3458" s="123" t="s">
        <v>500</v>
      </c>
    </row>
    <row r="3459" spans="1:4" ht="27" x14ac:dyDescent="0.2">
      <c r="A3459" s="120" t="s">
        <v>5186</v>
      </c>
      <c r="B3459" s="122" t="s">
        <v>10850</v>
      </c>
      <c r="C3459" s="121" t="s">
        <v>14757</v>
      </c>
      <c r="D3459" s="123" t="s">
        <v>2354</v>
      </c>
    </row>
    <row r="3460" spans="1:4" ht="27" x14ac:dyDescent="0.2">
      <c r="A3460" s="120" t="s">
        <v>5187</v>
      </c>
      <c r="B3460" s="122" t="s">
        <v>10851</v>
      </c>
      <c r="C3460" s="121" t="s">
        <v>14757</v>
      </c>
      <c r="D3460" s="123" t="s">
        <v>210</v>
      </c>
    </row>
    <row r="3461" spans="1:4" ht="27" x14ac:dyDescent="0.2">
      <c r="A3461" s="120" t="s">
        <v>5188</v>
      </c>
      <c r="B3461" s="122" t="s">
        <v>10852</v>
      </c>
      <c r="C3461" s="121" t="s">
        <v>14757</v>
      </c>
      <c r="D3461" s="123" t="s">
        <v>1368</v>
      </c>
    </row>
    <row r="3462" spans="1:4" ht="27" x14ac:dyDescent="0.2">
      <c r="A3462" s="120" t="s">
        <v>5189</v>
      </c>
      <c r="B3462" s="122" t="s">
        <v>10853</v>
      </c>
      <c r="C3462" s="121" t="s">
        <v>14757</v>
      </c>
      <c r="D3462" s="123" t="s">
        <v>17886</v>
      </c>
    </row>
    <row r="3463" spans="1:4" ht="27" x14ac:dyDescent="0.2">
      <c r="A3463" s="120" t="s">
        <v>5190</v>
      </c>
      <c r="B3463" s="122" t="s">
        <v>10854</v>
      </c>
      <c r="C3463" s="121" t="s">
        <v>14757</v>
      </c>
      <c r="D3463" s="123" t="s">
        <v>17887</v>
      </c>
    </row>
    <row r="3464" spans="1:4" ht="27" x14ac:dyDescent="0.2">
      <c r="A3464" s="120" t="s">
        <v>5191</v>
      </c>
      <c r="B3464" s="122" t="s">
        <v>10855</v>
      </c>
      <c r="C3464" s="121" t="s">
        <v>14757</v>
      </c>
      <c r="D3464" s="123" t="s">
        <v>591</v>
      </c>
    </row>
    <row r="3465" spans="1:4" ht="27" x14ac:dyDescent="0.2">
      <c r="A3465" s="120" t="s">
        <v>5192</v>
      </c>
      <c r="B3465" s="122" t="s">
        <v>10856</v>
      </c>
      <c r="C3465" s="121" t="s">
        <v>14757</v>
      </c>
      <c r="D3465" s="123" t="s">
        <v>354</v>
      </c>
    </row>
    <row r="3466" spans="1:4" ht="27" x14ac:dyDescent="0.2">
      <c r="A3466" s="120" t="s">
        <v>5193</v>
      </c>
      <c r="B3466" s="122" t="s">
        <v>10857</v>
      </c>
      <c r="C3466" s="121" t="s">
        <v>14757</v>
      </c>
      <c r="D3466" s="123" t="s">
        <v>978</v>
      </c>
    </row>
    <row r="3467" spans="1:4" ht="27" x14ac:dyDescent="0.2">
      <c r="A3467" s="120" t="s">
        <v>5194</v>
      </c>
      <c r="B3467" s="122" t="s">
        <v>10858</v>
      </c>
      <c r="C3467" s="121" t="s">
        <v>14757</v>
      </c>
      <c r="D3467" s="123" t="s">
        <v>607</v>
      </c>
    </row>
    <row r="3468" spans="1:4" ht="27" x14ac:dyDescent="0.2">
      <c r="A3468" s="120" t="s">
        <v>5196</v>
      </c>
      <c r="B3468" s="122" t="s">
        <v>10859</v>
      </c>
      <c r="C3468" s="121" t="s">
        <v>14757</v>
      </c>
      <c r="D3468" s="123" t="s">
        <v>7434</v>
      </c>
    </row>
    <row r="3469" spans="1:4" ht="27" x14ac:dyDescent="0.2">
      <c r="A3469" s="120" t="s">
        <v>5198</v>
      </c>
      <c r="B3469" s="122" t="s">
        <v>10860</v>
      </c>
      <c r="C3469" s="121" t="s">
        <v>14757</v>
      </c>
      <c r="D3469" s="123" t="s">
        <v>7434</v>
      </c>
    </row>
    <row r="3470" spans="1:4" ht="27" x14ac:dyDescent="0.2">
      <c r="A3470" s="120" t="s">
        <v>5199</v>
      </c>
      <c r="B3470" s="122" t="s">
        <v>10861</v>
      </c>
      <c r="C3470" s="121" t="s">
        <v>14757</v>
      </c>
      <c r="D3470" s="123" t="s">
        <v>753</v>
      </c>
    </row>
    <row r="3471" spans="1:4" ht="27" x14ac:dyDescent="0.2">
      <c r="A3471" s="120" t="s">
        <v>5200</v>
      </c>
      <c r="B3471" s="122" t="s">
        <v>10862</v>
      </c>
      <c r="C3471" s="121" t="s">
        <v>14757</v>
      </c>
      <c r="D3471" s="123" t="s">
        <v>17888</v>
      </c>
    </row>
    <row r="3472" spans="1:4" ht="27" x14ac:dyDescent="0.2">
      <c r="A3472" s="120" t="s">
        <v>5201</v>
      </c>
      <c r="B3472" s="122" t="s">
        <v>10863</v>
      </c>
      <c r="C3472" s="121" t="s">
        <v>14757</v>
      </c>
      <c r="D3472" s="123" t="s">
        <v>3805</v>
      </c>
    </row>
    <row r="3473" spans="1:4" ht="27" x14ac:dyDescent="0.2">
      <c r="A3473" s="120" t="s">
        <v>5202</v>
      </c>
      <c r="B3473" s="122" t="s">
        <v>15679</v>
      </c>
      <c r="C3473" s="121" t="s">
        <v>14757</v>
      </c>
      <c r="D3473" s="123" t="s">
        <v>148</v>
      </c>
    </row>
    <row r="3474" spans="1:4" ht="27" x14ac:dyDescent="0.2">
      <c r="A3474" s="120" t="s">
        <v>5203</v>
      </c>
      <c r="B3474" s="122" t="s">
        <v>10864</v>
      </c>
      <c r="C3474" s="121" t="s">
        <v>14757</v>
      </c>
      <c r="D3474" s="123" t="s">
        <v>1305</v>
      </c>
    </row>
    <row r="3475" spans="1:4" ht="27" x14ac:dyDescent="0.2">
      <c r="A3475" s="120" t="s">
        <v>5204</v>
      </c>
      <c r="B3475" s="122" t="s">
        <v>10865</v>
      </c>
      <c r="C3475" s="121" t="s">
        <v>14757</v>
      </c>
      <c r="D3475" s="123" t="s">
        <v>609</v>
      </c>
    </row>
    <row r="3476" spans="1:4" ht="27" x14ac:dyDescent="0.2">
      <c r="A3476" s="120" t="s">
        <v>5205</v>
      </c>
      <c r="B3476" s="122" t="s">
        <v>10866</v>
      </c>
      <c r="C3476" s="121" t="s">
        <v>14757</v>
      </c>
      <c r="D3476" s="123" t="s">
        <v>1355</v>
      </c>
    </row>
    <row r="3477" spans="1:4" ht="27" x14ac:dyDescent="0.2">
      <c r="A3477" s="120" t="s">
        <v>5207</v>
      </c>
      <c r="B3477" s="122" t="s">
        <v>10867</v>
      </c>
      <c r="C3477" s="121" t="s">
        <v>14757</v>
      </c>
      <c r="D3477" s="123" t="s">
        <v>244</v>
      </c>
    </row>
    <row r="3478" spans="1:4" ht="27" x14ac:dyDescent="0.2">
      <c r="A3478" s="120" t="s">
        <v>5208</v>
      </c>
      <c r="B3478" s="122" t="s">
        <v>10868</v>
      </c>
      <c r="C3478" s="121" t="s">
        <v>14757</v>
      </c>
      <c r="D3478" s="123" t="s">
        <v>1554</v>
      </c>
    </row>
    <row r="3479" spans="1:4" ht="27" x14ac:dyDescent="0.2">
      <c r="A3479" s="120" t="s">
        <v>5210</v>
      </c>
      <c r="B3479" s="122" t="s">
        <v>10869</v>
      </c>
      <c r="C3479" s="121" t="s">
        <v>14757</v>
      </c>
      <c r="D3479" s="123" t="s">
        <v>741</v>
      </c>
    </row>
    <row r="3480" spans="1:4" ht="27" x14ac:dyDescent="0.2">
      <c r="A3480" s="120" t="s">
        <v>5211</v>
      </c>
      <c r="B3480" s="122" t="s">
        <v>15680</v>
      </c>
      <c r="C3480" s="121" t="s">
        <v>14757</v>
      </c>
      <c r="D3480" s="123" t="s">
        <v>13680</v>
      </c>
    </row>
    <row r="3481" spans="1:4" ht="27" x14ac:dyDescent="0.2">
      <c r="A3481" s="120" t="s">
        <v>5212</v>
      </c>
      <c r="B3481" s="122" t="s">
        <v>10870</v>
      </c>
      <c r="C3481" s="121" t="s">
        <v>14757</v>
      </c>
      <c r="D3481" s="123" t="s">
        <v>871</v>
      </c>
    </row>
    <row r="3482" spans="1:4" ht="27" x14ac:dyDescent="0.2">
      <c r="A3482" s="120" t="s">
        <v>5213</v>
      </c>
      <c r="B3482" s="122" t="s">
        <v>10871</v>
      </c>
      <c r="C3482" s="121" t="s">
        <v>14757</v>
      </c>
      <c r="D3482" s="123" t="s">
        <v>550</v>
      </c>
    </row>
    <row r="3483" spans="1:4" ht="27" x14ac:dyDescent="0.2">
      <c r="A3483" s="120" t="s">
        <v>5214</v>
      </c>
      <c r="B3483" s="122" t="s">
        <v>10872</v>
      </c>
      <c r="C3483" s="121" t="s">
        <v>14757</v>
      </c>
      <c r="D3483" s="123" t="s">
        <v>1554</v>
      </c>
    </row>
    <row r="3484" spans="1:4" ht="40.5" x14ac:dyDescent="0.2">
      <c r="A3484" s="120" t="s">
        <v>5215</v>
      </c>
      <c r="B3484" s="122" t="s">
        <v>15681</v>
      </c>
      <c r="C3484" s="121" t="s">
        <v>14757</v>
      </c>
      <c r="D3484" s="123" t="s">
        <v>3805</v>
      </c>
    </row>
    <row r="3485" spans="1:4" ht="27" x14ac:dyDescent="0.2">
      <c r="A3485" s="120" t="s">
        <v>5216</v>
      </c>
      <c r="B3485" s="122" t="s">
        <v>10873</v>
      </c>
      <c r="C3485" s="121" t="s">
        <v>14757</v>
      </c>
      <c r="D3485" s="123" t="s">
        <v>846</v>
      </c>
    </row>
    <row r="3486" spans="1:4" ht="40.5" x14ac:dyDescent="0.2">
      <c r="A3486" s="120" t="s">
        <v>5217</v>
      </c>
      <c r="B3486" s="122" t="s">
        <v>15682</v>
      </c>
      <c r="C3486" s="121" t="s">
        <v>14757</v>
      </c>
      <c r="D3486" s="123" t="s">
        <v>3200</v>
      </c>
    </row>
    <row r="3487" spans="1:4" ht="27" x14ac:dyDescent="0.2">
      <c r="A3487" s="120" t="s">
        <v>5218</v>
      </c>
      <c r="B3487" s="122" t="s">
        <v>10874</v>
      </c>
      <c r="C3487" s="121" t="s">
        <v>14757</v>
      </c>
      <c r="D3487" s="123" t="s">
        <v>1168</v>
      </c>
    </row>
    <row r="3488" spans="1:4" ht="40.5" x14ac:dyDescent="0.2">
      <c r="A3488" s="120" t="s">
        <v>5219</v>
      </c>
      <c r="B3488" s="122" t="s">
        <v>15683</v>
      </c>
      <c r="C3488" s="121" t="s">
        <v>14757</v>
      </c>
      <c r="D3488" s="123" t="s">
        <v>5375</v>
      </c>
    </row>
    <row r="3489" spans="1:4" ht="27" x14ac:dyDescent="0.2">
      <c r="A3489" s="120" t="s">
        <v>5220</v>
      </c>
      <c r="B3489" s="122" t="s">
        <v>10875</v>
      </c>
      <c r="C3489" s="121" t="s">
        <v>14757</v>
      </c>
      <c r="D3489" s="123" t="s">
        <v>953</v>
      </c>
    </row>
    <row r="3490" spans="1:4" ht="40.5" x14ac:dyDescent="0.2">
      <c r="A3490" s="120" t="s">
        <v>5221</v>
      </c>
      <c r="B3490" s="122" t="s">
        <v>15684</v>
      </c>
      <c r="C3490" s="121" t="s">
        <v>14757</v>
      </c>
      <c r="D3490" s="123" t="s">
        <v>7878</v>
      </c>
    </row>
    <row r="3491" spans="1:4" ht="27" x14ac:dyDescent="0.2">
      <c r="A3491" s="120" t="s">
        <v>5223</v>
      </c>
      <c r="B3491" s="122" t="s">
        <v>10876</v>
      </c>
      <c r="C3491" s="121" t="s">
        <v>14757</v>
      </c>
      <c r="D3491" s="123" t="s">
        <v>13883</v>
      </c>
    </row>
    <row r="3492" spans="1:4" ht="40.5" x14ac:dyDescent="0.2">
      <c r="A3492" s="120" t="s">
        <v>5224</v>
      </c>
      <c r="B3492" s="122" t="s">
        <v>15685</v>
      </c>
      <c r="C3492" s="121" t="s">
        <v>14757</v>
      </c>
      <c r="D3492" s="123" t="s">
        <v>233</v>
      </c>
    </row>
    <row r="3493" spans="1:4" ht="27" x14ac:dyDescent="0.2">
      <c r="A3493" s="120" t="s">
        <v>5226</v>
      </c>
      <c r="B3493" s="122" t="s">
        <v>15686</v>
      </c>
      <c r="C3493" s="121" t="s">
        <v>14757</v>
      </c>
      <c r="D3493" s="123" t="s">
        <v>946</v>
      </c>
    </row>
    <row r="3494" spans="1:4" ht="40.5" x14ac:dyDescent="0.2">
      <c r="A3494" s="120" t="s">
        <v>5228</v>
      </c>
      <c r="B3494" s="122" t="s">
        <v>15687</v>
      </c>
      <c r="C3494" s="121" t="s">
        <v>14757</v>
      </c>
      <c r="D3494" s="123" t="s">
        <v>17889</v>
      </c>
    </row>
    <row r="3495" spans="1:4" ht="27" x14ac:dyDescent="0.2">
      <c r="A3495" s="120" t="s">
        <v>5229</v>
      </c>
      <c r="B3495" s="122" t="s">
        <v>10877</v>
      </c>
      <c r="C3495" s="121" t="s">
        <v>14757</v>
      </c>
      <c r="D3495" s="123" t="s">
        <v>17890</v>
      </c>
    </row>
    <row r="3496" spans="1:4" ht="40.5" x14ac:dyDescent="0.2">
      <c r="A3496" s="120" t="s">
        <v>5230</v>
      </c>
      <c r="B3496" s="122" t="s">
        <v>15688</v>
      </c>
      <c r="C3496" s="121" t="s">
        <v>14757</v>
      </c>
      <c r="D3496" s="123" t="s">
        <v>17891</v>
      </c>
    </row>
    <row r="3497" spans="1:4" ht="27" x14ac:dyDescent="0.2">
      <c r="A3497" s="120" t="s">
        <v>5231</v>
      </c>
      <c r="B3497" s="122" t="s">
        <v>10878</v>
      </c>
      <c r="C3497" s="121" t="s">
        <v>14757</v>
      </c>
      <c r="D3497" s="123" t="s">
        <v>581</v>
      </c>
    </row>
    <row r="3498" spans="1:4" ht="40.5" x14ac:dyDescent="0.2">
      <c r="A3498" s="120" t="s">
        <v>5232</v>
      </c>
      <c r="B3498" s="122" t="s">
        <v>15689</v>
      </c>
      <c r="C3498" s="121" t="s">
        <v>14757</v>
      </c>
      <c r="D3498" s="123" t="s">
        <v>17892</v>
      </c>
    </row>
    <row r="3499" spans="1:4" ht="27" x14ac:dyDescent="0.2">
      <c r="A3499" s="120" t="s">
        <v>5233</v>
      </c>
      <c r="B3499" s="122" t="s">
        <v>10879</v>
      </c>
      <c r="C3499" s="121" t="s">
        <v>14757</v>
      </c>
      <c r="D3499" s="123" t="s">
        <v>17893</v>
      </c>
    </row>
    <row r="3500" spans="1:4" ht="40.5" x14ac:dyDescent="0.2">
      <c r="A3500" s="120" t="s">
        <v>5235</v>
      </c>
      <c r="B3500" s="122" t="s">
        <v>15690</v>
      </c>
      <c r="C3500" s="121" t="s">
        <v>14757</v>
      </c>
      <c r="D3500" s="123" t="s">
        <v>1262</v>
      </c>
    </row>
    <row r="3501" spans="1:4" ht="27" x14ac:dyDescent="0.2">
      <c r="A3501" s="120" t="s">
        <v>5236</v>
      </c>
      <c r="B3501" s="122" t="s">
        <v>10880</v>
      </c>
      <c r="C3501" s="121" t="s">
        <v>14757</v>
      </c>
      <c r="D3501" s="123" t="s">
        <v>670</v>
      </c>
    </row>
    <row r="3502" spans="1:4" ht="27" x14ac:dyDescent="0.2">
      <c r="A3502" s="120" t="s">
        <v>5238</v>
      </c>
      <c r="B3502" s="122" t="s">
        <v>15691</v>
      </c>
      <c r="C3502" s="121" t="s">
        <v>14757</v>
      </c>
      <c r="D3502" s="123" t="s">
        <v>7138</v>
      </c>
    </row>
    <row r="3503" spans="1:4" ht="40.5" x14ac:dyDescent="0.2">
      <c r="A3503" s="120" t="s">
        <v>5239</v>
      </c>
      <c r="B3503" s="122" t="s">
        <v>15692</v>
      </c>
      <c r="C3503" s="121" t="s">
        <v>14757</v>
      </c>
      <c r="D3503" s="123" t="s">
        <v>13419</v>
      </c>
    </row>
    <row r="3504" spans="1:4" ht="27" x14ac:dyDescent="0.2">
      <c r="A3504" s="120" t="s">
        <v>5240</v>
      </c>
      <c r="B3504" s="122" t="s">
        <v>10881</v>
      </c>
      <c r="C3504" s="121" t="s">
        <v>14757</v>
      </c>
      <c r="D3504" s="123" t="s">
        <v>17894</v>
      </c>
    </row>
    <row r="3505" spans="1:4" ht="27" x14ac:dyDescent="0.2">
      <c r="A3505" s="120" t="s">
        <v>5241</v>
      </c>
      <c r="B3505" s="122" t="s">
        <v>15693</v>
      </c>
      <c r="C3505" s="121" t="s">
        <v>14757</v>
      </c>
      <c r="D3505" s="123" t="s">
        <v>13994</v>
      </c>
    </row>
    <row r="3506" spans="1:4" ht="27" x14ac:dyDescent="0.2">
      <c r="A3506" s="120" t="s">
        <v>5243</v>
      </c>
      <c r="B3506" s="122" t="s">
        <v>10882</v>
      </c>
      <c r="C3506" s="121" t="s">
        <v>14757</v>
      </c>
      <c r="D3506" s="123" t="s">
        <v>17503</v>
      </c>
    </row>
    <row r="3507" spans="1:4" ht="40.5" x14ac:dyDescent="0.2">
      <c r="A3507" s="120" t="s">
        <v>5244</v>
      </c>
      <c r="B3507" s="122" t="s">
        <v>15694</v>
      </c>
      <c r="C3507" s="121" t="s">
        <v>14757</v>
      </c>
      <c r="D3507" s="123" t="s">
        <v>13877</v>
      </c>
    </row>
    <row r="3508" spans="1:4" ht="27" x14ac:dyDescent="0.2">
      <c r="A3508" s="120" t="s">
        <v>5245</v>
      </c>
      <c r="B3508" s="122" t="s">
        <v>10883</v>
      </c>
      <c r="C3508" s="121" t="s">
        <v>14757</v>
      </c>
      <c r="D3508" s="123" t="s">
        <v>369</v>
      </c>
    </row>
    <row r="3509" spans="1:4" ht="40.5" x14ac:dyDescent="0.2">
      <c r="A3509" s="120" t="s">
        <v>5246</v>
      </c>
      <c r="B3509" s="122" t="s">
        <v>15695</v>
      </c>
      <c r="C3509" s="121" t="s">
        <v>14757</v>
      </c>
      <c r="D3509" s="123" t="s">
        <v>17895</v>
      </c>
    </row>
    <row r="3510" spans="1:4" ht="40.5" x14ac:dyDescent="0.2">
      <c r="A3510" s="120" t="s">
        <v>5247</v>
      </c>
      <c r="B3510" s="122" t="s">
        <v>15696</v>
      </c>
      <c r="C3510" s="121" t="s">
        <v>14757</v>
      </c>
      <c r="D3510" s="123" t="s">
        <v>17896</v>
      </c>
    </row>
    <row r="3511" spans="1:4" ht="27" x14ac:dyDescent="0.2">
      <c r="A3511" s="120" t="s">
        <v>5248</v>
      </c>
      <c r="B3511" s="122" t="s">
        <v>10884</v>
      </c>
      <c r="C3511" s="121" t="s">
        <v>14757</v>
      </c>
      <c r="D3511" s="123" t="s">
        <v>174</v>
      </c>
    </row>
    <row r="3512" spans="1:4" ht="27" x14ac:dyDescent="0.2">
      <c r="A3512" s="120" t="s">
        <v>5249</v>
      </c>
      <c r="B3512" s="122" t="s">
        <v>10885</v>
      </c>
      <c r="C3512" s="121" t="s">
        <v>14757</v>
      </c>
      <c r="D3512" s="123" t="s">
        <v>5061</v>
      </c>
    </row>
    <row r="3513" spans="1:4" ht="27" x14ac:dyDescent="0.2">
      <c r="A3513" s="120" t="s">
        <v>5250</v>
      </c>
      <c r="B3513" s="122" t="s">
        <v>15697</v>
      </c>
      <c r="C3513" s="121" t="s">
        <v>14757</v>
      </c>
      <c r="D3513" s="123" t="s">
        <v>14496</v>
      </c>
    </row>
    <row r="3514" spans="1:4" ht="27" x14ac:dyDescent="0.2">
      <c r="A3514" s="120" t="s">
        <v>5251</v>
      </c>
      <c r="B3514" s="122" t="s">
        <v>10886</v>
      </c>
      <c r="C3514" s="121" t="s">
        <v>14757</v>
      </c>
      <c r="D3514" s="123" t="s">
        <v>16275</v>
      </c>
    </row>
    <row r="3515" spans="1:4" ht="40.5" x14ac:dyDescent="0.2">
      <c r="A3515" s="120" t="s">
        <v>5252</v>
      </c>
      <c r="B3515" s="122" t="s">
        <v>15698</v>
      </c>
      <c r="C3515" s="121" t="s">
        <v>14757</v>
      </c>
      <c r="D3515" s="123" t="s">
        <v>17897</v>
      </c>
    </row>
    <row r="3516" spans="1:4" ht="40.5" x14ac:dyDescent="0.2">
      <c r="A3516" s="120" t="s">
        <v>5253</v>
      </c>
      <c r="B3516" s="122" t="s">
        <v>15699</v>
      </c>
      <c r="C3516" s="121" t="s">
        <v>14757</v>
      </c>
      <c r="D3516" s="123" t="s">
        <v>17898</v>
      </c>
    </row>
    <row r="3517" spans="1:4" ht="27" x14ac:dyDescent="0.2">
      <c r="A3517" s="120" t="s">
        <v>5254</v>
      </c>
      <c r="B3517" s="122" t="s">
        <v>10887</v>
      </c>
      <c r="C3517" s="121" t="s">
        <v>14757</v>
      </c>
      <c r="D3517" s="123" t="s">
        <v>14537</v>
      </c>
    </row>
    <row r="3518" spans="1:4" ht="40.5" x14ac:dyDescent="0.2">
      <c r="A3518" s="120" t="s">
        <v>5256</v>
      </c>
      <c r="B3518" s="122" t="s">
        <v>15700</v>
      </c>
      <c r="C3518" s="121" t="s">
        <v>14757</v>
      </c>
      <c r="D3518" s="123" t="s">
        <v>17899</v>
      </c>
    </row>
    <row r="3519" spans="1:4" ht="27" x14ac:dyDescent="0.2">
      <c r="A3519" s="120" t="s">
        <v>5257</v>
      </c>
      <c r="B3519" s="122" t="s">
        <v>10888</v>
      </c>
      <c r="C3519" s="121" t="s">
        <v>14757</v>
      </c>
      <c r="D3519" s="123" t="s">
        <v>14537</v>
      </c>
    </row>
    <row r="3520" spans="1:4" ht="27" x14ac:dyDescent="0.2">
      <c r="A3520" s="120" t="s">
        <v>5258</v>
      </c>
      <c r="B3520" s="122" t="s">
        <v>10889</v>
      </c>
      <c r="C3520" s="121" t="s">
        <v>14757</v>
      </c>
      <c r="D3520" s="123" t="s">
        <v>3165</v>
      </c>
    </row>
    <row r="3521" spans="1:4" ht="40.5" x14ac:dyDescent="0.2">
      <c r="A3521" s="120" t="s">
        <v>5259</v>
      </c>
      <c r="B3521" s="122" t="s">
        <v>15701</v>
      </c>
      <c r="C3521" s="121" t="s">
        <v>14757</v>
      </c>
      <c r="D3521" s="123" t="s">
        <v>17900</v>
      </c>
    </row>
    <row r="3522" spans="1:4" ht="27" x14ac:dyDescent="0.2">
      <c r="A3522" s="120" t="s">
        <v>5260</v>
      </c>
      <c r="B3522" s="122" t="s">
        <v>10890</v>
      </c>
      <c r="C3522" s="121" t="s">
        <v>14757</v>
      </c>
      <c r="D3522" s="123" t="s">
        <v>877</v>
      </c>
    </row>
    <row r="3523" spans="1:4" ht="27" x14ac:dyDescent="0.2">
      <c r="A3523" s="120" t="s">
        <v>5261</v>
      </c>
      <c r="B3523" s="122" t="s">
        <v>10891</v>
      </c>
      <c r="C3523" s="121" t="s">
        <v>14757</v>
      </c>
      <c r="D3523" s="123" t="s">
        <v>17901</v>
      </c>
    </row>
    <row r="3524" spans="1:4" ht="27" x14ac:dyDescent="0.2">
      <c r="A3524" s="120" t="s">
        <v>5262</v>
      </c>
      <c r="B3524" s="122" t="s">
        <v>10892</v>
      </c>
      <c r="C3524" s="121" t="s">
        <v>35</v>
      </c>
      <c r="D3524" s="123" t="s">
        <v>13920</v>
      </c>
    </row>
    <row r="3525" spans="1:4" ht="27" x14ac:dyDescent="0.2">
      <c r="A3525" s="120" t="s">
        <v>5263</v>
      </c>
      <c r="B3525" s="122" t="s">
        <v>10893</v>
      </c>
      <c r="C3525" s="121" t="s">
        <v>14757</v>
      </c>
      <c r="D3525" s="123" t="s">
        <v>949</v>
      </c>
    </row>
    <row r="3526" spans="1:4" ht="27" x14ac:dyDescent="0.2">
      <c r="A3526" s="120" t="s">
        <v>5264</v>
      </c>
      <c r="B3526" s="122" t="s">
        <v>10894</v>
      </c>
      <c r="C3526" s="121" t="s">
        <v>14757</v>
      </c>
      <c r="D3526" s="123" t="s">
        <v>459</v>
      </c>
    </row>
    <row r="3527" spans="1:4" ht="27" x14ac:dyDescent="0.2">
      <c r="A3527" s="120" t="s">
        <v>5265</v>
      </c>
      <c r="B3527" s="122" t="s">
        <v>10895</v>
      </c>
      <c r="C3527" s="121" t="s">
        <v>14757</v>
      </c>
      <c r="D3527" s="123" t="s">
        <v>711</v>
      </c>
    </row>
    <row r="3528" spans="1:4" ht="27" x14ac:dyDescent="0.2">
      <c r="A3528" s="120" t="s">
        <v>5266</v>
      </c>
      <c r="B3528" s="122" t="s">
        <v>10896</v>
      </c>
      <c r="C3528" s="121" t="s">
        <v>14757</v>
      </c>
      <c r="D3528" s="123" t="s">
        <v>13780</v>
      </c>
    </row>
    <row r="3529" spans="1:4" ht="40.5" x14ac:dyDescent="0.2">
      <c r="A3529" s="120" t="s">
        <v>5267</v>
      </c>
      <c r="B3529" s="122" t="s">
        <v>15702</v>
      </c>
      <c r="C3529" s="121" t="s">
        <v>14757</v>
      </c>
      <c r="D3529" s="123" t="s">
        <v>2665</v>
      </c>
    </row>
    <row r="3530" spans="1:4" ht="27" x14ac:dyDescent="0.2">
      <c r="A3530" s="120" t="s">
        <v>5268</v>
      </c>
      <c r="B3530" s="122" t="s">
        <v>10897</v>
      </c>
      <c r="C3530" s="121" t="s">
        <v>14757</v>
      </c>
      <c r="D3530" s="123" t="s">
        <v>17902</v>
      </c>
    </row>
    <row r="3531" spans="1:4" ht="40.5" x14ac:dyDescent="0.2">
      <c r="A3531" s="120" t="s">
        <v>5270</v>
      </c>
      <c r="B3531" s="122" t="s">
        <v>15703</v>
      </c>
      <c r="C3531" s="121" t="s">
        <v>14757</v>
      </c>
      <c r="D3531" s="123" t="s">
        <v>3962</v>
      </c>
    </row>
    <row r="3532" spans="1:4" ht="27" x14ac:dyDescent="0.2">
      <c r="A3532" s="120" t="s">
        <v>5271</v>
      </c>
      <c r="B3532" s="122" t="s">
        <v>10898</v>
      </c>
      <c r="C3532" s="121" t="s">
        <v>14757</v>
      </c>
      <c r="D3532" s="123" t="s">
        <v>559</v>
      </c>
    </row>
    <row r="3533" spans="1:4" ht="40.5" x14ac:dyDescent="0.2">
      <c r="A3533" s="120" t="s">
        <v>5272</v>
      </c>
      <c r="B3533" s="122" t="s">
        <v>15704</v>
      </c>
      <c r="C3533" s="121" t="s">
        <v>14757</v>
      </c>
      <c r="D3533" s="123" t="s">
        <v>960</v>
      </c>
    </row>
    <row r="3534" spans="1:4" ht="27" x14ac:dyDescent="0.2">
      <c r="A3534" s="120" t="s">
        <v>5273</v>
      </c>
      <c r="B3534" s="122" t="s">
        <v>10899</v>
      </c>
      <c r="C3534" s="121" t="s">
        <v>14757</v>
      </c>
      <c r="D3534" s="123" t="s">
        <v>253</v>
      </c>
    </row>
    <row r="3535" spans="1:4" ht="40.5" x14ac:dyDescent="0.2">
      <c r="A3535" s="120" t="s">
        <v>5274</v>
      </c>
      <c r="B3535" s="122" t="s">
        <v>15705</v>
      </c>
      <c r="C3535" s="121" t="s">
        <v>14757</v>
      </c>
      <c r="D3535" s="123" t="s">
        <v>1169</v>
      </c>
    </row>
    <row r="3536" spans="1:4" ht="40.5" x14ac:dyDescent="0.2">
      <c r="A3536" s="120" t="s">
        <v>5275</v>
      </c>
      <c r="B3536" s="122" t="s">
        <v>15706</v>
      </c>
      <c r="C3536" s="121" t="s">
        <v>14757</v>
      </c>
      <c r="D3536" s="123" t="s">
        <v>1040</v>
      </c>
    </row>
    <row r="3537" spans="1:4" ht="40.5" x14ac:dyDescent="0.2">
      <c r="A3537" s="120" t="s">
        <v>5276</v>
      </c>
      <c r="B3537" s="122" t="s">
        <v>15707</v>
      </c>
      <c r="C3537" s="121" t="s">
        <v>14757</v>
      </c>
      <c r="D3537" s="123" t="s">
        <v>17849</v>
      </c>
    </row>
    <row r="3538" spans="1:4" ht="40.5" x14ac:dyDescent="0.2">
      <c r="A3538" s="120" t="s">
        <v>5277</v>
      </c>
      <c r="B3538" s="122" t="s">
        <v>15708</v>
      </c>
      <c r="C3538" s="121" t="s">
        <v>14757</v>
      </c>
      <c r="D3538" s="123" t="s">
        <v>17903</v>
      </c>
    </row>
    <row r="3539" spans="1:4" ht="27" x14ac:dyDescent="0.2">
      <c r="A3539" s="120" t="s">
        <v>5279</v>
      </c>
      <c r="B3539" s="122" t="s">
        <v>10900</v>
      </c>
      <c r="C3539" s="121" t="s">
        <v>14757</v>
      </c>
      <c r="D3539" s="123" t="s">
        <v>253</v>
      </c>
    </row>
    <row r="3540" spans="1:4" ht="40.5" x14ac:dyDescent="0.2">
      <c r="A3540" s="120" t="s">
        <v>5280</v>
      </c>
      <c r="B3540" s="122" t="s">
        <v>15709</v>
      </c>
      <c r="C3540" s="121" t="s">
        <v>14757</v>
      </c>
      <c r="D3540" s="123" t="s">
        <v>2275</v>
      </c>
    </row>
    <row r="3541" spans="1:4" ht="27" x14ac:dyDescent="0.2">
      <c r="A3541" s="120" t="s">
        <v>5281</v>
      </c>
      <c r="B3541" s="122" t="s">
        <v>10901</v>
      </c>
      <c r="C3541" s="121" t="s">
        <v>14757</v>
      </c>
      <c r="D3541" s="123" t="s">
        <v>13258</v>
      </c>
    </row>
    <row r="3542" spans="1:4" ht="40.5" x14ac:dyDescent="0.2">
      <c r="A3542" s="120" t="s">
        <v>5283</v>
      </c>
      <c r="B3542" s="122" t="s">
        <v>15710</v>
      </c>
      <c r="C3542" s="121" t="s">
        <v>14757</v>
      </c>
      <c r="D3542" s="123" t="s">
        <v>1071</v>
      </c>
    </row>
    <row r="3543" spans="1:4" ht="27" x14ac:dyDescent="0.2">
      <c r="A3543" s="120" t="s">
        <v>5284</v>
      </c>
      <c r="B3543" s="122" t="s">
        <v>10902</v>
      </c>
      <c r="C3543" s="121" t="s">
        <v>14757</v>
      </c>
      <c r="D3543" s="123" t="s">
        <v>1369</v>
      </c>
    </row>
    <row r="3544" spans="1:4" ht="40.5" x14ac:dyDescent="0.2">
      <c r="A3544" s="120" t="s">
        <v>5285</v>
      </c>
      <c r="B3544" s="122" t="s">
        <v>15711</v>
      </c>
      <c r="C3544" s="121" t="s">
        <v>14757</v>
      </c>
      <c r="D3544" s="123" t="s">
        <v>1149</v>
      </c>
    </row>
    <row r="3545" spans="1:4" ht="27" x14ac:dyDescent="0.2">
      <c r="A3545" s="120" t="s">
        <v>5286</v>
      </c>
      <c r="B3545" s="122" t="s">
        <v>10903</v>
      </c>
      <c r="C3545" s="121" t="s">
        <v>14757</v>
      </c>
      <c r="D3545" s="123" t="s">
        <v>17904</v>
      </c>
    </row>
    <row r="3546" spans="1:4" ht="27" x14ac:dyDescent="0.2">
      <c r="A3546" s="120" t="s">
        <v>5287</v>
      </c>
      <c r="B3546" s="122" t="s">
        <v>15712</v>
      </c>
      <c r="C3546" s="121" t="s">
        <v>14757</v>
      </c>
      <c r="D3546" s="123" t="s">
        <v>6654</v>
      </c>
    </row>
    <row r="3547" spans="1:4" ht="40.5" x14ac:dyDescent="0.2">
      <c r="A3547" s="120" t="s">
        <v>5288</v>
      </c>
      <c r="B3547" s="122" t="s">
        <v>15713</v>
      </c>
      <c r="C3547" s="121" t="s">
        <v>14757</v>
      </c>
      <c r="D3547" s="123" t="s">
        <v>1247</v>
      </c>
    </row>
    <row r="3548" spans="1:4" ht="40.5" x14ac:dyDescent="0.2">
      <c r="A3548" s="120" t="s">
        <v>5289</v>
      </c>
      <c r="B3548" s="122" t="s">
        <v>15714</v>
      </c>
      <c r="C3548" s="121" t="s">
        <v>14757</v>
      </c>
      <c r="D3548" s="123" t="s">
        <v>17905</v>
      </c>
    </row>
    <row r="3549" spans="1:4" ht="40.5" x14ac:dyDescent="0.2">
      <c r="A3549" s="120" t="s">
        <v>5290</v>
      </c>
      <c r="B3549" s="122" t="s">
        <v>15715</v>
      </c>
      <c r="C3549" s="121" t="s">
        <v>14757</v>
      </c>
      <c r="D3549" s="123" t="s">
        <v>4195</v>
      </c>
    </row>
    <row r="3550" spans="1:4" ht="27" x14ac:dyDescent="0.2">
      <c r="A3550" s="120" t="s">
        <v>5291</v>
      </c>
      <c r="B3550" s="122" t="s">
        <v>10904</v>
      </c>
      <c r="C3550" s="121" t="s">
        <v>14757</v>
      </c>
      <c r="D3550" s="123" t="s">
        <v>14423</v>
      </c>
    </row>
    <row r="3551" spans="1:4" ht="40.5" x14ac:dyDescent="0.2">
      <c r="A3551" s="120" t="s">
        <v>5293</v>
      </c>
      <c r="B3551" s="122" t="s">
        <v>15716</v>
      </c>
      <c r="C3551" s="121" t="s">
        <v>14757</v>
      </c>
      <c r="D3551" s="123" t="s">
        <v>622</v>
      </c>
    </row>
    <row r="3552" spans="1:4" ht="27" x14ac:dyDescent="0.2">
      <c r="A3552" s="120" t="s">
        <v>5294</v>
      </c>
      <c r="B3552" s="122" t="s">
        <v>10905</v>
      </c>
      <c r="C3552" s="121" t="s">
        <v>14757</v>
      </c>
      <c r="D3552" s="123" t="s">
        <v>365</v>
      </c>
    </row>
    <row r="3553" spans="1:4" ht="40.5" x14ac:dyDescent="0.2">
      <c r="A3553" s="120" t="s">
        <v>5295</v>
      </c>
      <c r="B3553" s="122" t="s">
        <v>15717</v>
      </c>
      <c r="C3553" s="121" t="s">
        <v>14757</v>
      </c>
      <c r="D3553" s="123" t="s">
        <v>2842</v>
      </c>
    </row>
    <row r="3554" spans="1:4" ht="27" x14ac:dyDescent="0.2">
      <c r="A3554" s="120" t="s">
        <v>5297</v>
      </c>
      <c r="B3554" s="122" t="s">
        <v>10906</v>
      </c>
      <c r="C3554" s="121" t="s">
        <v>14757</v>
      </c>
      <c r="D3554" s="123" t="s">
        <v>1369</v>
      </c>
    </row>
    <row r="3555" spans="1:4" ht="40.5" x14ac:dyDescent="0.2">
      <c r="A3555" s="120" t="s">
        <v>5298</v>
      </c>
      <c r="B3555" s="122" t="s">
        <v>15718</v>
      </c>
      <c r="C3555" s="121" t="s">
        <v>14757</v>
      </c>
      <c r="D3555" s="123" t="s">
        <v>17891</v>
      </c>
    </row>
    <row r="3556" spans="1:4" ht="27" x14ac:dyDescent="0.2">
      <c r="A3556" s="120" t="s">
        <v>5299</v>
      </c>
      <c r="B3556" s="122" t="s">
        <v>10907</v>
      </c>
      <c r="C3556" s="121" t="s">
        <v>14757</v>
      </c>
      <c r="D3556" s="123" t="s">
        <v>579</v>
      </c>
    </row>
    <row r="3557" spans="1:4" ht="40.5" x14ac:dyDescent="0.2">
      <c r="A3557" s="120" t="s">
        <v>5300</v>
      </c>
      <c r="B3557" s="122" t="s">
        <v>15719</v>
      </c>
      <c r="C3557" s="121" t="s">
        <v>14757</v>
      </c>
      <c r="D3557" s="123" t="s">
        <v>523</v>
      </c>
    </row>
    <row r="3558" spans="1:4" ht="40.5" x14ac:dyDescent="0.2">
      <c r="A3558" s="120" t="s">
        <v>5301</v>
      </c>
      <c r="B3558" s="122" t="s">
        <v>15720</v>
      </c>
      <c r="C3558" s="121" t="s">
        <v>14757</v>
      </c>
      <c r="D3558" s="123" t="s">
        <v>6431</v>
      </c>
    </row>
    <row r="3559" spans="1:4" ht="40.5" x14ac:dyDescent="0.2">
      <c r="A3559" s="120" t="s">
        <v>5302</v>
      </c>
      <c r="B3559" s="122" t="s">
        <v>15721</v>
      </c>
      <c r="C3559" s="121" t="s">
        <v>14757</v>
      </c>
      <c r="D3559" s="123" t="s">
        <v>342</v>
      </c>
    </row>
    <row r="3560" spans="1:4" ht="27" x14ac:dyDescent="0.2">
      <c r="A3560" s="120" t="s">
        <v>5303</v>
      </c>
      <c r="B3560" s="122" t="s">
        <v>10908</v>
      </c>
      <c r="C3560" s="121" t="s">
        <v>14757</v>
      </c>
      <c r="D3560" s="123" t="s">
        <v>1209</v>
      </c>
    </row>
    <row r="3561" spans="1:4" ht="27" x14ac:dyDescent="0.2">
      <c r="A3561" s="120" t="s">
        <v>5304</v>
      </c>
      <c r="B3561" s="122" t="s">
        <v>10909</v>
      </c>
      <c r="C3561" s="121" t="s">
        <v>14757</v>
      </c>
      <c r="D3561" s="123" t="s">
        <v>805</v>
      </c>
    </row>
    <row r="3562" spans="1:4" ht="27" x14ac:dyDescent="0.2">
      <c r="A3562" s="120" t="s">
        <v>5305</v>
      </c>
      <c r="B3562" s="122" t="s">
        <v>15722</v>
      </c>
      <c r="C3562" s="121" t="s">
        <v>14757</v>
      </c>
      <c r="D3562" s="123" t="s">
        <v>812</v>
      </c>
    </row>
    <row r="3563" spans="1:4" ht="27" x14ac:dyDescent="0.2">
      <c r="A3563" s="120" t="s">
        <v>5307</v>
      </c>
      <c r="B3563" s="122" t="s">
        <v>10910</v>
      </c>
      <c r="C3563" s="121" t="s">
        <v>14757</v>
      </c>
      <c r="D3563" s="123" t="s">
        <v>14188</v>
      </c>
    </row>
    <row r="3564" spans="1:4" ht="27" x14ac:dyDescent="0.2">
      <c r="A3564" s="120" t="s">
        <v>5308</v>
      </c>
      <c r="B3564" s="122" t="s">
        <v>10911</v>
      </c>
      <c r="C3564" s="121" t="s">
        <v>14757</v>
      </c>
      <c r="D3564" s="123" t="s">
        <v>1103</v>
      </c>
    </row>
    <row r="3565" spans="1:4" ht="27" x14ac:dyDescent="0.2">
      <c r="A3565" s="120" t="s">
        <v>5309</v>
      </c>
      <c r="B3565" s="122" t="s">
        <v>10912</v>
      </c>
      <c r="C3565" s="121" t="s">
        <v>14757</v>
      </c>
      <c r="D3565" s="123" t="s">
        <v>691</v>
      </c>
    </row>
    <row r="3566" spans="1:4" ht="27" x14ac:dyDescent="0.2">
      <c r="A3566" s="120" t="s">
        <v>5310</v>
      </c>
      <c r="B3566" s="122" t="s">
        <v>10913</v>
      </c>
      <c r="C3566" s="121" t="s">
        <v>14757</v>
      </c>
      <c r="D3566" s="123" t="s">
        <v>932</v>
      </c>
    </row>
    <row r="3567" spans="1:4" ht="27" x14ac:dyDescent="0.2">
      <c r="A3567" s="120" t="s">
        <v>5311</v>
      </c>
      <c r="B3567" s="122" t="s">
        <v>15723</v>
      </c>
      <c r="C3567" s="121" t="s">
        <v>14757</v>
      </c>
      <c r="D3567" s="123" t="s">
        <v>14138</v>
      </c>
    </row>
    <row r="3568" spans="1:4" ht="27" x14ac:dyDescent="0.2">
      <c r="A3568" s="120" t="s">
        <v>5312</v>
      </c>
      <c r="B3568" s="122" t="s">
        <v>10914</v>
      </c>
      <c r="C3568" s="121" t="s">
        <v>14757</v>
      </c>
      <c r="D3568" s="123" t="s">
        <v>17906</v>
      </c>
    </row>
    <row r="3569" spans="1:4" ht="27" x14ac:dyDescent="0.2">
      <c r="A3569" s="120" t="s">
        <v>5313</v>
      </c>
      <c r="B3569" s="122" t="s">
        <v>10915</v>
      </c>
      <c r="C3569" s="121" t="s">
        <v>14757</v>
      </c>
      <c r="D3569" s="123" t="s">
        <v>2328</v>
      </c>
    </row>
    <row r="3570" spans="1:4" ht="27" x14ac:dyDescent="0.2">
      <c r="A3570" s="120" t="s">
        <v>5314</v>
      </c>
      <c r="B3570" s="122" t="s">
        <v>10916</v>
      </c>
      <c r="C3570" s="121" t="s">
        <v>14757</v>
      </c>
      <c r="D3570" s="123" t="s">
        <v>2176</v>
      </c>
    </row>
    <row r="3571" spans="1:4" ht="27" x14ac:dyDescent="0.2">
      <c r="A3571" s="120" t="s">
        <v>5316</v>
      </c>
      <c r="B3571" s="122" t="s">
        <v>10917</v>
      </c>
      <c r="C3571" s="121" t="s">
        <v>14757</v>
      </c>
      <c r="D3571" s="123" t="s">
        <v>17328</v>
      </c>
    </row>
    <row r="3572" spans="1:4" ht="27" x14ac:dyDescent="0.2">
      <c r="A3572" s="120" t="s">
        <v>5317</v>
      </c>
      <c r="B3572" s="122" t="s">
        <v>10918</v>
      </c>
      <c r="C3572" s="121" t="s">
        <v>14757</v>
      </c>
      <c r="D3572" s="123" t="s">
        <v>17328</v>
      </c>
    </row>
    <row r="3573" spans="1:4" ht="27" x14ac:dyDescent="0.2">
      <c r="A3573" s="120" t="s">
        <v>5318</v>
      </c>
      <c r="B3573" s="122" t="s">
        <v>10919</v>
      </c>
      <c r="C3573" s="121" t="s">
        <v>14757</v>
      </c>
      <c r="D3573" s="123" t="s">
        <v>4221</v>
      </c>
    </row>
    <row r="3574" spans="1:4" ht="27" x14ac:dyDescent="0.2">
      <c r="A3574" s="120" t="s">
        <v>5320</v>
      </c>
      <c r="B3574" s="122" t="s">
        <v>10920</v>
      </c>
      <c r="C3574" s="121" t="s">
        <v>14757</v>
      </c>
      <c r="D3574" s="123" t="s">
        <v>4472</v>
      </c>
    </row>
    <row r="3575" spans="1:4" ht="27" x14ac:dyDescent="0.2">
      <c r="A3575" s="120" t="s">
        <v>5321</v>
      </c>
      <c r="B3575" s="122" t="s">
        <v>10921</v>
      </c>
      <c r="C3575" s="121" t="s">
        <v>35</v>
      </c>
      <c r="D3575" s="123" t="s">
        <v>709</v>
      </c>
    </row>
    <row r="3576" spans="1:4" ht="40.5" x14ac:dyDescent="0.2">
      <c r="A3576" s="120" t="s">
        <v>5322</v>
      </c>
      <c r="B3576" s="122" t="s">
        <v>15724</v>
      </c>
      <c r="C3576" s="121" t="s">
        <v>14757</v>
      </c>
      <c r="D3576" s="123" t="s">
        <v>1174</v>
      </c>
    </row>
    <row r="3577" spans="1:4" ht="40.5" x14ac:dyDescent="0.2">
      <c r="A3577" s="120" t="s">
        <v>5323</v>
      </c>
      <c r="B3577" s="122" t="s">
        <v>15725</v>
      </c>
      <c r="C3577" s="121" t="s">
        <v>14757</v>
      </c>
      <c r="D3577" s="123" t="s">
        <v>14041</v>
      </c>
    </row>
    <row r="3578" spans="1:4" ht="27" x14ac:dyDescent="0.2">
      <c r="A3578" s="120" t="s">
        <v>5324</v>
      </c>
      <c r="B3578" s="122" t="s">
        <v>10922</v>
      </c>
      <c r="C3578" s="121" t="s">
        <v>14757</v>
      </c>
      <c r="D3578" s="123" t="s">
        <v>290</v>
      </c>
    </row>
    <row r="3579" spans="1:4" ht="40.5" x14ac:dyDescent="0.2">
      <c r="A3579" s="120" t="s">
        <v>5325</v>
      </c>
      <c r="B3579" s="122" t="s">
        <v>15726</v>
      </c>
      <c r="C3579" s="121" t="s">
        <v>14757</v>
      </c>
      <c r="D3579" s="123" t="s">
        <v>727</v>
      </c>
    </row>
    <row r="3580" spans="1:4" ht="40.5" x14ac:dyDescent="0.2">
      <c r="A3580" s="120" t="s">
        <v>5326</v>
      </c>
      <c r="B3580" s="122" t="s">
        <v>15727</v>
      </c>
      <c r="C3580" s="121" t="s">
        <v>14757</v>
      </c>
      <c r="D3580" s="123" t="s">
        <v>13728</v>
      </c>
    </row>
    <row r="3581" spans="1:4" ht="27" x14ac:dyDescent="0.2">
      <c r="A3581" s="120" t="s">
        <v>5327</v>
      </c>
      <c r="B3581" s="122" t="s">
        <v>10923</v>
      </c>
      <c r="C3581" s="121" t="s">
        <v>14757</v>
      </c>
      <c r="D3581" s="123" t="s">
        <v>290</v>
      </c>
    </row>
    <row r="3582" spans="1:4" ht="27" x14ac:dyDescent="0.2">
      <c r="A3582" s="120" t="s">
        <v>5328</v>
      </c>
      <c r="B3582" s="122" t="s">
        <v>10924</v>
      </c>
      <c r="C3582" s="121" t="s">
        <v>14757</v>
      </c>
      <c r="D3582" s="123" t="s">
        <v>589</v>
      </c>
    </row>
    <row r="3583" spans="1:4" ht="40.5" x14ac:dyDescent="0.2">
      <c r="A3583" s="120" t="s">
        <v>5330</v>
      </c>
      <c r="B3583" s="122" t="s">
        <v>15728</v>
      </c>
      <c r="C3583" s="121" t="s">
        <v>14757</v>
      </c>
      <c r="D3583" s="123" t="s">
        <v>17907</v>
      </c>
    </row>
    <row r="3584" spans="1:4" ht="40.5" x14ac:dyDescent="0.2">
      <c r="A3584" s="120" t="s">
        <v>5331</v>
      </c>
      <c r="B3584" s="122" t="s">
        <v>15729</v>
      </c>
      <c r="C3584" s="121" t="s">
        <v>14757</v>
      </c>
      <c r="D3584" s="123" t="s">
        <v>17908</v>
      </c>
    </row>
    <row r="3585" spans="1:4" ht="40.5" x14ac:dyDescent="0.2">
      <c r="A3585" s="120" t="s">
        <v>5332</v>
      </c>
      <c r="B3585" s="122" t="s">
        <v>15730</v>
      </c>
      <c r="C3585" s="121" t="s">
        <v>14757</v>
      </c>
      <c r="D3585" s="123" t="s">
        <v>17909</v>
      </c>
    </row>
    <row r="3586" spans="1:4" ht="40.5" x14ac:dyDescent="0.2">
      <c r="A3586" s="120" t="s">
        <v>5333</v>
      </c>
      <c r="B3586" s="122" t="s">
        <v>15731</v>
      </c>
      <c r="C3586" s="121" t="s">
        <v>14757</v>
      </c>
      <c r="D3586" s="123" t="s">
        <v>13654</v>
      </c>
    </row>
    <row r="3587" spans="1:4" ht="40.5" x14ac:dyDescent="0.2">
      <c r="A3587" s="120" t="s">
        <v>5334</v>
      </c>
      <c r="B3587" s="122" t="s">
        <v>15732</v>
      </c>
      <c r="C3587" s="121" t="s">
        <v>14757</v>
      </c>
      <c r="D3587" s="123" t="s">
        <v>17910</v>
      </c>
    </row>
    <row r="3588" spans="1:4" ht="27" x14ac:dyDescent="0.2">
      <c r="A3588" s="120" t="s">
        <v>5336</v>
      </c>
      <c r="B3588" s="122" t="s">
        <v>10925</v>
      </c>
      <c r="C3588" s="121" t="s">
        <v>14757</v>
      </c>
      <c r="D3588" s="123" t="s">
        <v>589</v>
      </c>
    </row>
    <row r="3589" spans="1:4" ht="27" x14ac:dyDescent="0.2">
      <c r="A3589" s="120" t="s">
        <v>5337</v>
      </c>
      <c r="B3589" s="122" t="s">
        <v>10926</v>
      </c>
      <c r="C3589" s="121" t="s">
        <v>14757</v>
      </c>
      <c r="D3589" s="123" t="s">
        <v>2789</v>
      </c>
    </row>
    <row r="3590" spans="1:4" ht="27" x14ac:dyDescent="0.2">
      <c r="A3590" s="120" t="s">
        <v>5339</v>
      </c>
      <c r="B3590" s="122" t="s">
        <v>10927</v>
      </c>
      <c r="C3590" s="121" t="s">
        <v>14757</v>
      </c>
      <c r="D3590" s="123" t="s">
        <v>17911</v>
      </c>
    </row>
    <row r="3591" spans="1:4" ht="27" x14ac:dyDescent="0.2">
      <c r="A3591" s="120" t="s">
        <v>5340</v>
      </c>
      <c r="B3591" s="122" t="s">
        <v>10928</v>
      </c>
      <c r="C3591" s="121" t="s">
        <v>14757</v>
      </c>
      <c r="D3591" s="123" t="s">
        <v>17912</v>
      </c>
    </row>
    <row r="3592" spans="1:4" ht="27" x14ac:dyDescent="0.2">
      <c r="A3592" s="120" t="s">
        <v>5341</v>
      </c>
      <c r="B3592" s="122" t="s">
        <v>10929</v>
      </c>
      <c r="C3592" s="121" t="s">
        <v>14757</v>
      </c>
      <c r="D3592" s="123" t="s">
        <v>17913</v>
      </c>
    </row>
    <row r="3593" spans="1:4" ht="27" x14ac:dyDescent="0.2">
      <c r="A3593" s="120" t="s">
        <v>5342</v>
      </c>
      <c r="B3593" s="122" t="s">
        <v>10930</v>
      </c>
      <c r="C3593" s="121" t="s">
        <v>14757</v>
      </c>
      <c r="D3593" s="123" t="s">
        <v>17914</v>
      </c>
    </row>
    <row r="3594" spans="1:4" ht="27" x14ac:dyDescent="0.2">
      <c r="A3594" s="120" t="s">
        <v>5343</v>
      </c>
      <c r="B3594" s="122" t="s">
        <v>10931</v>
      </c>
      <c r="C3594" s="121" t="s">
        <v>14757</v>
      </c>
      <c r="D3594" s="123" t="s">
        <v>14549</v>
      </c>
    </row>
    <row r="3595" spans="1:4" ht="27" x14ac:dyDescent="0.2">
      <c r="A3595" s="120" t="s">
        <v>5344</v>
      </c>
      <c r="B3595" s="122" t="s">
        <v>10932</v>
      </c>
      <c r="C3595" s="121" t="s">
        <v>14757</v>
      </c>
      <c r="D3595" s="123" t="s">
        <v>2245</v>
      </c>
    </row>
    <row r="3596" spans="1:4" ht="40.5" x14ac:dyDescent="0.2">
      <c r="A3596" s="120" t="s">
        <v>5345</v>
      </c>
      <c r="B3596" s="122" t="s">
        <v>15733</v>
      </c>
      <c r="C3596" s="121" t="s">
        <v>14757</v>
      </c>
      <c r="D3596" s="123" t="s">
        <v>17915</v>
      </c>
    </row>
    <row r="3597" spans="1:4" ht="40.5" x14ac:dyDescent="0.2">
      <c r="A3597" s="120" t="s">
        <v>5346</v>
      </c>
      <c r="B3597" s="122" t="s">
        <v>15734</v>
      </c>
      <c r="C3597" s="121" t="s">
        <v>14757</v>
      </c>
      <c r="D3597" s="123" t="s">
        <v>17916</v>
      </c>
    </row>
    <row r="3598" spans="1:4" ht="40.5" x14ac:dyDescent="0.2">
      <c r="A3598" s="120" t="s">
        <v>5348</v>
      </c>
      <c r="B3598" s="122" t="s">
        <v>15735</v>
      </c>
      <c r="C3598" s="121" t="s">
        <v>14757</v>
      </c>
      <c r="D3598" s="123" t="s">
        <v>14618</v>
      </c>
    </row>
    <row r="3599" spans="1:4" ht="40.5" x14ac:dyDescent="0.2">
      <c r="A3599" s="120" t="s">
        <v>5350</v>
      </c>
      <c r="B3599" s="122" t="s">
        <v>15736</v>
      </c>
      <c r="C3599" s="121" t="s">
        <v>14757</v>
      </c>
      <c r="D3599" s="123" t="s">
        <v>1103</v>
      </c>
    </row>
    <row r="3600" spans="1:4" ht="40.5" x14ac:dyDescent="0.2">
      <c r="A3600" s="120" t="s">
        <v>5351</v>
      </c>
      <c r="B3600" s="122" t="s">
        <v>15737</v>
      </c>
      <c r="C3600" s="121" t="s">
        <v>14757</v>
      </c>
      <c r="D3600" s="123" t="s">
        <v>123</v>
      </c>
    </row>
    <row r="3601" spans="1:4" ht="40.5" x14ac:dyDescent="0.2">
      <c r="A3601" s="120" t="s">
        <v>5352</v>
      </c>
      <c r="B3601" s="122" t="s">
        <v>15738</v>
      </c>
      <c r="C3601" s="121" t="s">
        <v>14757</v>
      </c>
      <c r="D3601" s="123" t="s">
        <v>5560</v>
      </c>
    </row>
    <row r="3602" spans="1:4" ht="40.5" x14ac:dyDescent="0.2">
      <c r="A3602" s="120" t="s">
        <v>5353</v>
      </c>
      <c r="B3602" s="122" t="s">
        <v>15739</v>
      </c>
      <c r="C3602" s="121" t="s">
        <v>14757</v>
      </c>
      <c r="D3602" s="123" t="s">
        <v>680</v>
      </c>
    </row>
    <row r="3603" spans="1:4" ht="40.5" x14ac:dyDescent="0.2">
      <c r="A3603" s="120" t="s">
        <v>5354</v>
      </c>
      <c r="B3603" s="122" t="s">
        <v>15740</v>
      </c>
      <c r="C3603" s="121" t="s">
        <v>14757</v>
      </c>
      <c r="D3603" s="123" t="s">
        <v>562</v>
      </c>
    </row>
    <row r="3604" spans="1:4" ht="40.5" x14ac:dyDescent="0.2">
      <c r="A3604" s="120" t="s">
        <v>5355</v>
      </c>
      <c r="B3604" s="122" t="s">
        <v>15741</v>
      </c>
      <c r="C3604" s="121" t="s">
        <v>14757</v>
      </c>
      <c r="D3604" s="123" t="s">
        <v>13533</v>
      </c>
    </row>
    <row r="3605" spans="1:4" ht="40.5" x14ac:dyDescent="0.2">
      <c r="A3605" s="120" t="s">
        <v>5357</v>
      </c>
      <c r="B3605" s="122" t="s">
        <v>15742</v>
      </c>
      <c r="C3605" s="121" t="s">
        <v>14757</v>
      </c>
      <c r="D3605" s="123" t="s">
        <v>17181</v>
      </c>
    </row>
    <row r="3606" spans="1:4" ht="40.5" x14ac:dyDescent="0.2">
      <c r="A3606" s="120" t="s">
        <v>5358</v>
      </c>
      <c r="B3606" s="122" t="s">
        <v>15743</v>
      </c>
      <c r="C3606" s="121" t="s">
        <v>14757</v>
      </c>
      <c r="D3606" s="123" t="s">
        <v>509</v>
      </c>
    </row>
    <row r="3607" spans="1:4" ht="40.5" x14ac:dyDescent="0.2">
      <c r="A3607" s="120" t="s">
        <v>5359</v>
      </c>
      <c r="B3607" s="122" t="s">
        <v>15744</v>
      </c>
      <c r="C3607" s="121" t="s">
        <v>14757</v>
      </c>
      <c r="D3607" s="123" t="s">
        <v>17917</v>
      </c>
    </row>
    <row r="3608" spans="1:4" ht="40.5" x14ac:dyDescent="0.2">
      <c r="A3608" s="120" t="s">
        <v>5360</v>
      </c>
      <c r="B3608" s="122" t="s">
        <v>15745</v>
      </c>
      <c r="C3608" s="121" t="s">
        <v>14757</v>
      </c>
      <c r="D3608" s="123" t="s">
        <v>6563</v>
      </c>
    </row>
    <row r="3609" spans="1:4" ht="40.5" x14ac:dyDescent="0.2">
      <c r="A3609" s="120" t="s">
        <v>5361</v>
      </c>
      <c r="B3609" s="122" t="s">
        <v>15746</v>
      </c>
      <c r="C3609" s="121" t="s">
        <v>14757</v>
      </c>
      <c r="D3609" s="123" t="s">
        <v>17571</v>
      </c>
    </row>
    <row r="3610" spans="1:4" ht="40.5" x14ac:dyDescent="0.2">
      <c r="A3610" s="120" t="s">
        <v>5363</v>
      </c>
      <c r="B3610" s="122" t="s">
        <v>15747</v>
      </c>
      <c r="C3610" s="121" t="s">
        <v>14757</v>
      </c>
      <c r="D3610" s="123" t="s">
        <v>17918</v>
      </c>
    </row>
    <row r="3611" spans="1:4" ht="40.5" x14ac:dyDescent="0.2">
      <c r="A3611" s="120" t="s">
        <v>5364</v>
      </c>
      <c r="B3611" s="122" t="s">
        <v>15748</v>
      </c>
      <c r="C3611" s="121" t="s">
        <v>14757</v>
      </c>
      <c r="D3611" s="123" t="s">
        <v>126</v>
      </c>
    </row>
    <row r="3612" spans="1:4" ht="40.5" x14ac:dyDescent="0.2">
      <c r="A3612" s="120" t="s">
        <v>5365</v>
      </c>
      <c r="B3612" s="122" t="s">
        <v>15749</v>
      </c>
      <c r="C3612" s="121" t="s">
        <v>14757</v>
      </c>
      <c r="D3612" s="123" t="s">
        <v>17484</v>
      </c>
    </row>
    <row r="3613" spans="1:4" ht="27" x14ac:dyDescent="0.2">
      <c r="A3613" s="120" t="s">
        <v>5366</v>
      </c>
      <c r="B3613" s="122" t="s">
        <v>10933</v>
      </c>
      <c r="C3613" s="121" t="s">
        <v>14757</v>
      </c>
      <c r="D3613" s="123" t="s">
        <v>13733</v>
      </c>
    </row>
    <row r="3614" spans="1:4" ht="27" x14ac:dyDescent="0.2">
      <c r="A3614" s="120" t="s">
        <v>5367</v>
      </c>
      <c r="B3614" s="122" t="s">
        <v>15750</v>
      </c>
      <c r="C3614" s="121" t="s">
        <v>14757</v>
      </c>
      <c r="D3614" s="123" t="s">
        <v>17848</v>
      </c>
    </row>
    <row r="3615" spans="1:4" ht="40.5" x14ac:dyDescent="0.2">
      <c r="A3615" s="120" t="s">
        <v>5369</v>
      </c>
      <c r="B3615" s="122" t="s">
        <v>15751</v>
      </c>
      <c r="C3615" s="121" t="s">
        <v>14757</v>
      </c>
      <c r="D3615" s="123" t="s">
        <v>5902</v>
      </c>
    </row>
    <row r="3616" spans="1:4" ht="27" x14ac:dyDescent="0.2">
      <c r="A3616" s="120" t="s">
        <v>5371</v>
      </c>
      <c r="B3616" s="122" t="s">
        <v>10934</v>
      </c>
      <c r="C3616" s="121" t="s">
        <v>14757</v>
      </c>
      <c r="D3616" s="123" t="s">
        <v>17919</v>
      </c>
    </row>
    <row r="3617" spans="1:4" ht="40.5" x14ac:dyDescent="0.2">
      <c r="A3617" s="120" t="s">
        <v>5372</v>
      </c>
      <c r="B3617" s="122" t="s">
        <v>15752</v>
      </c>
      <c r="C3617" s="121" t="s">
        <v>14757</v>
      </c>
      <c r="D3617" s="123" t="s">
        <v>1279</v>
      </c>
    </row>
    <row r="3618" spans="1:4" ht="27" x14ac:dyDescent="0.2">
      <c r="A3618" s="120" t="s">
        <v>5374</v>
      </c>
      <c r="B3618" s="122" t="s">
        <v>10935</v>
      </c>
      <c r="C3618" s="121" t="s">
        <v>14757</v>
      </c>
      <c r="D3618" s="123" t="s">
        <v>1080</v>
      </c>
    </row>
    <row r="3619" spans="1:4" ht="40.5" x14ac:dyDescent="0.2">
      <c r="A3619" s="120" t="s">
        <v>5376</v>
      </c>
      <c r="B3619" s="122" t="s">
        <v>15753</v>
      </c>
      <c r="C3619" s="121" t="s">
        <v>14757</v>
      </c>
      <c r="D3619" s="123" t="s">
        <v>5356</v>
      </c>
    </row>
    <row r="3620" spans="1:4" ht="27" x14ac:dyDescent="0.2">
      <c r="A3620" s="120" t="s">
        <v>5377</v>
      </c>
      <c r="B3620" s="122" t="s">
        <v>10936</v>
      </c>
      <c r="C3620" s="121" t="s">
        <v>14757</v>
      </c>
      <c r="D3620" s="123" t="s">
        <v>4831</v>
      </c>
    </row>
    <row r="3621" spans="1:4" ht="40.5" x14ac:dyDescent="0.2">
      <c r="A3621" s="120" t="s">
        <v>5378</v>
      </c>
      <c r="B3621" s="122" t="s">
        <v>15754</v>
      </c>
      <c r="C3621" s="121" t="s">
        <v>14757</v>
      </c>
      <c r="D3621" s="123" t="s">
        <v>13764</v>
      </c>
    </row>
    <row r="3622" spans="1:4" ht="27" x14ac:dyDescent="0.2">
      <c r="A3622" s="120" t="s">
        <v>5380</v>
      </c>
      <c r="B3622" s="122" t="s">
        <v>10937</v>
      </c>
      <c r="C3622" s="121" t="s">
        <v>14757</v>
      </c>
      <c r="D3622" s="123" t="s">
        <v>1365</v>
      </c>
    </row>
    <row r="3623" spans="1:4" ht="40.5" x14ac:dyDescent="0.2">
      <c r="A3623" s="120" t="s">
        <v>5381</v>
      </c>
      <c r="B3623" s="122" t="s">
        <v>15755</v>
      </c>
      <c r="C3623" s="121" t="s">
        <v>14757</v>
      </c>
      <c r="D3623" s="123" t="s">
        <v>1250</v>
      </c>
    </row>
    <row r="3624" spans="1:4" ht="27" x14ac:dyDescent="0.2">
      <c r="A3624" s="120" t="s">
        <v>5382</v>
      </c>
      <c r="B3624" s="122" t="s">
        <v>10938</v>
      </c>
      <c r="C3624" s="121" t="s">
        <v>14757</v>
      </c>
      <c r="D3624" s="123" t="s">
        <v>17920</v>
      </c>
    </row>
    <row r="3625" spans="1:4" ht="40.5" x14ac:dyDescent="0.2">
      <c r="A3625" s="120" t="s">
        <v>5384</v>
      </c>
      <c r="B3625" s="122" t="s">
        <v>15756</v>
      </c>
      <c r="C3625" s="121" t="s">
        <v>14757</v>
      </c>
      <c r="D3625" s="123" t="s">
        <v>879</v>
      </c>
    </row>
    <row r="3626" spans="1:4" ht="27" x14ac:dyDescent="0.2">
      <c r="A3626" s="120" t="s">
        <v>5385</v>
      </c>
      <c r="B3626" s="122" t="s">
        <v>15757</v>
      </c>
      <c r="C3626" s="121" t="s">
        <v>14757</v>
      </c>
      <c r="D3626" s="123" t="s">
        <v>13528</v>
      </c>
    </row>
    <row r="3627" spans="1:4" ht="40.5" x14ac:dyDescent="0.2">
      <c r="A3627" s="120" t="s">
        <v>5386</v>
      </c>
      <c r="B3627" s="122" t="s">
        <v>15758</v>
      </c>
      <c r="C3627" s="121" t="s">
        <v>14757</v>
      </c>
      <c r="D3627" s="123" t="s">
        <v>983</v>
      </c>
    </row>
    <row r="3628" spans="1:4" ht="40.5" x14ac:dyDescent="0.2">
      <c r="A3628" s="120" t="s">
        <v>5387</v>
      </c>
      <c r="B3628" s="122" t="s">
        <v>15759</v>
      </c>
      <c r="C3628" s="121" t="s">
        <v>14757</v>
      </c>
      <c r="D3628" s="123" t="s">
        <v>13999</v>
      </c>
    </row>
    <row r="3629" spans="1:4" ht="27" x14ac:dyDescent="0.2">
      <c r="A3629" s="120" t="s">
        <v>5389</v>
      </c>
      <c r="B3629" s="122" t="s">
        <v>10939</v>
      </c>
      <c r="C3629" s="121" t="s">
        <v>14757</v>
      </c>
      <c r="D3629" s="123" t="s">
        <v>17921</v>
      </c>
    </row>
    <row r="3630" spans="1:4" ht="27" x14ac:dyDescent="0.2">
      <c r="A3630" s="120" t="s">
        <v>5390</v>
      </c>
      <c r="B3630" s="122" t="s">
        <v>10940</v>
      </c>
      <c r="C3630" s="121" t="s">
        <v>14757</v>
      </c>
      <c r="D3630" s="123" t="s">
        <v>13539</v>
      </c>
    </row>
    <row r="3631" spans="1:4" ht="40.5" x14ac:dyDescent="0.2">
      <c r="A3631" s="120" t="s">
        <v>5391</v>
      </c>
      <c r="B3631" s="122" t="s">
        <v>15760</v>
      </c>
      <c r="C3631" s="121" t="s">
        <v>14757</v>
      </c>
      <c r="D3631" s="123" t="s">
        <v>13373</v>
      </c>
    </row>
    <row r="3632" spans="1:4" ht="40.5" x14ac:dyDescent="0.2">
      <c r="A3632" s="120" t="s">
        <v>5393</v>
      </c>
      <c r="B3632" s="122" t="s">
        <v>15761</v>
      </c>
      <c r="C3632" s="121" t="s">
        <v>14757</v>
      </c>
      <c r="D3632" s="123" t="s">
        <v>17922</v>
      </c>
    </row>
    <row r="3633" spans="1:4" ht="27" x14ac:dyDescent="0.2">
      <c r="A3633" s="120" t="s">
        <v>5394</v>
      </c>
      <c r="B3633" s="122" t="s">
        <v>10941</v>
      </c>
      <c r="C3633" s="121" t="s">
        <v>14757</v>
      </c>
      <c r="D3633" s="123" t="s">
        <v>14241</v>
      </c>
    </row>
    <row r="3634" spans="1:4" ht="27" x14ac:dyDescent="0.2">
      <c r="A3634" s="120" t="s">
        <v>5395</v>
      </c>
      <c r="B3634" s="122" t="s">
        <v>10942</v>
      </c>
      <c r="C3634" s="121" t="s">
        <v>14757</v>
      </c>
      <c r="D3634" s="123" t="s">
        <v>689</v>
      </c>
    </row>
    <row r="3635" spans="1:4" ht="27" x14ac:dyDescent="0.2">
      <c r="A3635" s="120" t="s">
        <v>5396</v>
      </c>
      <c r="B3635" s="122" t="s">
        <v>15762</v>
      </c>
      <c r="C3635" s="121" t="s">
        <v>14757</v>
      </c>
      <c r="D3635" s="123" t="s">
        <v>13338</v>
      </c>
    </row>
    <row r="3636" spans="1:4" ht="27" x14ac:dyDescent="0.2">
      <c r="A3636" s="120" t="s">
        <v>5397</v>
      </c>
      <c r="B3636" s="122" t="s">
        <v>10943</v>
      </c>
      <c r="C3636" s="121" t="s">
        <v>14757</v>
      </c>
      <c r="D3636" s="123" t="s">
        <v>17923</v>
      </c>
    </row>
    <row r="3637" spans="1:4" ht="27" x14ac:dyDescent="0.2">
      <c r="A3637" s="120" t="s">
        <v>5398</v>
      </c>
      <c r="B3637" s="122" t="s">
        <v>15763</v>
      </c>
      <c r="C3637" s="121" t="s">
        <v>14757</v>
      </c>
      <c r="D3637" s="123" t="s">
        <v>17924</v>
      </c>
    </row>
    <row r="3638" spans="1:4" ht="27" x14ac:dyDescent="0.2">
      <c r="A3638" s="120" t="s">
        <v>5399</v>
      </c>
      <c r="B3638" s="122" t="s">
        <v>10944</v>
      </c>
      <c r="C3638" s="121" t="s">
        <v>14757</v>
      </c>
      <c r="D3638" s="123" t="s">
        <v>4171</v>
      </c>
    </row>
    <row r="3639" spans="1:4" ht="27" x14ac:dyDescent="0.2">
      <c r="A3639" s="120" t="s">
        <v>5401</v>
      </c>
      <c r="B3639" s="122" t="s">
        <v>15764</v>
      </c>
      <c r="C3639" s="121" t="s">
        <v>14757</v>
      </c>
      <c r="D3639" s="123" t="s">
        <v>17925</v>
      </c>
    </row>
    <row r="3640" spans="1:4" ht="27" x14ac:dyDescent="0.2">
      <c r="A3640" s="120" t="s">
        <v>5402</v>
      </c>
      <c r="B3640" s="122" t="s">
        <v>10945</v>
      </c>
      <c r="C3640" s="121" t="s">
        <v>14757</v>
      </c>
      <c r="D3640" s="123" t="s">
        <v>1264</v>
      </c>
    </row>
    <row r="3641" spans="1:4" ht="27" x14ac:dyDescent="0.2">
      <c r="A3641" s="120" t="s">
        <v>5403</v>
      </c>
      <c r="B3641" s="122" t="s">
        <v>10946</v>
      </c>
      <c r="C3641" s="121" t="s">
        <v>14757</v>
      </c>
      <c r="D3641" s="123" t="s">
        <v>14254</v>
      </c>
    </row>
    <row r="3642" spans="1:4" ht="27" x14ac:dyDescent="0.2">
      <c r="A3642" s="120" t="s">
        <v>5404</v>
      </c>
      <c r="B3642" s="122" t="s">
        <v>10947</v>
      </c>
      <c r="C3642" s="121" t="s">
        <v>14757</v>
      </c>
      <c r="D3642" s="123" t="s">
        <v>17926</v>
      </c>
    </row>
    <row r="3643" spans="1:4" ht="27" x14ac:dyDescent="0.2">
      <c r="A3643" s="120" t="s">
        <v>5405</v>
      </c>
      <c r="B3643" s="122" t="s">
        <v>10948</v>
      </c>
      <c r="C3643" s="121" t="s">
        <v>14757</v>
      </c>
      <c r="D3643" s="123" t="s">
        <v>17927</v>
      </c>
    </row>
    <row r="3644" spans="1:4" ht="27" x14ac:dyDescent="0.2">
      <c r="A3644" s="120" t="s">
        <v>5406</v>
      </c>
      <c r="B3644" s="122" t="s">
        <v>10949</v>
      </c>
      <c r="C3644" s="121" t="s">
        <v>14757</v>
      </c>
      <c r="D3644" s="123" t="s">
        <v>17928</v>
      </c>
    </row>
    <row r="3645" spans="1:4" ht="40.5" x14ac:dyDescent="0.2">
      <c r="A3645" s="120" t="s">
        <v>5407</v>
      </c>
      <c r="B3645" s="122" t="s">
        <v>15765</v>
      </c>
      <c r="C3645" s="121" t="s">
        <v>14757</v>
      </c>
      <c r="D3645" s="123" t="s">
        <v>5379</v>
      </c>
    </row>
    <row r="3646" spans="1:4" ht="40.5" x14ac:dyDescent="0.2">
      <c r="A3646" s="120" t="s">
        <v>5408</v>
      </c>
      <c r="B3646" s="122" t="s">
        <v>15766</v>
      </c>
      <c r="C3646" s="121" t="s">
        <v>14757</v>
      </c>
      <c r="D3646" s="123" t="s">
        <v>17929</v>
      </c>
    </row>
    <row r="3647" spans="1:4" ht="40.5" x14ac:dyDescent="0.2">
      <c r="A3647" s="120" t="s">
        <v>5410</v>
      </c>
      <c r="B3647" s="122" t="s">
        <v>15767</v>
      </c>
      <c r="C3647" s="121" t="s">
        <v>14757</v>
      </c>
      <c r="D3647" s="123" t="s">
        <v>2236</v>
      </c>
    </row>
    <row r="3648" spans="1:4" ht="40.5" x14ac:dyDescent="0.2">
      <c r="A3648" s="120" t="s">
        <v>5411</v>
      </c>
      <c r="B3648" s="122" t="s">
        <v>15768</v>
      </c>
      <c r="C3648" s="121" t="s">
        <v>14757</v>
      </c>
      <c r="D3648" s="123" t="s">
        <v>3560</v>
      </c>
    </row>
    <row r="3649" spans="1:4" ht="40.5" x14ac:dyDescent="0.2">
      <c r="A3649" s="120" t="s">
        <v>5412</v>
      </c>
      <c r="B3649" s="122" t="s">
        <v>15769</v>
      </c>
      <c r="C3649" s="121" t="s">
        <v>14757</v>
      </c>
      <c r="D3649" s="123" t="s">
        <v>6355</v>
      </c>
    </row>
    <row r="3650" spans="1:4" ht="40.5" x14ac:dyDescent="0.2">
      <c r="A3650" s="120" t="s">
        <v>5413</v>
      </c>
      <c r="B3650" s="122" t="s">
        <v>15770</v>
      </c>
      <c r="C3650" s="121" t="s">
        <v>14757</v>
      </c>
      <c r="D3650" s="123" t="s">
        <v>17930</v>
      </c>
    </row>
    <row r="3651" spans="1:4" ht="40.5" x14ac:dyDescent="0.2">
      <c r="A3651" s="120" t="s">
        <v>5414</v>
      </c>
      <c r="B3651" s="122" t="s">
        <v>15771</v>
      </c>
      <c r="C3651" s="121" t="s">
        <v>14757</v>
      </c>
      <c r="D3651" s="123" t="s">
        <v>4696</v>
      </c>
    </row>
    <row r="3652" spans="1:4" ht="40.5" x14ac:dyDescent="0.2">
      <c r="A3652" s="120" t="s">
        <v>5415</v>
      </c>
      <c r="B3652" s="122" t="s">
        <v>15772</v>
      </c>
      <c r="C3652" s="121" t="s">
        <v>14757</v>
      </c>
      <c r="D3652" s="123" t="s">
        <v>17931</v>
      </c>
    </row>
    <row r="3653" spans="1:4" ht="40.5" x14ac:dyDescent="0.2">
      <c r="A3653" s="120" t="s">
        <v>5416</v>
      </c>
      <c r="B3653" s="122" t="s">
        <v>15773</v>
      </c>
      <c r="C3653" s="121" t="s">
        <v>14757</v>
      </c>
      <c r="D3653" s="123" t="s">
        <v>17932</v>
      </c>
    </row>
    <row r="3654" spans="1:4" ht="27" x14ac:dyDescent="0.2">
      <c r="A3654" s="120" t="s">
        <v>5417</v>
      </c>
      <c r="B3654" s="122" t="s">
        <v>15774</v>
      </c>
      <c r="C3654" s="121" t="s">
        <v>14757</v>
      </c>
      <c r="D3654" s="123" t="s">
        <v>17933</v>
      </c>
    </row>
    <row r="3655" spans="1:4" ht="40.5" x14ac:dyDescent="0.2">
      <c r="A3655" s="120" t="s">
        <v>5418</v>
      </c>
      <c r="B3655" s="122" t="s">
        <v>15775</v>
      </c>
      <c r="C3655" s="121" t="s">
        <v>14757</v>
      </c>
      <c r="D3655" s="123" t="s">
        <v>17730</v>
      </c>
    </row>
    <row r="3656" spans="1:4" ht="27" x14ac:dyDescent="0.2">
      <c r="A3656" s="120" t="s">
        <v>5420</v>
      </c>
      <c r="B3656" s="122" t="s">
        <v>15776</v>
      </c>
      <c r="C3656" s="121" t="s">
        <v>14757</v>
      </c>
      <c r="D3656" s="123" t="s">
        <v>17934</v>
      </c>
    </row>
    <row r="3657" spans="1:4" ht="40.5" x14ac:dyDescent="0.2">
      <c r="A3657" s="120" t="s">
        <v>5421</v>
      </c>
      <c r="B3657" s="122" t="s">
        <v>15777</v>
      </c>
      <c r="C3657" s="121" t="s">
        <v>14757</v>
      </c>
      <c r="D3657" s="123" t="s">
        <v>17935</v>
      </c>
    </row>
    <row r="3658" spans="1:4" ht="27" x14ac:dyDescent="0.2">
      <c r="A3658" s="120" t="s">
        <v>5422</v>
      </c>
      <c r="B3658" s="122" t="s">
        <v>10950</v>
      </c>
      <c r="C3658" s="121" t="s">
        <v>14757</v>
      </c>
      <c r="D3658" s="123" t="s">
        <v>1102</v>
      </c>
    </row>
    <row r="3659" spans="1:4" ht="27" x14ac:dyDescent="0.2">
      <c r="A3659" s="120" t="s">
        <v>5423</v>
      </c>
      <c r="B3659" s="122" t="s">
        <v>10951</v>
      </c>
      <c r="C3659" s="121" t="s">
        <v>14757</v>
      </c>
      <c r="D3659" s="123" t="s">
        <v>2118</v>
      </c>
    </row>
    <row r="3660" spans="1:4" ht="27" x14ac:dyDescent="0.2">
      <c r="A3660" s="120" t="s">
        <v>5424</v>
      </c>
      <c r="B3660" s="122" t="s">
        <v>10952</v>
      </c>
      <c r="C3660" s="121" t="s">
        <v>14757</v>
      </c>
      <c r="D3660" s="123" t="s">
        <v>13551</v>
      </c>
    </row>
    <row r="3661" spans="1:4" ht="27" x14ac:dyDescent="0.2">
      <c r="A3661" s="120" t="s">
        <v>5425</v>
      </c>
      <c r="B3661" s="122" t="s">
        <v>10953</v>
      </c>
      <c r="C3661" s="121" t="s">
        <v>14757</v>
      </c>
      <c r="D3661" s="123" t="s">
        <v>4944</v>
      </c>
    </row>
    <row r="3662" spans="1:4" ht="27" x14ac:dyDescent="0.2">
      <c r="A3662" s="120" t="s">
        <v>5426</v>
      </c>
      <c r="B3662" s="122" t="s">
        <v>10954</v>
      </c>
      <c r="C3662" s="121" t="s">
        <v>14757</v>
      </c>
      <c r="D3662" s="123" t="s">
        <v>3659</v>
      </c>
    </row>
    <row r="3663" spans="1:4" ht="27" x14ac:dyDescent="0.2">
      <c r="A3663" s="120" t="s">
        <v>5428</v>
      </c>
      <c r="B3663" s="122" t="s">
        <v>10955</v>
      </c>
      <c r="C3663" s="121" t="s">
        <v>14757</v>
      </c>
      <c r="D3663" s="123" t="s">
        <v>915</v>
      </c>
    </row>
    <row r="3664" spans="1:4" ht="27" x14ac:dyDescent="0.2">
      <c r="A3664" s="120" t="s">
        <v>5429</v>
      </c>
      <c r="B3664" s="122" t="s">
        <v>10956</v>
      </c>
      <c r="C3664" s="121" t="s">
        <v>14757</v>
      </c>
      <c r="D3664" s="123" t="s">
        <v>877</v>
      </c>
    </row>
    <row r="3665" spans="1:4" ht="40.5" x14ac:dyDescent="0.2">
      <c r="A3665" s="120" t="s">
        <v>5430</v>
      </c>
      <c r="B3665" s="122" t="s">
        <v>10957</v>
      </c>
      <c r="C3665" s="121" t="s">
        <v>14757</v>
      </c>
      <c r="D3665" s="123" t="s">
        <v>1200</v>
      </c>
    </row>
    <row r="3666" spans="1:4" ht="40.5" x14ac:dyDescent="0.2">
      <c r="A3666" s="120" t="s">
        <v>5431</v>
      </c>
      <c r="B3666" s="122" t="s">
        <v>10958</v>
      </c>
      <c r="C3666" s="121" t="s">
        <v>14757</v>
      </c>
      <c r="D3666" s="123" t="s">
        <v>518</v>
      </c>
    </row>
    <row r="3667" spans="1:4" ht="27" x14ac:dyDescent="0.2">
      <c r="A3667" s="120" t="s">
        <v>5433</v>
      </c>
      <c r="B3667" s="122" t="s">
        <v>10959</v>
      </c>
      <c r="C3667" s="121" t="s">
        <v>14757</v>
      </c>
      <c r="D3667" s="123" t="s">
        <v>3707</v>
      </c>
    </row>
    <row r="3668" spans="1:4" ht="27" x14ac:dyDescent="0.2">
      <c r="A3668" s="120" t="s">
        <v>5435</v>
      </c>
      <c r="B3668" s="122" t="s">
        <v>15778</v>
      </c>
      <c r="C3668" s="121" t="s">
        <v>14757</v>
      </c>
      <c r="D3668" s="123" t="s">
        <v>14547</v>
      </c>
    </row>
    <row r="3669" spans="1:4" ht="27" x14ac:dyDescent="0.2">
      <c r="A3669" s="120" t="s">
        <v>5436</v>
      </c>
      <c r="B3669" s="122" t="s">
        <v>10960</v>
      </c>
      <c r="C3669" s="121" t="s">
        <v>14757</v>
      </c>
      <c r="D3669" s="123" t="s">
        <v>1115</v>
      </c>
    </row>
    <row r="3670" spans="1:4" ht="27" x14ac:dyDescent="0.2">
      <c r="A3670" s="120" t="s">
        <v>5437</v>
      </c>
      <c r="B3670" s="122" t="s">
        <v>10961</v>
      </c>
      <c r="C3670" s="121" t="s">
        <v>14757</v>
      </c>
      <c r="D3670" s="123" t="s">
        <v>17936</v>
      </c>
    </row>
    <row r="3671" spans="1:4" ht="27" x14ac:dyDescent="0.2">
      <c r="A3671" s="120" t="s">
        <v>5438</v>
      </c>
      <c r="B3671" s="122" t="s">
        <v>10962</v>
      </c>
      <c r="C3671" s="121" t="s">
        <v>14757</v>
      </c>
      <c r="D3671" s="123" t="s">
        <v>14682</v>
      </c>
    </row>
    <row r="3672" spans="1:4" ht="27" x14ac:dyDescent="0.2">
      <c r="A3672" s="120" t="s">
        <v>5440</v>
      </c>
      <c r="B3672" s="122" t="s">
        <v>10963</v>
      </c>
      <c r="C3672" s="121" t="s">
        <v>14757</v>
      </c>
      <c r="D3672" s="123" t="s">
        <v>6855</v>
      </c>
    </row>
    <row r="3673" spans="1:4" ht="27" x14ac:dyDescent="0.2">
      <c r="A3673" s="120" t="s">
        <v>5441</v>
      </c>
      <c r="B3673" s="122" t="s">
        <v>10964</v>
      </c>
      <c r="C3673" s="121" t="s">
        <v>14757</v>
      </c>
      <c r="D3673" s="123" t="s">
        <v>14600</v>
      </c>
    </row>
    <row r="3674" spans="1:4" ht="27" x14ac:dyDescent="0.2">
      <c r="A3674" s="120" t="s">
        <v>5442</v>
      </c>
      <c r="B3674" s="122" t="s">
        <v>10965</v>
      </c>
      <c r="C3674" s="121" t="s">
        <v>14757</v>
      </c>
      <c r="D3674" s="123" t="s">
        <v>365</v>
      </c>
    </row>
    <row r="3675" spans="1:4" ht="27" x14ac:dyDescent="0.2">
      <c r="A3675" s="120" t="s">
        <v>5443</v>
      </c>
      <c r="B3675" s="122" t="s">
        <v>10966</v>
      </c>
      <c r="C3675" s="121" t="s">
        <v>14757</v>
      </c>
      <c r="D3675" s="123" t="s">
        <v>2827</v>
      </c>
    </row>
    <row r="3676" spans="1:4" ht="27" x14ac:dyDescent="0.2">
      <c r="A3676" s="120" t="s">
        <v>5445</v>
      </c>
      <c r="B3676" s="122" t="s">
        <v>10967</v>
      </c>
      <c r="C3676" s="121" t="s">
        <v>14757</v>
      </c>
      <c r="D3676" s="123" t="s">
        <v>13676</v>
      </c>
    </row>
    <row r="3677" spans="1:4" ht="27" x14ac:dyDescent="0.2">
      <c r="A3677" s="120" t="s">
        <v>5446</v>
      </c>
      <c r="B3677" s="122" t="s">
        <v>10968</v>
      </c>
      <c r="C3677" s="121" t="s">
        <v>14757</v>
      </c>
      <c r="D3677" s="123" t="s">
        <v>1189</v>
      </c>
    </row>
    <row r="3678" spans="1:4" ht="27" x14ac:dyDescent="0.2">
      <c r="A3678" s="120" t="s">
        <v>5448</v>
      </c>
      <c r="B3678" s="122" t="s">
        <v>10969</v>
      </c>
      <c r="C3678" s="121" t="s">
        <v>14757</v>
      </c>
      <c r="D3678" s="123" t="s">
        <v>17112</v>
      </c>
    </row>
    <row r="3679" spans="1:4" ht="27" x14ac:dyDescent="0.2">
      <c r="A3679" s="120" t="s">
        <v>5449</v>
      </c>
      <c r="B3679" s="122" t="s">
        <v>10970</v>
      </c>
      <c r="C3679" s="121" t="s">
        <v>14757</v>
      </c>
      <c r="D3679" s="123" t="s">
        <v>17937</v>
      </c>
    </row>
    <row r="3680" spans="1:4" ht="27" x14ac:dyDescent="0.2">
      <c r="A3680" s="120" t="s">
        <v>5450</v>
      </c>
      <c r="B3680" s="122" t="s">
        <v>10971</v>
      </c>
      <c r="C3680" s="121" t="s">
        <v>14757</v>
      </c>
      <c r="D3680" s="123" t="s">
        <v>17938</v>
      </c>
    </row>
    <row r="3681" spans="1:4" ht="27" x14ac:dyDescent="0.2">
      <c r="A3681" s="120" t="s">
        <v>5451</v>
      </c>
      <c r="B3681" s="122" t="s">
        <v>10972</v>
      </c>
      <c r="C3681" s="121" t="s">
        <v>14757</v>
      </c>
      <c r="D3681" s="123" t="s">
        <v>13477</v>
      </c>
    </row>
    <row r="3682" spans="1:4" ht="27" x14ac:dyDescent="0.2">
      <c r="A3682" s="120" t="s">
        <v>5453</v>
      </c>
      <c r="B3682" s="122" t="s">
        <v>10973</v>
      </c>
      <c r="C3682" s="121" t="s">
        <v>14757</v>
      </c>
      <c r="D3682" s="123" t="s">
        <v>17939</v>
      </c>
    </row>
    <row r="3683" spans="1:4" ht="27" x14ac:dyDescent="0.2">
      <c r="A3683" s="120" t="s">
        <v>5454</v>
      </c>
      <c r="B3683" s="122" t="s">
        <v>10974</v>
      </c>
      <c r="C3683" s="121" t="s">
        <v>14757</v>
      </c>
      <c r="D3683" s="123" t="s">
        <v>17940</v>
      </c>
    </row>
    <row r="3684" spans="1:4" ht="27" x14ac:dyDescent="0.2">
      <c r="A3684" s="120" t="s">
        <v>5455</v>
      </c>
      <c r="B3684" s="122" t="s">
        <v>10975</v>
      </c>
      <c r="C3684" s="121" t="s">
        <v>14757</v>
      </c>
      <c r="D3684" s="123" t="s">
        <v>16532</v>
      </c>
    </row>
    <row r="3685" spans="1:4" ht="27" x14ac:dyDescent="0.2">
      <c r="A3685" s="120" t="s">
        <v>5456</v>
      </c>
      <c r="B3685" s="122" t="s">
        <v>10976</v>
      </c>
      <c r="C3685" s="121" t="s">
        <v>14757</v>
      </c>
      <c r="D3685" s="123" t="s">
        <v>17941</v>
      </c>
    </row>
    <row r="3686" spans="1:4" ht="27" x14ac:dyDescent="0.2">
      <c r="A3686" s="120" t="s">
        <v>5457</v>
      </c>
      <c r="B3686" s="122" t="s">
        <v>10977</v>
      </c>
      <c r="C3686" s="121" t="s">
        <v>14757</v>
      </c>
      <c r="D3686" s="123" t="s">
        <v>982</v>
      </c>
    </row>
    <row r="3687" spans="1:4" ht="27" x14ac:dyDescent="0.2">
      <c r="A3687" s="120" t="s">
        <v>5458</v>
      </c>
      <c r="B3687" s="122" t="s">
        <v>10978</v>
      </c>
      <c r="C3687" s="121" t="s">
        <v>14757</v>
      </c>
      <c r="D3687" s="123" t="s">
        <v>6563</v>
      </c>
    </row>
    <row r="3688" spans="1:4" ht="27" x14ac:dyDescent="0.2">
      <c r="A3688" s="120" t="s">
        <v>5459</v>
      </c>
      <c r="B3688" s="122" t="s">
        <v>10979</v>
      </c>
      <c r="C3688" s="121" t="s">
        <v>14757</v>
      </c>
      <c r="D3688" s="123" t="s">
        <v>4625</v>
      </c>
    </row>
    <row r="3689" spans="1:4" ht="27" x14ac:dyDescent="0.2">
      <c r="A3689" s="120" t="s">
        <v>5460</v>
      </c>
      <c r="B3689" s="122" t="s">
        <v>10980</v>
      </c>
      <c r="C3689" s="121" t="s">
        <v>14757</v>
      </c>
      <c r="D3689" s="123" t="s">
        <v>358</v>
      </c>
    </row>
    <row r="3690" spans="1:4" ht="27" x14ac:dyDescent="0.2">
      <c r="A3690" s="120" t="s">
        <v>5461</v>
      </c>
      <c r="B3690" s="122" t="s">
        <v>10981</v>
      </c>
      <c r="C3690" s="121" t="s">
        <v>14757</v>
      </c>
      <c r="D3690" s="123" t="s">
        <v>494</v>
      </c>
    </row>
    <row r="3691" spans="1:4" ht="27" x14ac:dyDescent="0.2">
      <c r="A3691" s="120" t="s">
        <v>5462</v>
      </c>
      <c r="B3691" s="122" t="s">
        <v>10982</v>
      </c>
      <c r="C3691" s="121" t="s">
        <v>14757</v>
      </c>
      <c r="D3691" s="123" t="s">
        <v>342</v>
      </c>
    </row>
    <row r="3692" spans="1:4" ht="27" x14ac:dyDescent="0.2">
      <c r="A3692" s="120" t="s">
        <v>5463</v>
      </c>
      <c r="B3692" s="122" t="s">
        <v>10983</v>
      </c>
      <c r="C3692" s="121" t="s">
        <v>14757</v>
      </c>
      <c r="D3692" s="123" t="s">
        <v>17942</v>
      </c>
    </row>
    <row r="3693" spans="1:4" ht="27" x14ac:dyDescent="0.2">
      <c r="A3693" s="120" t="s">
        <v>5464</v>
      </c>
      <c r="B3693" s="122" t="s">
        <v>10984</v>
      </c>
      <c r="C3693" s="121" t="s">
        <v>14757</v>
      </c>
      <c r="D3693" s="123" t="s">
        <v>636</v>
      </c>
    </row>
    <row r="3694" spans="1:4" ht="27" x14ac:dyDescent="0.2">
      <c r="A3694" s="120" t="s">
        <v>5465</v>
      </c>
      <c r="B3694" s="122" t="s">
        <v>10985</v>
      </c>
      <c r="C3694" s="121" t="s">
        <v>14757</v>
      </c>
      <c r="D3694" s="123" t="s">
        <v>773</v>
      </c>
    </row>
    <row r="3695" spans="1:4" ht="27" x14ac:dyDescent="0.2">
      <c r="A3695" s="120" t="s">
        <v>5466</v>
      </c>
      <c r="B3695" s="122" t="s">
        <v>10986</v>
      </c>
      <c r="C3695" s="121" t="s">
        <v>14757</v>
      </c>
      <c r="D3695" s="123" t="s">
        <v>615</v>
      </c>
    </row>
    <row r="3696" spans="1:4" ht="27" x14ac:dyDescent="0.2">
      <c r="A3696" s="120" t="s">
        <v>5467</v>
      </c>
      <c r="B3696" s="122" t="s">
        <v>10987</v>
      </c>
      <c r="C3696" s="121" t="s">
        <v>14757</v>
      </c>
      <c r="D3696" s="123" t="s">
        <v>7165</v>
      </c>
    </row>
    <row r="3697" spans="1:4" ht="27" x14ac:dyDescent="0.2">
      <c r="A3697" s="120" t="s">
        <v>5469</v>
      </c>
      <c r="B3697" s="122" t="s">
        <v>10988</v>
      </c>
      <c r="C3697" s="121" t="s">
        <v>14757</v>
      </c>
      <c r="D3697" s="123" t="s">
        <v>1340</v>
      </c>
    </row>
    <row r="3698" spans="1:4" ht="27" x14ac:dyDescent="0.2">
      <c r="A3698" s="120" t="s">
        <v>5470</v>
      </c>
      <c r="B3698" s="122" t="s">
        <v>10989</v>
      </c>
      <c r="C3698" s="121" t="s">
        <v>14757</v>
      </c>
      <c r="D3698" s="123" t="s">
        <v>961</v>
      </c>
    </row>
    <row r="3699" spans="1:4" ht="27" x14ac:dyDescent="0.2">
      <c r="A3699" s="120" t="s">
        <v>5471</v>
      </c>
      <c r="B3699" s="122" t="s">
        <v>10990</v>
      </c>
      <c r="C3699" s="121" t="s">
        <v>14757</v>
      </c>
      <c r="D3699" s="123" t="s">
        <v>1414</v>
      </c>
    </row>
    <row r="3700" spans="1:4" ht="27" x14ac:dyDescent="0.2">
      <c r="A3700" s="120" t="s">
        <v>5473</v>
      </c>
      <c r="B3700" s="122" t="s">
        <v>10991</v>
      </c>
      <c r="C3700" s="121" t="s">
        <v>14757</v>
      </c>
      <c r="D3700" s="123" t="s">
        <v>5981</v>
      </c>
    </row>
    <row r="3701" spans="1:4" ht="27" x14ac:dyDescent="0.2">
      <c r="A3701" s="120" t="s">
        <v>5474</v>
      </c>
      <c r="B3701" s="122" t="s">
        <v>10992</v>
      </c>
      <c r="C3701" s="121" t="s">
        <v>14757</v>
      </c>
      <c r="D3701" s="123" t="s">
        <v>1286</v>
      </c>
    </row>
    <row r="3702" spans="1:4" ht="27" x14ac:dyDescent="0.2">
      <c r="A3702" s="120" t="s">
        <v>5475</v>
      </c>
      <c r="B3702" s="122" t="s">
        <v>10993</v>
      </c>
      <c r="C3702" s="121" t="s">
        <v>14757</v>
      </c>
      <c r="D3702" s="123" t="s">
        <v>13682</v>
      </c>
    </row>
    <row r="3703" spans="1:4" ht="27" x14ac:dyDescent="0.2">
      <c r="A3703" s="120" t="s">
        <v>5476</v>
      </c>
      <c r="B3703" s="122" t="s">
        <v>10994</v>
      </c>
      <c r="C3703" s="121" t="s">
        <v>14757</v>
      </c>
      <c r="D3703" s="123" t="s">
        <v>17943</v>
      </c>
    </row>
    <row r="3704" spans="1:4" ht="27" x14ac:dyDescent="0.2">
      <c r="A3704" s="120" t="s">
        <v>5477</v>
      </c>
      <c r="B3704" s="122" t="s">
        <v>10995</v>
      </c>
      <c r="C3704" s="121" t="s">
        <v>14757</v>
      </c>
      <c r="D3704" s="123" t="s">
        <v>14169</v>
      </c>
    </row>
    <row r="3705" spans="1:4" ht="27" x14ac:dyDescent="0.2">
      <c r="A3705" s="120" t="s">
        <v>5478</v>
      </c>
      <c r="B3705" s="122" t="s">
        <v>10996</v>
      </c>
      <c r="C3705" s="121" t="s">
        <v>14757</v>
      </c>
      <c r="D3705" s="123" t="s">
        <v>14606</v>
      </c>
    </row>
    <row r="3706" spans="1:4" ht="27" x14ac:dyDescent="0.2">
      <c r="A3706" s="120" t="s">
        <v>5479</v>
      </c>
      <c r="B3706" s="122" t="s">
        <v>10997</v>
      </c>
      <c r="C3706" s="121" t="s">
        <v>14757</v>
      </c>
      <c r="D3706" s="123" t="s">
        <v>17944</v>
      </c>
    </row>
    <row r="3707" spans="1:4" ht="27" x14ac:dyDescent="0.2">
      <c r="A3707" s="120" t="s">
        <v>5480</v>
      </c>
      <c r="B3707" s="122" t="s">
        <v>10998</v>
      </c>
      <c r="C3707" s="121" t="s">
        <v>14757</v>
      </c>
      <c r="D3707" s="123" t="s">
        <v>881</v>
      </c>
    </row>
    <row r="3708" spans="1:4" ht="27" x14ac:dyDescent="0.2">
      <c r="A3708" s="120" t="s">
        <v>5481</v>
      </c>
      <c r="B3708" s="122" t="s">
        <v>10999</v>
      </c>
      <c r="C3708" s="121" t="s">
        <v>14757</v>
      </c>
      <c r="D3708" s="123" t="s">
        <v>14603</v>
      </c>
    </row>
    <row r="3709" spans="1:4" ht="27" x14ac:dyDescent="0.2">
      <c r="A3709" s="120" t="s">
        <v>5482</v>
      </c>
      <c r="B3709" s="122" t="s">
        <v>11000</v>
      </c>
      <c r="C3709" s="121" t="s">
        <v>14757</v>
      </c>
      <c r="D3709" s="123" t="s">
        <v>1038</v>
      </c>
    </row>
    <row r="3710" spans="1:4" ht="27" x14ac:dyDescent="0.2">
      <c r="A3710" s="120" t="s">
        <v>5483</v>
      </c>
      <c r="B3710" s="122" t="s">
        <v>11001</v>
      </c>
      <c r="C3710" s="121" t="s">
        <v>14757</v>
      </c>
      <c r="D3710" s="123" t="s">
        <v>17945</v>
      </c>
    </row>
    <row r="3711" spans="1:4" ht="27" x14ac:dyDescent="0.2">
      <c r="A3711" s="120" t="s">
        <v>5484</v>
      </c>
      <c r="B3711" s="122" t="s">
        <v>11002</v>
      </c>
      <c r="C3711" s="121" t="s">
        <v>14757</v>
      </c>
      <c r="D3711" s="123" t="s">
        <v>17946</v>
      </c>
    </row>
    <row r="3712" spans="1:4" ht="27" x14ac:dyDescent="0.2">
      <c r="A3712" s="120" t="s">
        <v>5485</v>
      </c>
      <c r="B3712" s="122" t="s">
        <v>11003</v>
      </c>
      <c r="C3712" s="121" t="s">
        <v>14757</v>
      </c>
      <c r="D3712" s="123" t="s">
        <v>17947</v>
      </c>
    </row>
    <row r="3713" spans="1:4" ht="27" x14ac:dyDescent="0.2">
      <c r="A3713" s="120" t="s">
        <v>5486</v>
      </c>
      <c r="B3713" s="122" t="s">
        <v>11004</v>
      </c>
      <c r="C3713" s="121" t="s">
        <v>14757</v>
      </c>
      <c r="D3713" s="123" t="s">
        <v>17948</v>
      </c>
    </row>
    <row r="3714" spans="1:4" ht="27" x14ac:dyDescent="0.2">
      <c r="A3714" s="120" t="s">
        <v>5487</v>
      </c>
      <c r="B3714" s="122" t="s">
        <v>11005</v>
      </c>
      <c r="C3714" s="121" t="s">
        <v>14757</v>
      </c>
      <c r="D3714" s="123" t="s">
        <v>17949</v>
      </c>
    </row>
    <row r="3715" spans="1:4" ht="27" x14ac:dyDescent="0.2">
      <c r="A3715" s="120" t="s">
        <v>5488</v>
      </c>
      <c r="B3715" s="122" t="s">
        <v>11006</v>
      </c>
      <c r="C3715" s="121" t="s">
        <v>14757</v>
      </c>
      <c r="D3715" s="123" t="s">
        <v>14731</v>
      </c>
    </row>
    <row r="3716" spans="1:4" ht="27" x14ac:dyDescent="0.2">
      <c r="A3716" s="120" t="s">
        <v>5489</v>
      </c>
      <c r="B3716" s="122" t="s">
        <v>11007</v>
      </c>
      <c r="C3716" s="121" t="s">
        <v>14757</v>
      </c>
      <c r="D3716" s="123" t="s">
        <v>17950</v>
      </c>
    </row>
    <row r="3717" spans="1:4" ht="27" x14ac:dyDescent="0.2">
      <c r="A3717" s="120" t="s">
        <v>5490</v>
      </c>
      <c r="B3717" s="122" t="s">
        <v>11008</v>
      </c>
      <c r="C3717" s="121" t="s">
        <v>14757</v>
      </c>
      <c r="D3717" s="123" t="s">
        <v>17951</v>
      </c>
    </row>
    <row r="3718" spans="1:4" ht="27" x14ac:dyDescent="0.2">
      <c r="A3718" s="120" t="s">
        <v>5491</v>
      </c>
      <c r="B3718" s="122" t="s">
        <v>11009</v>
      </c>
      <c r="C3718" s="121" t="s">
        <v>14757</v>
      </c>
      <c r="D3718" s="123" t="s">
        <v>17952</v>
      </c>
    </row>
    <row r="3719" spans="1:4" ht="27" x14ac:dyDescent="0.2">
      <c r="A3719" s="120" t="s">
        <v>5492</v>
      </c>
      <c r="B3719" s="122" t="s">
        <v>11010</v>
      </c>
      <c r="C3719" s="121" t="s">
        <v>14757</v>
      </c>
      <c r="D3719" s="123" t="s">
        <v>617</v>
      </c>
    </row>
    <row r="3720" spans="1:4" ht="27" x14ac:dyDescent="0.2">
      <c r="A3720" s="120" t="s">
        <v>5494</v>
      </c>
      <c r="B3720" s="122" t="s">
        <v>11011</v>
      </c>
      <c r="C3720" s="121" t="s">
        <v>14757</v>
      </c>
      <c r="D3720" s="123" t="s">
        <v>14534</v>
      </c>
    </row>
    <row r="3721" spans="1:4" ht="40.5" x14ac:dyDescent="0.2">
      <c r="A3721" s="120" t="s">
        <v>5495</v>
      </c>
      <c r="B3721" s="122" t="s">
        <v>11012</v>
      </c>
      <c r="C3721" s="121" t="s">
        <v>14757</v>
      </c>
      <c r="D3721" s="123" t="s">
        <v>16323</v>
      </c>
    </row>
    <row r="3722" spans="1:4" ht="40.5" x14ac:dyDescent="0.2">
      <c r="A3722" s="120" t="s">
        <v>5496</v>
      </c>
      <c r="B3722" s="122" t="s">
        <v>11013</v>
      </c>
      <c r="C3722" s="121" t="s">
        <v>14757</v>
      </c>
      <c r="D3722" s="123" t="s">
        <v>14170</v>
      </c>
    </row>
    <row r="3723" spans="1:4" ht="40.5" x14ac:dyDescent="0.2">
      <c r="A3723" s="120" t="s">
        <v>5497</v>
      </c>
      <c r="B3723" s="122" t="s">
        <v>11014</v>
      </c>
      <c r="C3723" s="121" t="s">
        <v>14757</v>
      </c>
      <c r="D3723" s="123" t="s">
        <v>17953</v>
      </c>
    </row>
    <row r="3724" spans="1:4" ht="40.5" x14ac:dyDescent="0.2">
      <c r="A3724" s="120" t="s">
        <v>5498</v>
      </c>
      <c r="B3724" s="122" t="s">
        <v>11015</v>
      </c>
      <c r="C3724" s="121" t="s">
        <v>14757</v>
      </c>
      <c r="D3724" s="123" t="s">
        <v>17954</v>
      </c>
    </row>
    <row r="3725" spans="1:4" ht="27" x14ac:dyDescent="0.2">
      <c r="A3725" s="120" t="s">
        <v>5499</v>
      </c>
      <c r="B3725" s="122" t="s">
        <v>11016</v>
      </c>
      <c r="C3725" s="121" t="s">
        <v>14757</v>
      </c>
      <c r="D3725" s="123" t="s">
        <v>17955</v>
      </c>
    </row>
    <row r="3726" spans="1:4" ht="27" x14ac:dyDescent="0.2">
      <c r="A3726" s="120" t="s">
        <v>5500</v>
      </c>
      <c r="B3726" s="122" t="s">
        <v>11017</v>
      </c>
      <c r="C3726" s="121" t="s">
        <v>14757</v>
      </c>
      <c r="D3726" s="123" t="s">
        <v>17956</v>
      </c>
    </row>
    <row r="3727" spans="1:4" ht="40.5" x14ac:dyDescent="0.2">
      <c r="A3727" s="120" t="s">
        <v>5501</v>
      </c>
      <c r="B3727" s="122" t="s">
        <v>11018</v>
      </c>
      <c r="C3727" s="121" t="s">
        <v>14757</v>
      </c>
      <c r="D3727" s="123" t="s">
        <v>17957</v>
      </c>
    </row>
    <row r="3728" spans="1:4" ht="40.5" x14ac:dyDescent="0.2">
      <c r="A3728" s="120" t="s">
        <v>5502</v>
      </c>
      <c r="B3728" s="122" t="s">
        <v>11019</v>
      </c>
      <c r="C3728" s="121" t="s">
        <v>14757</v>
      </c>
      <c r="D3728" s="123" t="s">
        <v>14107</v>
      </c>
    </row>
    <row r="3729" spans="1:4" ht="27" x14ac:dyDescent="0.2">
      <c r="A3729" s="120" t="s">
        <v>5503</v>
      </c>
      <c r="B3729" s="122" t="s">
        <v>11020</v>
      </c>
      <c r="C3729" s="121" t="s">
        <v>14757</v>
      </c>
      <c r="D3729" s="123" t="s">
        <v>17958</v>
      </c>
    </row>
    <row r="3730" spans="1:4" ht="27" x14ac:dyDescent="0.2">
      <c r="A3730" s="120" t="s">
        <v>5504</v>
      </c>
      <c r="B3730" s="122" t="s">
        <v>11021</v>
      </c>
      <c r="C3730" s="121" t="s">
        <v>14757</v>
      </c>
      <c r="D3730" s="123" t="s">
        <v>17959</v>
      </c>
    </row>
    <row r="3731" spans="1:4" ht="40.5" x14ac:dyDescent="0.2">
      <c r="A3731" s="120" t="s">
        <v>5505</v>
      </c>
      <c r="B3731" s="122" t="s">
        <v>11022</v>
      </c>
      <c r="C3731" s="121" t="s">
        <v>14757</v>
      </c>
      <c r="D3731" s="123" t="s">
        <v>17960</v>
      </c>
    </row>
    <row r="3732" spans="1:4" ht="40.5" x14ac:dyDescent="0.2">
      <c r="A3732" s="120" t="s">
        <v>5506</v>
      </c>
      <c r="B3732" s="122" t="s">
        <v>11023</v>
      </c>
      <c r="C3732" s="121" t="s">
        <v>14757</v>
      </c>
      <c r="D3732" s="123" t="s">
        <v>17961</v>
      </c>
    </row>
    <row r="3733" spans="1:4" ht="40.5" x14ac:dyDescent="0.2">
      <c r="A3733" s="120" t="s">
        <v>5508</v>
      </c>
      <c r="B3733" s="122" t="s">
        <v>11024</v>
      </c>
      <c r="C3733" s="121" t="s">
        <v>14757</v>
      </c>
      <c r="D3733" s="123" t="s">
        <v>17962</v>
      </c>
    </row>
    <row r="3734" spans="1:4" ht="40.5" x14ac:dyDescent="0.2">
      <c r="A3734" s="120" t="s">
        <v>5509</v>
      </c>
      <c r="B3734" s="122" t="s">
        <v>11025</v>
      </c>
      <c r="C3734" s="121" t="s">
        <v>14757</v>
      </c>
      <c r="D3734" s="123" t="s">
        <v>17963</v>
      </c>
    </row>
    <row r="3735" spans="1:4" ht="40.5" x14ac:dyDescent="0.2">
      <c r="A3735" s="120" t="s">
        <v>5510</v>
      </c>
      <c r="B3735" s="122" t="s">
        <v>11026</v>
      </c>
      <c r="C3735" s="121" t="s">
        <v>14757</v>
      </c>
      <c r="D3735" s="123" t="s">
        <v>17964</v>
      </c>
    </row>
    <row r="3736" spans="1:4" ht="40.5" x14ac:dyDescent="0.2">
      <c r="A3736" s="120" t="s">
        <v>5511</v>
      </c>
      <c r="B3736" s="122" t="s">
        <v>11027</v>
      </c>
      <c r="C3736" s="121" t="s">
        <v>14757</v>
      </c>
      <c r="D3736" s="123" t="s">
        <v>17540</v>
      </c>
    </row>
    <row r="3737" spans="1:4" ht="40.5" x14ac:dyDescent="0.2">
      <c r="A3737" s="120" t="s">
        <v>5513</v>
      </c>
      <c r="B3737" s="122" t="s">
        <v>11028</v>
      </c>
      <c r="C3737" s="121" t="s">
        <v>14757</v>
      </c>
      <c r="D3737" s="123" t="s">
        <v>14518</v>
      </c>
    </row>
    <row r="3738" spans="1:4" ht="40.5" x14ac:dyDescent="0.2">
      <c r="A3738" s="120" t="s">
        <v>5514</v>
      </c>
      <c r="B3738" s="122" t="s">
        <v>11029</v>
      </c>
      <c r="C3738" s="121" t="s">
        <v>14757</v>
      </c>
      <c r="D3738" s="123" t="s">
        <v>14519</v>
      </c>
    </row>
    <row r="3739" spans="1:4" ht="40.5" x14ac:dyDescent="0.2">
      <c r="A3739" s="120" t="s">
        <v>5515</v>
      </c>
      <c r="B3739" s="122" t="s">
        <v>11030</v>
      </c>
      <c r="C3739" s="121" t="s">
        <v>14757</v>
      </c>
      <c r="D3739" s="123" t="s">
        <v>14524</v>
      </c>
    </row>
    <row r="3740" spans="1:4" ht="40.5" x14ac:dyDescent="0.2">
      <c r="A3740" s="120" t="s">
        <v>5516</v>
      </c>
      <c r="B3740" s="122" t="s">
        <v>11031</v>
      </c>
      <c r="C3740" s="121" t="s">
        <v>14757</v>
      </c>
      <c r="D3740" s="123" t="s">
        <v>17965</v>
      </c>
    </row>
    <row r="3741" spans="1:4" ht="40.5" x14ac:dyDescent="0.2">
      <c r="A3741" s="120" t="s">
        <v>5517</v>
      </c>
      <c r="B3741" s="122" t="s">
        <v>11032</v>
      </c>
      <c r="C3741" s="121" t="s">
        <v>14757</v>
      </c>
      <c r="D3741" s="123" t="s">
        <v>17966</v>
      </c>
    </row>
    <row r="3742" spans="1:4" ht="40.5" x14ac:dyDescent="0.2">
      <c r="A3742" s="120" t="s">
        <v>5518</v>
      </c>
      <c r="B3742" s="122" t="s">
        <v>11033</v>
      </c>
      <c r="C3742" s="121" t="s">
        <v>14757</v>
      </c>
      <c r="D3742" s="123" t="s">
        <v>17967</v>
      </c>
    </row>
    <row r="3743" spans="1:4" ht="27" x14ac:dyDescent="0.2">
      <c r="A3743" s="120" t="s">
        <v>5519</v>
      </c>
      <c r="B3743" s="122" t="s">
        <v>11034</v>
      </c>
      <c r="C3743" s="121" t="s">
        <v>14757</v>
      </c>
      <c r="D3743" s="123" t="s">
        <v>17968</v>
      </c>
    </row>
    <row r="3744" spans="1:4" ht="27" x14ac:dyDescent="0.2">
      <c r="A3744" s="120" t="s">
        <v>5520</v>
      </c>
      <c r="B3744" s="122" t="s">
        <v>11035</v>
      </c>
      <c r="C3744" s="121" t="s">
        <v>14757</v>
      </c>
      <c r="D3744" s="123" t="s">
        <v>17969</v>
      </c>
    </row>
    <row r="3745" spans="1:4" ht="27" x14ac:dyDescent="0.2">
      <c r="A3745" s="120" t="s">
        <v>5521</v>
      </c>
      <c r="B3745" s="122" t="s">
        <v>11036</v>
      </c>
      <c r="C3745" s="121" t="s">
        <v>14757</v>
      </c>
      <c r="D3745" s="123" t="s">
        <v>2250</v>
      </c>
    </row>
    <row r="3746" spans="1:4" ht="27" x14ac:dyDescent="0.2">
      <c r="A3746" s="120" t="s">
        <v>5522</v>
      </c>
      <c r="B3746" s="122" t="s">
        <v>11037</v>
      </c>
      <c r="C3746" s="121" t="s">
        <v>14757</v>
      </c>
      <c r="D3746" s="123" t="s">
        <v>1760</v>
      </c>
    </row>
    <row r="3747" spans="1:4" ht="27" x14ac:dyDescent="0.2">
      <c r="A3747" s="120" t="s">
        <v>5523</v>
      </c>
      <c r="B3747" s="122" t="s">
        <v>11038</v>
      </c>
      <c r="C3747" s="121" t="s">
        <v>14757</v>
      </c>
      <c r="D3747" s="123" t="s">
        <v>17970</v>
      </c>
    </row>
    <row r="3748" spans="1:4" ht="27" x14ac:dyDescent="0.2">
      <c r="A3748" s="120" t="s">
        <v>5524</v>
      </c>
      <c r="B3748" s="122" t="s">
        <v>11039</v>
      </c>
      <c r="C3748" s="121" t="s">
        <v>14757</v>
      </c>
      <c r="D3748" s="123" t="s">
        <v>17971</v>
      </c>
    </row>
    <row r="3749" spans="1:4" ht="40.5" x14ac:dyDescent="0.2">
      <c r="A3749" s="120" t="s">
        <v>5525</v>
      </c>
      <c r="B3749" s="122" t="s">
        <v>11040</v>
      </c>
      <c r="C3749" s="121" t="s">
        <v>14757</v>
      </c>
      <c r="D3749" s="123" t="s">
        <v>266</v>
      </c>
    </row>
    <row r="3750" spans="1:4" ht="40.5" x14ac:dyDescent="0.2">
      <c r="A3750" s="120" t="s">
        <v>5526</v>
      </c>
      <c r="B3750" s="122" t="s">
        <v>11041</v>
      </c>
      <c r="C3750" s="121" t="s">
        <v>14757</v>
      </c>
      <c r="D3750" s="123" t="s">
        <v>17972</v>
      </c>
    </row>
    <row r="3751" spans="1:4" ht="40.5" x14ac:dyDescent="0.2">
      <c r="A3751" s="120" t="s">
        <v>5527</v>
      </c>
      <c r="B3751" s="122" t="s">
        <v>11042</v>
      </c>
      <c r="C3751" s="121" t="s">
        <v>14757</v>
      </c>
      <c r="D3751" s="123" t="s">
        <v>13253</v>
      </c>
    </row>
    <row r="3752" spans="1:4" ht="40.5" x14ac:dyDescent="0.2">
      <c r="A3752" s="120" t="s">
        <v>5528</v>
      </c>
      <c r="B3752" s="122" t="s">
        <v>11043</v>
      </c>
      <c r="C3752" s="121" t="s">
        <v>14757</v>
      </c>
      <c r="D3752" s="123" t="s">
        <v>17973</v>
      </c>
    </row>
    <row r="3753" spans="1:4" ht="40.5" x14ac:dyDescent="0.2">
      <c r="A3753" s="120" t="s">
        <v>5529</v>
      </c>
      <c r="B3753" s="122" t="s">
        <v>11044</v>
      </c>
      <c r="C3753" s="121" t="s">
        <v>14757</v>
      </c>
      <c r="D3753" s="123" t="s">
        <v>17974</v>
      </c>
    </row>
    <row r="3754" spans="1:4" ht="40.5" x14ac:dyDescent="0.2">
      <c r="A3754" s="120" t="s">
        <v>5530</v>
      </c>
      <c r="B3754" s="122" t="s">
        <v>11045</v>
      </c>
      <c r="C3754" s="121" t="s">
        <v>14757</v>
      </c>
      <c r="D3754" s="123" t="s">
        <v>13563</v>
      </c>
    </row>
    <row r="3755" spans="1:4" ht="40.5" x14ac:dyDescent="0.2">
      <c r="A3755" s="120" t="s">
        <v>5531</v>
      </c>
      <c r="B3755" s="122" t="s">
        <v>11046</v>
      </c>
      <c r="C3755" s="121" t="s">
        <v>14757</v>
      </c>
      <c r="D3755" s="123" t="s">
        <v>17975</v>
      </c>
    </row>
    <row r="3756" spans="1:4" ht="40.5" x14ac:dyDescent="0.2">
      <c r="A3756" s="120" t="s">
        <v>5532</v>
      </c>
      <c r="B3756" s="122" t="s">
        <v>11047</v>
      </c>
      <c r="C3756" s="121" t="s">
        <v>14757</v>
      </c>
      <c r="D3756" s="123" t="s">
        <v>17976</v>
      </c>
    </row>
    <row r="3757" spans="1:4" ht="40.5" x14ac:dyDescent="0.2">
      <c r="A3757" s="120" t="s">
        <v>5533</v>
      </c>
      <c r="B3757" s="122" t="s">
        <v>11048</v>
      </c>
      <c r="C3757" s="121" t="s">
        <v>14757</v>
      </c>
      <c r="D3757" s="123" t="s">
        <v>17977</v>
      </c>
    </row>
    <row r="3758" spans="1:4" ht="40.5" x14ac:dyDescent="0.2">
      <c r="A3758" s="120" t="s">
        <v>5534</v>
      </c>
      <c r="B3758" s="122" t="s">
        <v>11049</v>
      </c>
      <c r="C3758" s="121" t="s">
        <v>14757</v>
      </c>
      <c r="D3758" s="123" t="s">
        <v>14523</v>
      </c>
    </row>
    <row r="3759" spans="1:4" ht="40.5" x14ac:dyDescent="0.2">
      <c r="A3759" s="120" t="s">
        <v>5535</v>
      </c>
      <c r="B3759" s="122" t="s">
        <v>11050</v>
      </c>
      <c r="C3759" s="121" t="s">
        <v>14757</v>
      </c>
      <c r="D3759" s="123" t="s">
        <v>17978</v>
      </c>
    </row>
    <row r="3760" spans="1:4" ht="40.5" x14ac:dyDescent="0.2">
      <c r="A3760" s="120" t="s">
        <v>5536</v>
      </c>
      <c r="B3760" s="122" t="s">
        <v>11051</v>
      </c>
      <c r="C3760" s="121" t="s">
        <v>14757</v>
      </c>
      <c r="D3760" s="123" t="s">
        <v>17979</v>
      </c>
    </row>
    <row r="3761" spans="1:4" ht="40.5" x14ac:dyDescent="0.2">
      <c r="A3761" s="120" t="s">
        <v>5537</v>
      </c>
      <c r="B3761" s="122" t="s">
        <v>11052</v>
      </c>
      <c r="C3761" s="121" t="s">
        <v>14757</v>
      </c>
      <c r="D3761" s="123" t="s">
        <v>4513</v>
      </c>
    </row>
    <row r="3762" spans="1:4" ht="40.5" x14ac:dyDescent="0.2">
      <c r="A3762" s="120" t="s">
        <v>5538</v>
      </c>
      <c r="B3762" s="122" t="s">
        <v>11053</v>
      </c>
      <c r="C3762" s="121" t="s">
        <v>14757</v>
      </c>
      <c r="D3762" s="123" t="s">
        <v>13967</v>
      </c>
    </row>
    <row r="3763" spans="1:4" ht="40.5" x14ac:dyDescent="0.2">
      <c r="A3763" s="120" t="s">
        <v>5540</v>
      </c>
      <c r="B3763" s="122" t="s">
        <v>11054</v>
      </c>
      <c r="C3763" s="121" t="s">
        <v>14757</v>
      </c>
      <c r="D3763" s="123" t="s">
        <v>17980</v>
      </c>
    </row>
    <row r="3764" spans="1:4" ht="40.5" x14ac:dyDescent="0.2">
      <c r="A3764" s="120" t="s">
        <v>5541</v>
      </c>
      <c r="B3764" s="122" t="s">
        <v>11055</v>
      </c>
      <c r="C3764" s="121" t="s">
        <v>14757</v>
      </c>
      <c r="D3764" s="123" t="s">
        <v>13560</v>
      </c>
    </row>
    <row r="3765" spans="1:4" ht="40.5" x14ac:dyDescent="0.2">
      <c r="A3765" s="120" t="s">
        <v>5542</v>
      </c>
      <c r="B3765" s="122" t="s">
        <v>11056</v>
      </c>
      <c r="C3765" s="121" t="s">
        <v>14757</v>
      </c>
      <c r="D3765" s="123" t="s">
        <v>14517</v>
      </c>
    </row>
    <row r="3766" spans="1:4" ht="40.5" x14ac:dyDescent="0.2">
      <c r="A3766" s="120" t="s">
        <v>5543</v>
      </c>
      <c r="B3766" s="122" t="s">
        <v>11057</v>
      </c>
      <c r="C3766" s="121" t="s">
        <v>14757</v>
      </c>
      <c r="D3766" s="123" t="s">
        <v>17981</v>
      </c>
    </row>
    <row r="3767" spans="1:4" ht="40.5" x14ac:dyDescent="0.2">
      <c r="A3767" s="120" t="s">
        <v>5545</v>
      </c>
      <c r="B3767" s="122" t="s">
        <v>11058</v>
      </c>
      <c r="C3767" s="121" t="s">
        <v>14757</v>
      </c>
      <c r="D3767" s="123" t="s">
        <v>6899</v>
      </c>
    </row>
    <row r="3768" spans="1:4" ht="40.5" x14ac:dyDescent="0.2">
      <c r="A3768" s="120" t="s">
        <v>5546</v>
      </c>
      <c r="B3768" s="122" t="s">
        <v>11059</v>
      </c>
      <c r="C3768" s="121" t="s">
        <v>14757</v>
      </c>
      <c r="D3768" s="123" t="s">
        <v>17982</v>
      </c>
    </row>
    <row r="3769" spans="1:4" ht="40.5" x14ac:dyDescent="0.2">
      <c r="A3769" s="120" t="s">
        <v>5547</v>
      </c>
      <c r="B3769" s="122" t="s">
        <v>11060</v>
      </c>
      <c r="C3769" s="121" t="s">
        <v>14757</v>
      </c>
      <c r="D3769" s="123" t="s">
        <v>17616</v>
      </c>
    </row>
    <row r="3770" spans="1:4" ht="40.5" x14ac:dyDescent="0.2">
      <c r="A3770" s="120" t="s">
        <v>5548</v>
      </c>
      <c r="B3770" s="122" t="s">
        <v>11061</v>
      </c>
      <c r="C3770" s="121" t="s">
        <v>14757</v>
      </c>
      <c r="D3770" s="123" t="s">
        <v>14556</v>
      </c>
    </row>
    <row r="3771" spans="1:4" ht="40.5" x14ac:dyDescent="0.2">
      <c r="A3771" s="120" t="s">
        <v>5549</v>
      </c>
      <c r="B3771" s="122" t="s">
        <v>11062</v>
      </c>
      <c r="C3771" s="121" t="s">
        <v>14757</v>
      </c>
      <c r="D3771" s="123" t="s">
        <v>262</v>
      </c>
    </row>
    <row r="3772" spans="1:4" ht="40.5" x14ac:dyDescent="0.2">
      <c r="A3772" s="120" t="s">
        <v>5550</v>
      </c>
      <c r="B3772" s="122" t="s">
        <v>11063</v>
      </c>
      <c r="C3772" s="121" t="s">
        <v>14757</v>
      </c>
      <c r="D3772" s="123" t="s">
        <v>14542</v>
      </c>
    </row>
    <row r="3773" spans="1:4" ht="40.5" x14ac:dyDescent="0.2">
      <c r="A3773" s="120" t="s">
        <v>5551</v>
      </c>
      <c r="B3773" s="122" t="s">
        <v>11064</v>
      </c>
      <c r="C3773" s="121" t="s">
        <v>14757</v>
      </c>
      <c r="D3773" s="123" t="s">
        <v>17607</v>
      </c>
    </row>
    <row r="3774" spans="1:4" ht="40.5" x14ac:dyDescent="0.2">
      <c r="A3774" s="120" t="s">
        <v>5553</v>
      </c>
      <c r="B3774" s="122" t="s">
        <v>11065</v>
      </c>
      <c r="C3774" s="121" t="s">
        <v>14757</v>
      </c>
      <c r="D3774" s="123" t="s">
        <v>17983</v>
      </c>
    </row>
    <row r="3775" spans="1:4" ht="40.5" x14ac:dyDescent="0.2">
      <c r="A3775" s="120" t="s">
        <v>5554</v>
      </c>
      <c r="B3775" s="122" t="s">
        <v>11066</v>
      </c>
      <c r="C3775" s="121" t="s">
        <v>14757</v>
      </c>
      <c r="D3775" s="123" t="s">
        <v>17984</v>
      </c>
    </row>
    <row r="3776" spans="1:4" ht="40.5" x14ac:dyDescent="0.2">
      <c r="A3776" s="120" t="s">
        <v>5555</v>
      </c>
      <c r="B3776" s="122" t="s">
        <v>11067</v>
      </c>
      <c r="C3776" s="121" t="s">
        <v>14757</v>
      </c>
      <c r="D3776" s="123" t="s">
        <v>17885</v>
      </c>
    </row>
    <row r="3777" spans="1:4" ht="40.5" x14ac:dyDescent="0.2">
      <c r="A3777" s="120" t="s">
        <v>5556</v>
      </c>
      <c r="B3777" s="122" t="s">
        <v>11068</v>
      </c>
      <c r="C3777" s="121" t="s">
        <v>14757</v>
      </c>
      <c r="D3777" s="123" t="s">
        <v>17985</v>
      </c>
    </row>
    <row r="3778" spans="1:4" ht="40.5" x14ac:dyDescent="0.2">
      <c r="A3778" s="120" t="s">
        <v>5557</v>
      </c>
      <c r="B3778" s="122" t="s">
        <v>11069</v>
      </c>
      <c r="C3778" s="121" t="s">
        <v>14757</v>
      </c>
      <c r="D3778" s="123" t="s">
        <v>17986</v>
      </c>
    </row>
    <row r="3779" spans="1:4" ht="27" x14ac:dyDescent="0.2">
      <c r="A3779" s="120" t="s">
        <v>5558</v>
      </c>
      <c r="B3779" s="122" t="s">
        <v>11070</v>
      </c>
      <c r="C3779" s="121" t="s">
        <v>14757</v>
      </c>
      <c r="D3779" s="123" t="s">
        <v>4125</v>
      </c>
    </row>
    <row r="3780" spans="1:4" ht="27" x14ac:dyDescent="0.2">
      <c r="A3780" s="120" t="s">
        <v>5559</v>
      </c>
      <c r="B3780" s="122" t="s">
        <v>11071</v>
      </c>
      <c r="C3780" s="121" t="s">
        <v>14757</v>
      </c>
      <c r="D3780" s="123" t="s">
        <v>215</v>
      </c>
    </row>
    <row r="3781" spans="1:4" ht="27" x14ac:dyDescent="0.2">
      <c r="A3781" s="120" t="s">
        <v>5561</v>
      </c>
      <c r="B3781" s="122" t="s">
        <v>11072</v>
      </c>
      <c r="C3781" s="121" t="s">
        <v>14757</v>
      </c>
      <c r="D3781" s="123" t="s">
        <v>14610</v>
      </c>
    </row>
    <row r="3782" spans="1:4" ht="27" x14ac:dyDescent="0.2">
      <c r="A3782" s="120" t="s">
        <v>5562</v>
      </c>
      <c r="B3782" s="122" t="s">
        <v>11073</v>
      </c>
      <c r="C3782" s="121" t="s">
        <v>14757</v>
      </c>
      <c r="D3782" s="123" t="s">
        <v>14200</v>
      </c>
    </row>
    <row r="3783" spans="1:4" ht="27" x14ac:dyDescent="0.2">
      <c r="A3783" s="120" t="s">
        <v>5563</v>
      </c>
      <c r="B3783" s="122" t="s">
        <v>11074</v>
      </c>
      <c r="C3783" s="121" t="s">
        <v>14757</v>
      </c>
      <c r="D3783" s="123" t="s">
        <v>17987</v>
      </c>
    </row>
    <row r="3784" spans="1:4" ht="27" x14ac:dyDescent="0.2">
      <c r="A3784" s="120" t="s">
        <v>5564</v>
      </c>
      <c r="B3784" s="122" t="s">
        <v>11075</v>
      </c>
      <c r="C3784" s="121" t="s">
        <v>14757</v>
      </c>
      <c r="D3784" s="123" t="s">
        <v>17988</v>
      </c>
    </row>
    <row r="3785" spans="1:4" ht="40.5" x14ac:dyDescent="0.2">
      <c r="A3785" s="120" t="s">
        <v>5565</v>
      </c>
      <c r="B3785" s="122" t="s">
        <v>11076</v>
      </c>
      <c r="C3785" s="121" t="s">
        <v>14757</v>
      </c>
      <c r="D3785" s="123" t="s">
        <v>14509</v>
      </c>
    </row>
    <row r="3786" spans="1:4" ht="40.5" x14ac:dyDescent="0.2">
      <c r="A3786" s="120" t="s">
        <v>5566</v>
      </c>
      <c r="B3786" s="122" t="s">
        <v>11077</v>
      </c>
      <c r="C3786" s="121" t="s">
        <v>14757</v>
      </c>
      <c r="D3786" s="123" t="s">
        <v>14190</v>
      </c>
    </row>
    <row r="3787" spans="1:4" ht="40.5" x14ac:dyDescent="0.2">
      <c r="A3787" s="120" t="s">
        <v>5568</v>
      </c>
      <c r="B3787" s="122" t="s">
        <v>11078</v>
      </c>
      <c r="C3787" s="121" t="s">
        <v>14757</v>
      </c>
      <c r="D3787" s="123" t="s">
        <v>16235</v>
      </c>
    </row>
    <row r="3788" spans="1:4" ht="40.5" x14ac:dyDescent="0.2">
      <c r="A3788" s="120" t="s">
        <v>5569</v>
      </c>
      <c r="B3788" s="122" t="s">
        <v>11079</v>
      </c>
      <c r="C3788" s="121" t="s">
        <v>14757</v>
      </c>
      <c r="D3788" s="123" t="s">
        <v>16451</v>
      </c>
    </row>
    <row r="3789" spans="1:4" ht="40.5" x14ac:dyDescent="0.2">
      <c r="A3789" s="120" t="s">
        <v>5570</v>
      </c>
      <c r="B3789" s="122" t="s">
        <v>11080</v>
      </c>
      <c r="C3789" s="121" t="s">
        <v>14757</v>
      </c>
      <c r="D3789" s="123" t="s">
        <v>17989</v>
      </c>
    </row>
    <row r="3790" spans="1:4" ht="40.5" x14ac:dyDescent="0.2">
      <c r="A3790" s="120" t="s">
        <v>5571</v>
      </c>
      <c r="B3790" s="122" t="s">
        <v>11081</v>
      </c>
      <c r="C3790" s="121" t="s">
        <v>14757</v>
      </c>
      <c r="D3790" s="123" t="s">
        <v>14695</v>
      </c>
    </row>
    <row r="3791" spans="1:4" ht="27" x14ac:dyDescent="0.2">
      <c r="A3791" s="120" t="s">
        <v>5572</v>
      </c>
      <c r="B3791" s="122" t="s">
        <v>11082</v>
      </c>
      <c r="C3791" s="121" t="s">
        <v>14757</v>
      </c>
      <c r="D3791" s="123" t="s">
        <v>1367</v>
      </c>
    </row>
    <row r="3792" spans="1:4" ht="27" x14ac:dyDescent="0.2">
      <c r="A3792" s="120" t="s">
        <v>5573</v>
      </c>
      <c r="B3792" s="122" t="s">
        <v>11083</v>
      </c>
      <c r="C3792" s="121" t="s">
        <v>14757</v>
      </c>
      <c r="D3792" s="123" t="s">
        <v>16958</v>
      </c>
    </row>
    <row r="3793" spans="1:4" ht="27" x14ac:dyDescent="0.2">
      <c r="A3793" s="120" t="s">
        <v>5574</v>
      </c>
      <c r="B3793" s="122" t="s">
        <v>11084</v>
      </c>
      <c r="C3793" s="121" t="s">
        <v>14757</v>
      </c>
      <c r="D3793" s="123" t="s">
        <v>7003</v>
      </c>
    </row>
    <row r="3794" spans="1:4" ht="27" x14ac:dyDescent="0.2">
      <c r="A3794" s="120" t="s">
        <v>5575</v>
      </c>
      <c r="B3794" s="122" t="s">
        <v>15779</v>
      </c>
      <c r="C3794" s="121" t="s">
        <v>14757</v>
      </c>
      <c r="D3794" s="123" t="s">
        <v>14438</v>
      </c>
    </row>
    <row r="3795" spans="1:4" ht="27" x14ac:dyDescent="0.2">
      <c r="A3795" s="120" t="s">
        <v>5576</v>
      </c>
      <c r="B3795" s="122" t="s">
        <v>15780</v>
      </c>
      <c r="C3795" s="121" t="s">
        <v>14757</v>
      </c>
      <c r="D3795" s="123" t="s">
        <v>610</v>
      </c>
    </row>
    <row r="3796" spans="1:4" ht="27" x14ac:dyDescent="0.2">
      <c r="A3796" s="120" t="s">
        <v>5577</v>
      </c>
      <c r="B3796" s="122" t="s">
        <v>15781</v>
      </c>
      <c r="C3796" s="121" t="s">
        <v>14757</v>
      </c>
      <c r="D3796" s="123" t="s">
        <v>17990</v>
      </c>
    </row>
    <row r="3797" spans="1:4" ht="27" x14ac:dyDescent="0.2">
      <c r="A3797" s="120" t="s">
        <v>5578</v>
      </c>
      <c r="B3797" s="122" t="s">
        <v>15782</v>
      </c>
      <c r="C3797" s="121" t="s">
        <v>14757</v>
      </c>
      <c r="D3797" s="123" t="s">
        <v>17991</v>
      </c>
    </row>
    <row r="3798" spans="1:4" ht="40.5" x14ac:dyDescent="0.2">
      <c r="A3798" s="120" t="s">
        <v>5579</v>
      </c>
      <c r="B3798" s="122" t="s">
        <v>15783</v>
      </c>
      <c r="C3798" s="121" t="s">
        <v>14757</v>
      </c>
      <c r="D3798" s="123" t="s">
        <v>17992</v>
      </c>
    </row>
    <row r="3799" spans="1:4" ht="40.5" x14ac:dyDescent="0.2">
      <c r="A3799" s="120" t="s">
        <v>5580</v>
      </c>
      <c r="B3799" s="122" t="s">
        <v>15784</v>
      </c>
      <c r="C3799" s="121" t="s">
        <v>14757</v>
      </c>
      <c r="D3799" s="123" t="s">
        <v>17993</v>
      </c>
    </row>
    <row r="3800" spans="1:4" ht="27" x14ac:dyDescent="0.2">
      <c r="A3800" s="120" t="s">
        <v>5582</v>
      </c>
      <c r="B3800" s="122" t="s">
        <v>15785</v>
      </c>
      <c r="C3800" s="121" t="s">
        <v>14757</v>
      </c>
      <c r="D3800" s="123" t="s">
        <v>17994</v>
      </c>
    </row>
    <row r="3801" spans="1:4" ht="40.5" x14ac:dyDescent="0.2">
      <c r="A3801" s="120" t="s">
        <v>5583</v>
      </c>
      <c r="B3801" s="122" t="s">
        <v>15786</v>
      </c>
      <c r="C3801" s="121" t="s">
        <v>14757</v>
      </c>
      <c r="D3801" s="123" t="s">
        <v>17995</v>
      </c>
    </row>
    <row r="3802" spans="1:4" ht="27" x14ac:dyDescent="0.2">
      <c r="A3802" s="120" t="s">
        <v>5584</v>
      </c>
      <c r="B3802" s="122" t="s">
        <v>15787</v>
      </c>
      <c r="C3802" s="121" t="s">
        <v>14757</v>
      </c>
      <c r="D3802" s="123" t="s">
        <v>17996</v>
      </c>
    </row>
    <row r="3803" spans="1:4" ht="40.5" x14ac:dyDescent="0.2">
      <c r="A3803" s="120" t="s">
        <v>5585</v>
      </c>
      <c r="B3803" s="122" t="s">
        <v>15788</v>
      </c>
      <c r="C3803" s="121" t="s">
        <v>14757</v>
      </c>
      <c r="D3803" s="123" t="s">
        <v>5608</v>
      </c>
    </row>
    <row r="3804" spans="1:4" ht="40.5" x14ac:dyDescent="0.2">
      <c r="A3804" s="120" t="s">
        <v>5586</v>
      </c>
      <c r="B3804" s="122" t="s">
        <v>15789</v>
      </c>
      <c r="C3804" s="121" t="s">
        <v>14757</v>
      </c>
      <c r="D3804" s="123" t="s">
        <v>16685</v>
      </c>
    </row>
    <row r="3805" spans="1:4" ht="40.5" x14ac:dyDescent="0.2">
      <c r="A3805" s="120" t="s">
        <v>5587</v>
      </c>
      <c r="B3805" s="122" t="s">
        <v>15790</v>
      </c>
      <c r="C3805" s="121" t="s">
        <v>14757</v>
      </c>
      <c r="D3805" s="123" t="s">
        <v>17997</v>
      </c>
    </row>
    <row r="3806" spans="1:4" ht="40.5" x14ac:dyDescent="0.2">
      <c r="A3806" s="120" t="s">
        <v>5589</v>
      </c>
      <c r="B3806" s="122" t="s">
        <v>15791</v>
      </c>
      <c r="C3806" s="121" t="s">
        <v>14757</v>
      </c>
      <c r="D3806" s="123" t="s">
        <v>17998</v>
      </c>
    </row>
    <row r="3807" spans="1:4" ht="40.5" x14ac:dyDescent="0.2">
      <c r="A3807" s="120" t="s">
        <v>5590</v>
      </c>
      <c r="B3807" s="122" t="s">
        <v>15792</v>
      </c>
      <c r="C3807" s="121" t="s">
        <v>14757</v>
      </c>
      <c r="D3807" s="123" t="s">
        <v>13962</v>
      </c>
    </row>
    <row r="3808" spans="1:4" ht="40.5" x14ac:dyDescent="0.2">
      <c r="A3808" s="120" t="s">
        <v>5591</v>
      </c>
      <c r="B3808" s="122" t="s">
        <v>15793</v>
      </c>
      <c r="C3808" s="121" t="s">
        <v>14757</v>
      </c>
      <c r="D3808" s="123" t="s">
        <v>17999</v>
      </c>
    </row>
    <row r="3809" spans="1:4" ht="27" x14ac:dyDescent="0.2">
      <c r="A3809" s="120" t="s">
        <v>5592</v>
      </c>
      <c r="B3809" s="122" t="s">
        <v>15794</v>
      </c>
      <c r="C3809" s="121" t="s">
        <v>14757</v>
      </c>
      <c r="D3809" s="123" t="s">
        <v>1297</v>
      </c>
    </row>
    <row r="3810" spans="1:4" ht="27" x14ac:dyDescent="0.2">
      <c r="A3810" s="120" t="s">
        <v>5593</v>
      </c>
      <c r="B3810" s="122" t="s">
        <v>15795</v>
      </c>
      <c r="C3810" s="121" t="s">
        <v>14757</v>
      </c>
      <c r="D3810" s="123" t="s">
        <v>13573</v>
      </c>
    </row>
    <row r="3811" spans="1:4" ht="27" x14ac:dyDescent="0.2">
      <c r="A3811" s="120" t="s">
        <v>5594</v>
      </c>
      <c r="B3811" s="122" t="s">
        <v>15796</v>
      </c>
      <c r="C3811" s="121" t="s">
        <v>14757</v>
      </c>
      <c r="D3811" s="123" t="s">
        <v>17960</v>
      </c>
    </row>
    <row r="3812" spans="1:4" ht="27" x14ac:dyDescent="0.2">
      <c r="A3812" s="120" t="s">
        <v>5595</v>
      </c>
      <c r="B3812" s="122" t="s">
        <v>11085</v>
      </c>
      <c r="C3812" s="121" t="s">
        <v>14757</v>
      </c>
      <c r="D3812" s="123" t="s">
        <v>7580</v>
      </c>
    </row>
    <row r="3813" spans="1:4" ht="27" x14ac:dyDescent="0.2">
      <c r="A3813" s="120" t="s">
        <v>5596</v>
      </c>
      <c r="B3813" s="122" t="s">
        <v>11086</v>
      </c>
      <c r="C3813" s="121" t="s">
        <v>14757</v>
      </c>
      <c r="D3813" s="123" t="s">
        <v>7580</v>
      </c>
    </row>
    <row r="3814" spans="1:4" ht="27" x14ac:dyDescent="0.2">
      <c r="A3814" s="120" t="s">
        <v>5597</v>
      </c>
      <c r="B3814" s="122" t="s">
        <v>11087</v>
      </c>
      <c r="C3814" s="121" t="s">
        <v>14757</v>
      </c>
      <c r="D3814" s="123" t="s">
        <v>7580</v>
      </c>
    </row>
    <row r="3815" spans="1:4" ht="27" x14ac:dyDescent="0.2">
      <c r="A3815" s="120" t="s">
        <v>5598</v>
      </c>
      <c r="B3815" s="122" t="s">
        <v>11088</v>
      </c>
      <c r="C3815" s="121" t="s">
        <v>14757</v>
      </c>
      <c r="D3815" s="123" t="s">
        <v>18000</v>
      </c>
    </row>
    <row r="3816" spans="1:4" ht="27" x14ac:dyDescent="0.2">
      <c r="A3816" s="120" t="s">
        <v>5599</v>
      </c>
      <c r="B3816" s="122" t="s">
        <v>11089</v>
      </c>
      <c r="C3816" s="121" t="s">
        <v>14757</v>
      </c>
      <c r="D3816" s="123" t="s">
        <v>18000</v>
      </c>
    </row>
    <row r="3817" spans="1:4" ht="27" x14ac:dyDescent="0.2">
      <c r="A3817" s="120" t="s">
        <v>5600</v>
      </c>
      <c r="B3817" s="122" t="s">
        <v>11090</v>
      </c>
      <c r="C3817" s="121" t="s">
        <v>14757</v>
      </c>
      <c r="D3817" s="123" t="s">
        <v>18001</v>
      </c>
    </row>
    <row r="3818" spans="1:4" ht="27" x14ac:dyDescent="0.2">
      <c r="A3818" s="120" t="s">
        <v>5601</v>
      </c>
      <c r="B3818" s="122" t="s">
        <v>11091</v>
      </c>
      <c r="C3818" s="121" t="s">
        <v>14757</v>
      </c>
      <c r="D3818" s="123" t="s">
        <v>18002</v>
      </c>
    </row>
    <row r="3819" spans="1:4" ht="27" x14ac:dyDescent="0.2">
      <c r="A3819" s="120" t="s">
        <v>5602</v>
      </c>
      <c r="B3819" s="122" t="s">
        <v>11092</v>
      </c>
      <c r="C3819" s="121" t="s">
        <v>14757</v>
      </c>
      <c r="D3819" s="123" t="s">
        <v>18002</v>
      </c>
    </row>
    <row r="3820" spans="1:4" ht="40.5" x14ac:dyDescent="0.2">
      <c r="A3820" s="120" t="s">
        <v>5603</v>
      </c>
      <c r="B3820" s="122" t="s">
        <v>11093</v>
      </c>
      <c r="C3820" s="121" t="s">
        <v>14757</v>
      </c>
      <c r="D3820" s="123" t="s">
        <v>18003</v>
      </c>
    </row>
    <row r="3821" spans="1:4" ht="40.5" x14ac:dyDescent="0.2">
      <c r="A3821" s="120" t="s">
        <v>5604</v>
      </c>
      <c r="B3821" s="122" t="s">
        <v>11094</v>
      </c>
      <c r="C3821" s="121" t="s">
        <v>14757</v>
      </c>
      <c r="D3821" s="123" t="s">
        <v>14508</v>
      </c>
    </row>
    <row r="3822" spans="1:4" ht="40.5" x14ac:dyDescent="0.2">
      <c r="A3822" s="120" t="s">
        <v>5605</v>
      </c>
      <c r="B3822" s="122" t="s">
        <v>11095</v>
      </c>
      <c r="C3822" s="121" t="s">
        <v>14757</v>
      </c>
      <c r="D3822" s="123" t="s">
        <v>18004</v>
      </c>
    </row>
    <row r="3823" spans="1:4" ht="40.5" x14ac:dyDescent="0.2">
      <c r="A3823" s="120" t="s">
        <v>5607</v>
      </c>
      <c r="B3823" s="122" t="s">
        <v>11096</v>
      </c>
      <c r="C3823" s="121" t="s">
        <v>14757</v>
      </c>
      <c r="D3823" s="123" t="s">
        <v>14482</v>
      </c>
    </row>
    <row r="3824" spans="1:4" ht="40.5" x14ac:dyDescent="0.2">
      <c r="A3824" s="120" t="s">
        <v>5609</v>
      </c>
      <c r="B3824" s="122" t="s">
        <v>11097</v>
      </c>
      <c r="C3824" s="121" t="s">
        <v>14757</v>
      </c>
      <c r="D3824" s="123" t="s">
        <v>14482</v>
      </c>
    </row>
    <row r="3825" spans="1:4" ht="40.5" x14ac:dyDescent="0.2">
      <c r="A3825" s="120" t="s">
        <v>5610</v>
      </c>
      <c r="B3825" s="122" t="s">
        <v>11098</v>
      </c>
      <c r="C3825" s="121" t="s">
        <v>14757</v>
      </c>
      <c r="D3825" s="123" t="s">
        <v>5338</v>
      </c>
    </row>
    <row r="3826" spans="1:4" ht="40.5" x14ac:dyDescent="0.2">
      <c r="A3826" s="120" t="s">
        <v>5611</v>
      </c>
      <c r="B3826" s="122" t="s">
        <v>11099</v>
      </c>
      <c r="C3826" s="121" t="s">
        <v>14757</v>
      </c>
      <c r="D3826" s="123" t="s">
        <v>5338</v>
      </c>
    </row>
    <row r="3827" spans="1:4" ht="40.5" x14ac:dyDescent="0.2">
      <c r="A3827" s="120" t="s">
        <v>5612</v>
      </c>
      <c r="B3827" s="122" t="s">
        <v>11100</v>
      </c>
      <c r="C3827" s="121" t="s">
        <v>14757</v>
      </c>
      <c r="D3827" s="123" t="s">
        <v>5338</v>
      </c>
    </row>
    <row r="3828" spans="1:4" ht="40.5" x14ac:dyDescent="0.2">
      <c r="A3828" s="120" t="s">
        <v>5613</v>
      </c>
      <c r="B3828" s="122" t="s">
        <v>11101</v>
      </c>
      <c r="C3828" s="121" t="s">
        <v>14757</v>
      </c>
      <c r="D3828" s="123" t="s">
        <v>18005</v>
      </c>
    </row>
    <row r="3829" spans="1:4" ht="40.5" x14ac:dyDescent="0.2">
      <c r="A3829" s="120" t="s">
        <v>5614</v>
      </c>
      <c r="B3829" s="122" t="s">
        <v>11102</v>
      </c>
      <c r="C3829" s="121" t="s">
        <v>14757</v>
      </c>
      <c r="D3829" s="123" t="s">
        <v>18005</v>
      </c>
    </row>
    <row r="3830" spans="1:4" ht="40.5" x14ac:dyDescent="0.2">
      <c r="A3830" s="120" t="s">
        <v>5615</v>
      </c>
      <c r="B3830" s="122" t="s">
        <v>11103</v>
      </c>
      <c r="C3830" s="121" t="s">
        <v>14757</v>
      </c>
      <c r="D3830" s="123" t="s">
        <v>18005</v>
      </c>
    </row>
    <row r="3831" spans="1:4" ht="40.5" x14ac:dyDescent="0.2">
      <c r="A3831" s="120" t="s">
        <v>5616</v>
      </c>
      <c r="B3831" s="122" t="s">
        <v>11104</v>
      </c>
      <c r="C3831" s="121" t="s">
        <v>14757</v>
      </c>
      <c r="D3831" s="123" t="s">
        <v>13281</v>
      </c>
    </row>
    <row r="3832" spans="1:4" ht="40.5" x14ac:dyDescent="0.2">
      <c r="A3832" s="120" t="s">
        <v>5617</v>
      </c>
      <c r="B3832" s="122" t="s">
        <v>11105</v>
      </c>
      <c r="C3832" s="121" t="s">
        <v>14757</v>
      </c>
      <c r="D3832" s="123" t="s">
        <v>13281</v>
      </c>
    </row>
    <row r="3833" spans="1:4" ht="40.5" x14ac:dyDescent="0.2">
      <c r="A3833" s="120" t="s">
        <v>5618</v>
      </c>
      <c r="B3833" s="122" t="s">
        <v>11106</v>
      </c>
      <c r="C3833" s="121" t="s">
        <v>14757</v>
      </c>
      <c r="D3833" s="123" t="s">
        <v>18006</v>
      </c>
    </row>
    <row r="3834" spans="1:4" ht="40.5" x14ac:dyDescent="0.2">
      <c r="A3834" s="120" t="s">
        <v>5619</v>
      </c>
      <c r="B3834" s="122" t="s">
        <v>11107</v>
      </c>
      <c r="C3834" s="121" t="s">
        <v>14757</v>
      </c>
      <c r="D3834" s="123" t="s">
        <v>18006</v>
      </c>
    </row>
    <row r="3835" spans="1:4" ht="40.5" x14ac:dyDescent="0.2">
      <c r="A3835" s="120" t="s">
        <v>5620</v>
      </c>
      <c r="B3835" s="122" t="s">
        <v>11108</v>
      </c>
      <c r="C3835" s="121" t="s">
        <v>14757</v>
      </c>
      <c r="D3835" s="123" t="s">
        <v>18007</v>
      </c>
    </row>
    <row r="3836" spans="1:4" ht="40.5" x14ac:dyDescent="0.2">
      <c r="A3836" s="120" t="s">
        <v>5621</v>
      </c>
      <c r="B3836" s="122" t="s">
        <v>11109</v>
      </c>
      <c r="C3836" s="121" t="s">
        <v>14757</v>
      </c>
      <c r="D3836" s="123" t="s">
        <v>1157</v>
      </c>
    </row>
    <row r="3837" spans="1:4" ht="40.5" x14ac:dyDescent="0.2">
      <c r="A3837" s="120" t="s">
        <v>5622</v>
      </c>
      <c r="B3837" s="122" t="s">
        <v>11110</v>
      </c>
      <c r="C3837" s="121" t="s">
        <v>14757</v>
      </c>
      <c r="D3837" s="123" t="s">
        <v>18008</v>
      </c>
    </row>
    <row r="3838" spans="1:4" ht="40.5" x14ac:dyDescent="0.2">
      <c r="A3838" s="120" t="s">
        <v>5624</v>
      </c>
      <c r="B3838" s="122" t="s">
        <v>11111</v>
      </c>
      <c r="C3838" s="121" t="s">
        <v>14757</v>
      </c>
      <c r="D3838" s="123" t="s">
        <v>916</v>
      </c>
    </row>
    <row r="3839" spans="1:4" ht="40.5" x14ac:dyDescent="0.2">
      <c r="A3839" s="120" t="s">
        <v>5625</v>
      </c>
      <c r="B3839" s="122" t="s">
        <v>11112</v>
      </c>
      <c r="C3839" s="121" t="s">
        <v>14757</v>
      </c>
      <c r="D3839" s="123" t="s">
        <v>916</v>
      </c>
    </row>
    <row r="3840" spans="1:4" ht="40.5" x14ac:dyDescent="0.2">
      <c r="A3840" s="120" t="s">
        <v>5626</v>
      </c>
      <c r="B3840" s="122" t="s">
        <v>11113</v>
      </c>
      <c r="C3840" s="121" t="s">
        <v>14757</v>
      </c>
      <c r="D3840" s="123" t="s">
        <v>6403</v>
      </c>
    </row>
    <row r="3841" spans="1:4" ht="40.5" x14ac:dyDescent="0.2">
      <c r="A3841" s="120" t="s">
        <v>5627</v>
      </c>
      <c r="B3841" s="122" t="s">
        <v>11114</v>
      </c>
      <c r="C3841" s="121" t="s">
        <v>14757</v>
      </c>
      <c r="D3841" s="123" t="s">
        <v>6403</v>
      </c>
    </row>
    <row r="3842" spans="1:4" ht="40.5" x14ac:dyDescent="0.2">
      <c r="A3842" s="120" t="s">
        <v>5628</v>
      </c>
      <c r="B3842" s="122" t="s">
        <v>11115</v>
      </c>
      <c r="C3842" s="121" t="s">
        <v>14757</v>
      </c>
      <c r="D3842" s="123" t="s">
        <v>6403</v>
      </c>
    </row>
    <row r="3843" spans="1:4" ht="40.5" x14ac:dyDescent="0.2">
      <c r="A3843" s="120" t="s">
        <v>5629</v>
      </c>
      <c r="B3843" s="122" t="s">
        <v>11116</v>
      </c>
      <c r="C3843" s="121" t="s">
        <v>14757</v>
      </c>
      <c r="D3843" s="123" t="s">
        <v>18009</v>
      </c>
    </row>
    <row r="3844" spans="1:4" ht="40.5" x14ac:dyDescent="0.2">
      <c r="A3844" s="120" t="s">
        <v>5630</v>
      </c>
      <c r="B3844" s="122" t="s">
        <v>11117</v>
      </c>
      <c r="C3844" s="121" t="s">
        <v>14757</v>
      </c>
      <c r="D3844" s="123" t="s">
        <v>18009</v>
      </c>
    </row>
    <row r="3845" spans="1:4" ht="40.5" x14ac:dyDescent="0.2">
      <c r="A3845" s="120" t="s">
        <v>5631</v>
      </c>
      <c r="B3845" s="122" t="s">
        <v>11118</v>
      </c>
      <c r="C3845" s="121" t="s">
        <v>14757</v>
      </c>
      <c r="D3845" s="123" t="s">
        <v>18009</v>
      </c>
    </row>
    <row r="3846" spans="1:4" ht="40.5" x14ac:dyDescent="0.2">
      <c r="A3846" s="120" t="s">
        <v>5632</v>
      </c>
      <c r="B3846" s="122" t="s">
        <v>11119</v>
      </c>
      <c r="C3846" s="121" t="s">
        <v>14757</v>
      </c>
      <c r="D3846" s="123" t="s">
        <v>18010</v>
      </c>
    </row>
    <row r="3847" spans="1:4" ht="40.5" x14ac:dyDescent="0.2">
      <c r="A3847" s="120" t="s">
        <v>5633</v>
      </c>
      <c r="B3847" s="122" t="s">
        <v>11120</v>
      </c>
      <c r="C3847" s="121" t="s">
        <v>14757</v>
      </c>
      <c r="D3847" s="123" t="s">
        <v>18010</v>
      </c>
    </row>
    <row r="3848" spans="1:4" ht="40.5" x14ac:dyDescent="0.2">
      <c r="A3848" s="120" t="s">
        <v>5634</v>
      </c>
      <c r="B3848" s="122" t="s">
        <v>11121</v>
      </c>
      <c r="C3848" s="121" t="s">
        <v>14757</v>
      </c>
      <c r="D3848" s="123" t="s">
        <v>18011</v>
      </c>
    </row>
    <row r="3849" spans="1:4" ht="40.5" x14ac:dyDescent="0.2">
      <c r="A3849" s="120" t="s">
        <v>5635</v>
      </c>
      <c r="B3849" s="122" t="s">
        <v>11122</v>
      </c>
      <c r="C3849" s="121" t="s">
        <v>14757</v>
      </c>
      <c r="D3849" s="123" t="s">
        <v>18011</v>
      </c>
    </row>
    <row r="3850" spans="1:4" ht="40.5" x14ac:dyDescent="0.2">
      <c r="A3850" s="120" t="s">
        <v>5636</v>
      </c>
      <c r="B3850" s="122" t="s">
        <v>11123</v>
      </c>
      <c r="C3850" s="121" t="s">
        <v>14757</v>
      </c>
      <c r="D3850" s="123" t="s">
        <v>14434</v>
      </c>
    </row>
    <row r="3851" spans="1:4" ht="27" x14ac:dyDescent="0.2">
      <c r="A3851" s="120" t="s">
        <v>5638</v>
      </c>
      <c r="B3851" s="122" t="s">
        <v>11124</v>
      </c>
      <c r="C3851" s="121" t="s">
        <v>14757</v>
      </c>
      <c r="D3851" s="123" t="s">
        <v>13553</v>
      </c>
    </row>
    <row r="3852" spans="1:4" ht="27" x14ac:dyDescent="0.2">
      <c r="A3852" s="120" t="s">
        <v>5639</v>
      </c>
      <c r="B3852" s="122" t="s">
        <v>11125</v>
      </c>
      <c r="C3852" s="121" t="s">
        <v>14757</v>
      </c>
      <c r="D3852" s="123" t="s">
        <v>5434</v>
      </c>
    </row>
    <row r="3853" spans="1:4" ht="27" x14ac:dyDescent="0.2">
      <c r="A3853" s="120" t="s">
        <v>5640</v>
      </c>
      <c r="B3853" s="122" t="s">
        <v>15797</v>
      </c>
      <c r="C3853" s="121" t="s">
        <v>14757</v>
      </c>
      <c r="D3853" s="123" t="s">
        <v>18012</v>
      </c>
    </row>
    <row r="3854" spans="1:4" ht="27" x14ac:dyDescent="0.2">
      <c r="A3854" s="120" t="s">
        <v>5641</v>
      </c>
      <c r="B3854" s="122" t="s">
        <v>11126</v>
      </c>
      <c r="C3854" s="121" t="s">
        <v>14757</v>
      </c>
      <c r="D3854" s="123" t="s">
        <v>234</v>
      </c>
    </row>
    <row r="3855" spans="1:4" ht="27" x14ac:dyDescent="0.2">
      <c r="A3855" s="120" t="s">
        <v>5642</v>
      </c>
      <c r="B3855" s="122" t="s">
        <v>11127</v>
      </c>
      <c r="C3855" s="121" t="s">
        <v>14757</v>
      </c>
      <c r="D3855" s="123" t="s">
        <v>5539</v>
      </c>
    </row>
    <row r="3856" spans="1:4" ht="27" x14ac:dyDescent="0.2">
      <c r="A3856" s="120" t="s">
        <v>5643</v>
      </c>
      <c r="B3856" s="122" t="s">
        <v>11128</v>
      </c>
      <c r="C3856" s="121" t="s">
        <v>14757</v>
      </c>
      <c r="D3856" s="123" t="s">
        <v>2827</v>
      </c>
    </row>
    <row r="3857" spans="1:4" ht="27" x14ac:dyDescent="0.2">
      <c r="A3857" s="120" t="s">
        <v>5644</v>
      </c>
      <c r="B3857" s="122" t="s">
        <v>11129</v>
      </c>
      <c r="C3857" s="121" t="s">
        <v>14757</v>
      </c>
      <c r="D3857" s="123" t="s">
        <v>528</v>
      </c>
    </row>
    <row r="3858" spans="1:4" ht="27" x14ac:dyDescent="0.2">
      <c r="A3858" s="120" t="s">
        <v>5645</v>
      </c>
      <c r="B3858" s="122" t="s">
        <v>15798</v>
      </c>
      <c r="C3858" s="121" t="s">
        <v>14757</v>
      </c>
      <c r="D3858" s="123" t="s">
        <v>18013</v>
      </c>
    </row>
    <row r="3859" spans="1:4" ht="27" x14ac:dyDescent="0.2">
      <c r="A3859" s="120" t="s">
        <v>5646</v>
      </c>
      <c r="B3859" s="122" t="s">
        <v>11130</v>
      </c>
      <c r="C3859" s="121" t="s">
        <v>14757</v>
      </c>
      <c r="D3859" s="123" t="s">
        <v>873</v>
      </c>
    </row>
    <row r="3860" spans="1:4" ht="27" x14ac:dyDescent="0.2">
      <c r="A3860" s="120" t="s">
        <v>5647</v>
      </c>
      <c r="B3860" s="122" t="s">
        <v>11131</v>
      </c>
      <c r="C3860" s="121" t="s">
        <v>14757</v>
      </c>
      <c r="D3860" s="123" t="s">
        <v>18014</v>
      </c>
    </row>
    <row r="3861" spans="1:4" ht="27" x14ac:dyDescent="0.2">
      <c r="A3861" s="120" t="s">
        <v>5649</v>
      </c>
      <c r="B3861" s="122" t="s">
        <v>11132</v>
      </c>
      <c r="C3861" s="121" t="s">
        <v>14757</v>
      </c>
      <c r="D3861" s="123" t="s">
        <v>13571</v>
      </c>
    </row>
    <row r="3862" spans="1:4" ht="27" x14ac:dyDescent="0.2">
      <c r="A3862" s="120" t="s">
        <v>5650</v>
      </c>
      <c r="B3862" s="122" t="s">
        <v>11133</v>
      </c>
      <c r="C3862" s="121" t="s">
        <v>14757</v>
      </c>
      <c r="D3862" s="123" t="s">
        <v>825</v>
      </c>
    </row>
    <row r="3863" spans="1:4" ht="27" x14ac:dyDescent="0.2">
      <c r="A3863" s="120" t="s">
        <v>5651</v>
      </c>
      <c r="B3863" s="122" t="s">
        <v>15799</v>
      </c>
      <c r="C3863" s="121" t="s">
        <v>14757</v>
      </c>
      <c r="D3863" s="123" t="s">
        <v>18015</v>
      </c>
    </row>
    <row r="3864" spans="1:4" ht="27" x14ac:dyDescent="0.2">
      <c r="A3864" s="120" t="s">
        <v>5652</v>
      </c>
      <c r="B3864" s="122" t="s">
        <v>11134</v>
      </c>
      <c r="C3864" s="121" t="s">
        <v>14757</v>
      </c>
      <c r="D3864" s="123" t="s">
        <v>16677</v>
      </c>
    </row>
    <row r="3865" spans="1:4" ht="27" x14ac:dyDescent="0.2">
      <c r="A3865" s="120" t="s">
        <v>5653</v>
      </c>
      <c r="B3865" s="122" t="s">
        <v>11135</v>
      </c>
      <c r="C3865" s="121" t="s">
        <v>14757</v>
      </c>
      <c r="D3865" s="123" t="s">
        <v>13530</v>
      </c>
    </row>
    <row r="3866" spans="1:4" ht="27" x14ac:dyDescent="0.2">
      <c r="A3866" s="120" t="s">
        <v>5655</v>
      </c>
      <c r="B3866" s="122" t="s">
        <v>15800</v>
      </c>
      <c r="C3866" s="121" t="s">
        <v>14757</v>
      </c>
      <c r="D3866" s="123" t="s">
        <v>18016</v>
      </c>
    </row>
    <row r="3867" spans="1:4" ht="27" x14ac:dyDescent="0.2">
      <c r="A3867" s="120" t="s">
        <v>5656</v>
      </c>
      <c r="B3867" s="122" t="s">
        <v>11136</v>
      </c>
      <c r="C3867" s="121" t="s">
        <v>14757</v>
      </c>
      <c r="D3867" s="123" t="s">
        <v>18017</v>
      </c>
    </row>
    <row r="3868" spans="1:4" ht="27" x14ac:dyDescent="0.2">
      <c r="A3868" s="120" t="s">
        <v>5657</v>
      </c>
      <c r="B3868" s="122" t="s">
        <v>11137</v>
      </c>
      <c r="C3868" s="121" t="s">
        <v>14757</v>
      </c>
      <c r="D3868" s="123" t="s">
        <v>18018</v>
      </c>
    </row>
    <row r="3869" spans="1:4" ht="27" x14ac:dyDescent="0.2">
      <c r="A3869" s="120" t="s">
        <v>5659</v>
      </c>
      <c r="B3869" s="122" t="s">
        <v>15801</v>
      </c>
      <c r="C3869" s="121" t="s">
        <v>14757</v>
      </c>
      <c r="D3869" s="123" t="s">
        <v>18019</v>
      </c>
    </row>
    <row r="3870" spans="1:4" ht="27" x14ac:dyDescent="0.2">
      <c r="A3870" s="120" t="s">
        <v>5660</v>
      </c>
      <c r="B3870" s="122" t="s">
        <v>11138</v>
      </c>
      <c r="C3870" s="121" t="s">
        <v>14757</v>
      </c>
      <c r="D3870" s="123" t="s">
        <v>17937</v>
      </c>
    </row>
    <row r="3871" spans="1:4" ht="27" x14ac:dyDescent="0.2">
      <c r="A3871" s="120" t="s">
        <v>5661</v>
      </c>
      <c r="B3871" s="122" t="s">
        <v>11139</v>
      </c>
      <c r="C3871" s="121" t="s">
        <v>14757</v>
      </c>
      <c r="D3871" s="123" t="s">
        <v>18020</v>
      </c>
    </row>
    <row r="3872" spans="1:4" ht="27" x14ac:dyDescent="0.2">
      <c r="A3872" s="120" t="s">
        <v>5662</v>
      </c>
      <c r="B3872" s="122" t="s">
        <v>15802</v>
      </c>
      <c r="C3872" s="121" t="s">
        <v>14757</v>
      </c>
      <c r="D3872" s="123" t="s">
        <v>18021</v>
      </c>
    </row>
    <row r="3873" spans="1:4" ht="40.5" x14ac:dyDescent="0.2">
      <c r="A3873" s="120" t="s">
        <v>5663</v>
      </c>
      <c r="B3873" s="122" t="s">
        <v>11140</v>
      </c>
      <c r="C3873" s="121" t="s">
        <v>14757</v>
      </c>
      <c r="D3873" s="123" t="s">
        <v>18022</v>
      </c>
    </row>
    <row r="3874" spans="1:4" ht="27" x14ac:dyDescent="0.2">
      <c r="A3874" s="120" t="s">
        <v>5665</v>
      </c>
      <c r="B3874" s="122" t="s">
        <v>11141</v>
      </c>
      <c r="C3874" s="121" t="s">
        <v>14757</v>
      </c>
      <c r="D3874" s="123" t="s">
        <v>1169</v>
      </c>
    </row>
    <row r="3875" spans="1:4" ht="40.5" x14ac:dyDescent="0.2">
      <c r="A3875" s="120" t="s">
        <v>5666</v>
      </c>
      <c r="B3875" s="122" t="s">
        <v>11142</v>
      </c>
      <c r="C3875" s="121" t="s">
        <v>14757</v>
      </c>
      <c r="D3875" s="123" t="s">
        <v>1386</v>
      </c>
    </row>
    <row r="3876" spans="1:4" ht="27" x14ac:dyDescent="0.2">
      <c r="A3876" s="120" t="s">
        <v>5668</v>
      </c>
      <c r="B3876" s="122" t="s">
        <v>11143</v>
      </c>
      <c r="C3876" s="121" t="s">
        <v>14757</v>
      </c>
      <c r="D3876" s="123" t="s">
        <v>13734</v>
      </c>
    </row>
    <row r="3877" spans="1:4" ht="40.5" x14ac:dyDescent="0.2">
      <c r="A3877" s="120" t="s">
        <v>5669</v>
      </c>
      <c r="B3877" s="122" t="s">
        <v>11144</v>
      </c>
      <c r="C3877" s="121" t="s">
        <v>14757</v>
      </c>
      <c r="D3877" s="123" t="s">
        <v>13689</v>
      </c>
    </row>
    <row r="3878" spans="1:4" ht="40.5" x14ac:dyDescent="0.2">
      <c r="A3878" s="120" t="s">
        <v>5671</v>
      </c>
      <c r="B3878" s="122" t="s">
        <v>11145</v>
      </c>
      <c r="C3878" s="121" t="s">
        <v>14757</v>
      </c>
      <c r="D3878" s="123" t="s">
        <v>5943</v>
      </c>
    </row>
    <row r="3879" spans="1:4" ht="27" x14ac:dyDescent="0.2">
      <c r="A3879" s="120" t="s">
        <v>5672</v>
      </c>
      <c r="B3879" s="122" t="s">
        <v>11146</v>
      </c>
      <c r="C3879" s="121" t="s">
        <v>14757</v>
      </c>
      <c r="D3879" s="123" t="s">
        <v>874</v>
      </c>
    </row>
    <row r="3880" spans="1:4" ht="27" x14ac:dyDescent="0.2">
      <c r="A3880" s="120" t="s">
        <v>5673</v>
      </c>
      <c r="B3880" s="122" t="s">
        <v>11147</v>
      </c>
      <c r="C3880" s="121" t="s">
        <v>14757</v>
      </c>
      <c r="D3880" s="123" t="s">
        <v>1379</v>
      </c>
    </row>
    <row r="3881" spans="1:4" ht="40.5" x14ac:dyDescent="0.2">
      <c r="A3881" s="120" t="s">
        <v>5674</v>
      </c>
      <c r="B3881" s="122" t="s">
        <v>11148</v>
      </c>
      <c r="C3881" s="121" t="s">
        <v>14757</v>
      </c>
      <c r="D3881" s="123" t="s">
        <v>4831</v>
      </c>
    </row>
    <row r="3882" spans="1:4" ht="40.5" x14ac:dyDescent="0.2">
      <c r="A3882" s="120" t="s">
        <v>5675</v>
      </c>
      <c r="B3882" s="122" t="s">
        <v>11149</v>
      </c>
      <c r="C3882" s="121" t="s">
        <v>14757</v>
      </c>
      <c r="D3882" s="123" t="s">
        <v>1268</v>
      </c>
    </row>
    <row r="3883" spans="1:4" ht="27" x14ac:dyDescent="0.2">
      <c r="A3883" s="120" t="s">
        <v>5676</v>
      </c>
      <c r="B3883" s="122" t="s">
        <v>15803</v>
      </c>
      <c r="C3883" s="121" t="s">
        <v>14757</v>
      </c>
      <c r="D3883" s="123" t="s">
        <v>18023</v>
      </c>
    </row>
    <row r="3884" spans="1:4" ht="27" x14ac:dyDescent="0.2">
      <c r="A3884" s="120" t="s">
        <v>5677</v>
      </c>
      <c r="B3884" s="122" t="s">
        <v>11150</v>
      </c>
      <c r="C3884" s="121" t="s">
        <v>14757</v>
      </c>
      <c r="D3884" s="123" t="s">
        <v>703</v>
      </c>
    </row>
    <row r="3885" spans="1:4" ht="40.5" x14ac:dyDescent="0.2">
      <c r="A3885" s="120" t="s">
        <v>5678</v>
      </c>
      <c r="B3885" s="122" t="s">
        <v>11151</v>
      </c>
      <c r="C3885" s="121" t="s">
        <v>14757</v>
      </c>
      <c r="D3885" s="123" t="s">
        <v>4235</v>
      </c>
    </row>
    <row r="3886" spans="1:4" ht="27" x14ac:dyDescent="0.2">
      <c r="A3886" s="120" t="s">
        <v>5679</v>
      </c>
      <c r="B3886" s="122" t="s">
        <v>15804</v>
      </c>
      <c r="C3886" s="121" t="s">
        <v>14757</v>
      </c>
      <c r="D3886" s="123" t="s">
        <v>18024</v>
      </c>
    </row>
    <row r="3887" spans="1:4" ht="40.5" x14ac:dyDescent="0.2">
      <c r="A3887" s="120" t="s">
        <v>5680</v>
      </c>
      <c r="B3887" s="122" t="s">
        <v>11152</v>
      </c>
      <c r="C3887" s="121" t="s">
        <v>14757</v>
      </c>
      <c r="D3887" s="123" t="s">
        <v>1195</v>
      </c>
    </row>
    <row r="3888" spans="1:4" ht="40.5" x14ac:dyDescent="0.2">
      <c r="A3888" s="120" t="s">
        <v>5682</v>
      </c>
      <c r="B3888" s="122" t="s">
        <v>11153</v>
      </c>
      <c r="C3888" s="121" t="s">
        <v>14757</v>
      </c>
      <c r="D3888" s="123" t="s">
        <v>7077</v>
      </c>
    </row>
    <row r="3889" spans="1:4" ht="40.5" x14ac:dyDescent="0.2">
      <c r="A3889" s="120" t="s">
        <v>5683</v>
      </c>
      <c r="B3889" s="122" t="s">
        <v>11154</v>
      </c>
      <c r="C3889" s="121" t="s">
        <v>14757</v>
      </c>
      <c r="D3889" s="123" t="s">
        <v>18025</v>
      </c>
    </row>
    <row r="3890" spans="1:4" ht="27" x14ac:dyDescent="0.2">
      <c r="A3890" s="120" t="s">
        <v>5684</v>
      </c>
      <c r="B3890" s="122" t="s">
        <v>11155</v>
      </c>
      <c r="C3890" s="121" t="s">
        <v>14757</v>
      </c>
      <c r="D3890" s="123" t="s">
        <v>342</v>
      </c>
    </row>
    <row r="3891" spans="1:4" ht="27" x14ac:dyDescent="0.2">
      <c r="A3891" s="120" t="s">
        <v>5685</v>
      </c>
      <c r="B3891" s="122" t="s">
        <v>11156</v>
      </c>
      <c r="C3891" s="121" t="s">
        <v>14757</v>
      </c>
      <c r="D3891" s="123" t="s">
        <v>3841</v>
      </c>
    </row>
    <row r="3892" spans="1:4" ht="27" x14ac:dyDescent="0.2">
      <c r="A3892" s="120" t="s">
        <v>5686</v>
      </c>
      <c r="B3892" s="122" t="s">
        <v>15805</v>
      </c>
      <c r="C3892" s="121" t="s">
        <v>14757</v>
      </c>
      <c r="D3892" s="123" t="s">
        <v>18026</v>
      </c>
    </row>
    <row r="3893" spans="1:4" ht="40.5" x14ac:dyDescent="0.2">
      <c r="A3893" s="120" t="s">
        <v>5687</v>
      </c>
      <c r="B3893" s="122" t="s">
        <v>11157</v>
      </c>
      <c r="C3893" s="121" t="s">
        <v>14757</v>
      </c>
      <c r="D3893" s="123" t="s">
        <v>5697</v>
      </c>
    </row>
    <row r="3894" spans="1:4" ht="40.5" x14ac:dyDescent="0.2">
      <c r="A3894" s="120" t="s">
        <v>5688</v>
      </c>
      <c r="B3894" s="122" t="s">
        <v>11158</v>
      </c>
      <c r="C3894" s="121" t="s">
        <v>14757</v>
      </c>
      <c r="D3894" s="123" t="s">
        <v>18027</v>
      </c>
    </row>
    <row r="3895" spans="1:4" ht="40.5" x14ac:dyDescent="0.2">
      <c r="A3895" s="120" t="s">
        <v>5689</v>
      </c>
      <c r="B3895" s="122" t="s">
        <v>11159</v>
      </c>
      <c r="C3895" s="121" t="s">
        <v>14757</v>
      </c>
      <c r="D3895" s="123" t="s">
        <v>5439</v>
      </c>
    </row>
    <row r="3896" spans="1:4" ht="40.5" x14ac:dyDescent="0.2">
      <c r="A3896" s="120" t="s">
        <v>5690</v>
      </c>
      <c r="B3896" s="122" t="s">
        <v>11160</v>
      </c>
      <c r="C3896" s="121" t="s">
        <v>14757</v>
      </c>
      <c r="D3896" s="123" t="s">
        <v>18028</v>
      </c>
    </row>
    <row r="3897" spans="1:4" ht="27" x14ac:dyDescent="0.2">
      <c r="A3897" s="120" t="s">
        <v>5691</v>
      </c>
      <c r="B3897" s="122" t="s">
        <v>11161</v>
      </c>
      <c r="C3897" s="121" t="s">
        <v>14757</v>
      </c>
      <c r="D3897" s="123" t="s">
        <v>2438</v>
      </c>
    </row>
    <row r="3898" spans="1:4" ht="40.5" x14ac:dyDescent="0.2">
      <c r="A3898" s="120" t="s">
        <v>5693</v>
      </c>
      <c r="B3898" s="122" t="s">
        <v>11162</v>
      </c>
      <c r="C3898" s="121" t="s">
        <v>14757</v>
      </c>
      <c r="D3898" s="123" t="s">
        <v>18029</v>
      </c>
    </row>
    <row r="3899" spans="1:4" ht="27" x14ac:dyDescent="0.2">
      <c r="A3899" s="120" t="s">
        <v>5694</v>
      </c>
      <c r="B3899" s="122" t="s">
        <v>11163</v>
      </c>
      <c r="C3899" s="121" t="s">
        <v>14757</v>
      </c>
      <c r="D3899" s="123" t="s">
        <v>305</v>
      </c>
    </row>
    <row r="3900" spans="1:4" ht="40.5" x14ac:dyDescent="0.2">
      <c r="A3900" s="120" t="s">
        <v>5695</v>
      </c>
      <c r="B3900" s="122" t="s">
        <v>11164</v>
      </c>
      <c r="C3900" s="121" t="s">
        <v>14757</v>
      </c>
      <c r="D3900" s="123" t="s">
        <v>659</v>
      </c>
    </row>
    <row r="3901" spans="1:4" ht="40.5" x14ac:dyDescent="0.2">
      <c r="A3901" s="120" t="s">
        <v>5696</v>
      </c>
      <c r="B3901" s="122" t="s">
        <v>11165</v>
      </c>
      <c r="C3901" s="121" t="s">
        <v>14757</v>
      </c>
      <c r="D3901" s="123" t="s">
        <v>146</v>
      </c>
    </row>
    <row r="3902" spans="1:4" ht="27" x14ac:dyDescent="0.2">
      <c r="A3902" s="120" t="s">
        <v>5698</v>
      </c>
      <c r="B3902" s="122" t="s">
        <v>11166</v>
      </c>
      <c r="C3902" s="121" t="s">
        <v>14757</v>
      </c>
      <c r="D3902" s="123" t="s">
        <v>18030</v>
      </c>
    </row>
    <row r="3903" spans="1:4" ht="27" x14ac:dyDescent="0.2">
      <c r="A3903" s="120" t="s">
        <v>5700</v>
      </c>
      <c r="B3903" s="122" t="s">
        <v>11167</v>
      </c>
      <c r="C3903" s="121" t="s">
        <v>14757</v>
      </c>
      <c r="D3903" s="123" t="s">
        <v>1021</v>
      </c>
    </row>
    <row r="3904" spans="1:4" ht="40.5" x14ac:dyDescent="0.2">
      <c r="A3904" s="120" t="s">
        <v>5701</v>
      </c>
      <c r="B3904" s="122" t="s">
        <v>11168</v>
      </c>
      <c r="C3904" s="121" t="s">
        <v>14757</v>
      </c>
      <c r="D3904" s="123" t="s">
        <v>4221</v>
      </c>
    </row>
    <row r="3905" spans="1:4" ht="40.5" x14ac:dyDescent="0.2">
      <c r="A3905" s="120" t="s">
        <v>5703</v>
      </c>
      <c r="B3905" s="122" t="s">
        <v>11169</v>
      </c>
      <c r="C3905" s="121" t="s">
        <v>14757</v>
      </c>
      <c r="D3905" s="123" t="s">
        <v>560</v>
      </c>
    </row>
    <row r="3906" spans="1:4" ht="27" x14ac:dyDescent="0.2">
      <c r="A3906" s="120" t="s">
        <v>5704</v>
      </c>
      <c r="B3906" s="122" t="s">
        <v>15806</v>
      </c>
      <c r="C3906" s="121" t="s">
        <v>14757</v>
      </c>
      <c r="D3906" s="123" t="s">
        <v>14366</v>
      </c>
    </row>
    <row r="3907" spans="1:4" ht="27" x14ac:dyDescent="0.2">
      <c r="A3907" s="120" t="s">
        <v>5705</v>
      </c>
      <c r="B3907" s="122" t="s">
        <v>11170</v>
      </c>
      <c r="C3907" s="121" t="s">
        <v>14757</v>
      </c>
      <c r="D3907" s="123" t="s">
        <v>14394</v>
      </c>
    </row>
    <row r="3908" spans="1:4" ht="40.5" x14ac:dyDescent="0.2">
      <c r="A3908" s="120" t="s">
        <v>5707</v>
      </c>
      <c r="B3908" s="122" t="s">
        <v>11171</v>
      </c>
      <c r="C3908" s="121" t="s">
        <v>14757</v>
      </c>
      <c r="D3908" s="123" t="s">
        <v>17887</v>
      </c>
    </row>
    <row r="3909" spans="1:4" ht="27" x14ac:dyDescent="0.2">
      <c r="A3909" s="120" t="s">
        <v>5709</v>
      </c>
      <c r="B3909" s="122" t="s">
        <v>15807</v>
      </c>
      <c r="C3909" s="121" t="s">
        <v>14757</v>
      </c>
      <c r="D3909" s="123" t="s">
        <v>18031</v>
      </c>
    </row>
    <row r="3910" spans="1:4" ht="40.5" x14ac:dyDescent="0.2">
      <c r="A3910" s="120" t="s">
        <v>5710</v>
      </c>
      <c r="B3910" s="122" t="s">
        <v>11172</v>
      </c>
      <c r="C3910" s="121" t="s">
        <v>14757</v>
      </c>
      <c r="D3910" s="123" t="s">
        <v>7438</v>
      </c>
    </row>
    <row r="3911" spans="1:4" ht="40.5" x14ac:dyDescent="0.2">
      <c r="A3911" s="120" t="s">
        <v>5711</v>
      </c>
      <c r="B3911" s="122" t="s">
        <v>11173</v>
      </c>
      <c r="C3911" s="121" t="s">
        <v>14757</v>
      </c>
      <c r="D3911" s="123" t="s">
        <v>425</v>
      </c>
    </row>
    <row r="3912" spans="1:4" ht="40.5" x14ac:dyDescent="0.2">
      <c r="A3912" s="120" t="s">
        <v>5712</v>
      </c>
      <c r="B3912" s="122" t="s">
        <v>11174</v>
      </c>
      <c r="C3912" s="121" t="s">
        <v>14757</v>
      </c>
      <c r="D3912" s="123" t="s">
        <v>14486</v>
      </c>
    </row>
    <row r="3913" spans="1:4" ht="27" x14ac:dyDescent="0.2">
      <c r="A3913" s="120" t="s">
        <v>5713</v>
      </c>
      <c r="B3913" s="122" t="s">
        <v>11175</v>
      </c>
      <c r="C3913" s="121" t="s">
        <v>14757</v>
      </c>
      <c r="D3913" s="123" t="s">
        <v>5981</v>
      </c>
    </row>
    <row r="3914" spans="1:4" ht="40.5" x14ac:dyDescent="0.2">
      <c r="A3914" s="120" t="s">
        <v>5714</v>
      </c>
      <c r="B3914" s="122" t="s">
        <v>11176</v>
      </c>
      <c r="C3914" s="121" t="s">
        <v>14757</v>
      </c>
      <c r="D3914" s="123" t="s">
        <v>511</v>
      </c>
    </row>
    <row r="3915" spans="1:4" ht="40.5" x14ac:dyDescent="0.2">
      <c r="A3915" s="120" t="s">
        <v>5715</v>
      </c>
      <c r="B3915" s="122" t="s">
        <v>11177</v>
      </c>
      <c r="C3915" s="121" t="s">
        <v>14757</v>
      </c>
      <c r="D3915" s="123" t="s">
        <v>18032</v>
      </c>
    </row>
    <row r="3916" spans="1:4" ht="27" x14ac:dyDescent="0.2">
      <c r="A3916" s="120" t="s">
        <v>5716</v>
      </c>
      <c r="B3916" s="122" t="s">
        <v>15808</v>
      </c>
      <c r="C3916" s="121" t="s">
        <v>14757</v>
      </c>
      <c r="D3916" s="123" t="s">
        <v>18033</v>
      </c>
    </row>
    <row r="3917" spans="1:4" ht="40.5" x14ac:dyDescent="0.2">
      <c r="A3917" s="120" t="s">
        <v>5717</v>
      </c>
      <c r="B3917" s="122" t="s">
        <v>11178</v>
      </c>
      <c r="C3917" s="121" t="s">
        <v>14757</v>
      </c>
      <c r="D3917" s="123" t="s">
        <v>18034</v>
      </c>
    </row>
    <row r="3918" spans="1:4" ht="40.5" x14ac:dyDescent="0.2">
      <c r="A3918" s="120" t="s">
        <v>5718</v>
      </c>
      <c r="B3918" s="122" t="s">
        <v>11179</v>
      </c>
      <c r="C3918" s="121" t="s">
        <v>14757</v>
      </c>
      <c r="D3918" s="123" t="s">
        <v>18035</v>
      </c>
    </row>
    <row r="3919" spans="1:4" ht="27" x14ac:dyDescent="0.2">
      <c r="A3919" s="120" t="s">
        <v>5719</v>
      </c>
      <c r="B3919" s="122" t="s">
        <v>11180</v>
      </c>
      <c r="C3919" s="121" t="s">
        <v>14757</v>
      </c>
      <c r="D3919" s="123" t="s">
        <v>1153</v>
      </c>
    </row>
    <row r="3920" spans="1:4" ht="40.5" x14ac:dyDescent="0.2">
      <c r="A3920" s="120" t="s">
        <v>5721</v>
      </c>
      <c r="B3920" s="122" t="s">
        <v>11181</v>
      </c>
      <c r="C3920" s="121" t="s">
        <v>14757</v>
      </c>
      <c r="D3920" s="123" t="s">
        <v>2264</v>
      </c>
    </row>
    <row r="3921" spans="1:4" ht="40.5" x14ac:dyDescent="0.2">
      <c r="A3921" s="120" t="s">
        <v>5722</v>
      </c>
      <c r="B3921" s="122" t="s">
        <v>11182</v>
      </c>
      <c r="C3921" s="121" t="s">
        <v>14757</v>
      </c>
      <c r="D3921" s="123" t="s">
        <v>2766</v>
      </c>
    </row>
    <row r="3922" spans="1:4" ht="27" x14ac:dyDescent="0.2">
      <c r="A3922" s="120" t="s">
        <v>5724</v>
      </c>
      <c r="B3922" s="122" t="s">
        <v>11183</v>
      </c>
      <c r="C3922" s="121" t="s">
        <v>14757</v>
      </c>
      <c r="D3922" s="123" t="s">
        <v>503</v>
      </c>
    </row>
    <row r="3923" spans="1:4" ht="27" x14ac:dyDescent="0.2">
      <c r="A3923" s="120" t="s">
        <v>5725</v>
      </c>
      <c r="B3923" s="122" t="s">
        <v>11184</v>
      </c>
      <c r="C3923" s="121" t="s">
        <v>14757</v>
      </c>
      <c r="D3923" s="123" t="s">
        <v>2599</v>
      </c>
    </row>
    <row r="3924" spans="1:4" ht="27" x14ac:dyDescent="0.2">
      <c r="A3924" s="120" t="s">
        <v>5726</v>
      </c>
      <c r="B3924" s="122" t="s">
        <v>11185</v>
      </c>
      <c r="C3924" s="121" t="s">
        <v>14757</v>
      </c>
      <c r="D3924" s="123" t="s">
        <v>18036</v>
      </c>
    </row>
    <row r="3925" spans="1:4" ht="27" x14ac:dyDescent="0.2">
      <c r="A3925" s="120" t="s">
        <v>5727</v>
      </c>
      <c r="B3925" s="122" t="s">
        <v>11186</v>
      </c>
      <c r="C3925" s="121" t="s">
        <v>14757</v>
      </c>
      <c r="D3925" s="123" t="s">
        <v>18037</v>
      </c>
    </row>
    <row r="3926" spans="1:4" ht="27" x14ac:dyDescent="0.2">
      <c r="A3926" s="120" t="s">
        <v>5728</v>
      </c>
      <c r="B3926" s="122" t="s">
        <v>11187</v>
      </c>
      <c r="C3926" s="121" t="s">
        <v>14757</v>
      </c>
      <c r="D3926" s="123" t="s">
        <v>13707</v>
      </c>
    </row>
    <row r="3927" spans="1:4" ht="27" x14ac:dyDescent="0.2">
      <c r="A3927" s="120" t="s">
        <v>5729</v>
      </c>
      <c r="B3927" s="122" t="s">
        <v>11188</v>
      </c>
      <c r="C3927" s="121" t="s">
        <v>14757</v>
      </c>
      <c r="D3927" s="123" t="s">
        <v>13734</v>
      </c>
    </row>
    <row r="3928" spans="1:4" ht="40.5" x14ac:dyDescent="0.2">
      <c r="A3928" s="120" t="s">
        <v>5730</v>
      </c>
      <c r="B3928" s="122" t="s">
        <v>11189</v>
      </c>
      <c r="C3928" s="121" t="s">
        <v>14757</v>
      </c>
      <c r="D3928" s="123" t="s">
        <v>1186</v>
      </c>
    </row>
    <row r="3929" spans="1:4" ht="40.5" x14ac:dyDescent="0.2">
      <c r="A3929" s="120" t="s">
        <v>5731</v>
      </c>
      <c r="B3929" s="122" t="s">
        <v>11190</v>
      </c>
      <c r="C3929" s="121" t="s">
        <v>14757</v>
      </c>
      <c r="D3929" s="123" t="s">
        <v>3557</v>
      </c>
    </row>
    <row r="3930" spans="1:4" ht="40.5" x14ac:dyDescent="0.2">
      <c r="A3930" s="120" t="s">
        <v>5732</v>
      </c>
      <c r="B3930" s="122" t="s">
        <v>11191</v>
      </c>
      <c r="C3930" s="121" t="s">
        <v>14757</v>
      </c>
      <c r="D3930" s="123" t="s">
        <v>1328</v>
      </c>
    </row>
    <row r="3931" spans="1:4" ht="40.5" x14ac:dyDescent="0.2">
      <c r="A3931" s="120" t="s">
        <v>5733</v>
      </c>
      <c r="B3931" s="122" t="s">
        <v>11192</v>
      </c>
      <c r="C3931" s="121" t="s">
        <v>14757</v>
      </c>
      <c r="D3931" s="123" t="s">
        <v>1655</v>
      </c>
    </row>
    <row r="3932" spans="1:4" ht="40.5" x14ac:dyDescent="0.2">
      <c r="A3932" s="120" t="s">
        <v>5734</v>
      </c>
      <c r="B3932" s="122" t="s">
        <v>11193</v>
      </c>
      <c r="C3932" s="121" t="s">
        <v>14757</v>
      </c>
      <c r="D3932" s="123" t="s">
        <v>18038</v>
      </c>
    </row>
    <row r="3933" spans="1:4" ht="40.5" x14ac:dyDescent="0.2">
      <c r="A3933" s="120" t="s">
        <v>5735</v>
      </c>
      <c r="B3933" s="122" t="s">
        <v>11194</v>
      </c>
      <c r="C3933" s="121" t="s">
        <v>14757</v>
      </c>
      <c r="D3933" s="123" t="s">
        <v>14616</v>
      </c>
    </row>
    <row r="3934" spans="1:4" ht="40.5" x14ac:dyDescent="0.2">
      <c r="A3934" s="120" t="s">
        <v>5736</v>
      </c>
      <c r="B3934" s="122" t="s">
        <v>11195</v>
      </c>
      <c r="C3934" s="121" t="s">
        <v>14757</v>
      </c>
      <c r="D3934" s="123" t="s">
        <v>17865</v>
      </c>
    </row>
    <row r="3935" spans="1:4" ht="40.5" x14ac:dyDescent="0.2">
      <c r="A3935" s="120" t="s">
        <v>5737</v>
      </c>
      <c r="B3935" s="122" t="s">
        <v>11196</v>
      </c>
      <c r="C3935" s="121" t="s">
        <v>14757</v>
      </c>
      <c r="D3935" s="123" t="s">
        <v>18039</v>
      </c>
    </row>
    <row r="3936" spans="1:4" ht="40.5" x14ac:dyDescent="0.2">
      <c r="A3936" s="120" t="s">
        <v>5738</v>
      </c>
      <c r="B3936" s="122" t="s">
        <v>11197</v>
      </c>
      <c r="C3936" s="121" t="s">
        <v>14757</v>
      </c>
      <c r="D3936" s="123" t="s">
        <v>18040</v>
      </c>
    </row>
    <row r="3937" spans="1:4" ht="40.5" x14ac:dyDescent="0.2">
      <c r="A3937" s="120" t="s">
        <v>5739</v>
      </c>
      <c r="B3937" s="122" t="s">
        <v>11198</v>
      </c>
      <c r="C3937" s="121" t="s">
        <v>14757</v>
      </c>
      <c r="D3937" s="123" t="s">
        <v>5383</v>
      </c>
    </row>
    <row r="3938" spans="1:4" ht="40.5" x14ac:dyDescent="0.2">
      <c r="A3938" s="120" t="s">
        <v>5740</v>
      </c>
      <c r="B3938" s="122" t="s">
        <v>11199</v>
      </c>
      <c r="C3938" s="121" t="s">
        <v>14757</v>
      </c>
      <c r="D3938" s="123" t="s">
        <v>18041</v>
      </c>
    </row>
    <row r="3939" spans="1:4" ht="40.5" x14ac:dyDescent="0.2">
      <c r="A3939" s="120" t="s">
        <v>5741</v>
      </c>
      <c r="B3939" s="122" t="s">
        <v>11200</v>
      </c>
      <c r="C3939" s="121" t="s">
        <v>14757</v>
      </c>
      <c r="D3939" s="123" t="s">
        <v>14096</v>
      </c>
    </row>
    <row r="3940" spans="1:4" ht="40.5" x14ac:dyDescent="0.2">
      <c r="A3940" s="120" t="s">
        <v>5742</v>
      </c>
      <c r="B3940" s="122" t="s">
        <v>11201</v>
      </c>
      <c r="C3940" s="121" t="s">
        <v>14757</v>
      </c>
      <c r="D3940" s="123" t="s">
        <v>14444</v>
      </c>
    </row>
    <row r="3941" spans="1:4" ht="40.5" x14ac:dyDescent="0.2">
      <c r="A3941" s="120" t="s">
        <v>5743</v>
      </c>
      <c r="B3941" s="122" t="s">
        <v>11202</v>
      </c>
      <c r="C3941" s="121" t="s">
        <v>14757</v>
      </c>
      <c r="D3941" s="123" t="s">
        <v>18042</v>
      </c>
    </row>
    <row r="3942" spans="1:4" ht="40.5" x14ac:dyDescent="0.2">
      <c r="A3942" s="120" t="s">
        <v>5744</v>
      </c>
      <c r="B3942" s="122" t="s">
        <v>11203</v>
      </c>
      <c r="C3942" s="121" t="s">
        <v>14757</v>
      </c>
      <c r="D3942" s="123" t="s">
        <v>18043</v>
      </c>
    </row>
    <row r="3943" spans="1:4" ht="40.5" x14ac:dyDescent="0.2">
      <c r="A3943" s="120" t="s">
        <v>5745</v>
      </c>
      <c r="B3943" s="122" t="s">
        <v>11204</v>
      </c>
      <c r="C3943" s="121" t="s">
        <v>14757</v>
      </c>
      <c r="D3943" s="123" t="s">
        <v>16646</v>
      </c>
    </row>
    <row r="3944" spans="1:4" ht="40.5" x14ac:dyDescent="0.2">
      <c r="A3944" s="120" t="s">
        <v>5746</v>
      </c>
      <c r="B3944" s="122" t="s">
        <v>11205</v>
      </c>
      <c r="C3944" s="121" t="s">
        <v>14757</v>
      </c>
      <c r="D3944" s="123" t="s">
        <v>18044</v>
      </c>
    </row>
    <row r="3945" spans="1:4" ht="40.5" x14ac:dyDescent="0.2">
      <c r="A3945" s="120" t="s">
        <v>5747</v>
      </c>
      <c r="B3945" s="122" t="s">
        <v>11206</v>
      </c>
      <c r="C3945" s="121" t="s">
        <v>14757</v>
      </c>
      <c r="D3945" s="123" t="s">
        <v>18045</v>
      </c>
    </row>
    <row r="3946" spans="1:4" ht="40.5" x14ac:dyDescent="0.2">
      <c r="A3946" s="120" t="s">
        <v>5748</v>
      </c>
      <c r="B3946" s="122" t="s">
        <v>11207</v>
      </c>
      <c r="C3946" s="121" t="s">
        <v>14757</v>
      </c>
      <c r="D3946" s="123" t="s">
        <v>18046</v>
      </c>
    </row>
    <row r="3947" spans="1:4" ht="40.5" x14ac:dyDescent="0.2">
      <c r="A3947" s="120" t="s">
        <v>5749</v>
      </c>
      <c r="B3947" s="122" t="s">
        <v>11208</v>
      </c>
      <c r="C3947" s="121" t="s">
        <v>14757</v>
      </c>
      <c r="D3947" s="123" t="s">
        <v>18047</v>
      </c>
    </row>
    <row r="3948" spans="1:4" ht="40.5" x14ac:dyDescent="0.2">
      <c r="A3948" s="120" t="s">
        <v>5750</v>
      </c>
      <c r="B3948" s="122" t="s">
        <v>11209</v>
      </c>
      <c r="C3948" s="121" t="s">
        <v>14757</v>
      </c>
      <c r="D3948" s="123" t="s">
        <v>18048</v>
      </c>
    </row>
    <row r="3949" spans="1:4" ht="40.5" x14ac:dyDescent="0.2">
      <c r="A3949" s="120" t="s">
        <v>5751</v>
      </c>
      <c r="B3949" s="122" t="s">
        <v>11210</v>
      </c>
      <c r="C3949" s="121" t="s">
        <v>14757</v>
      </c>
      <c r="D3949" s="123" t="s">
        <v>18049</v>
      </c>
    </row>
    <row r="3950" spans="1:4" ht="40.5" x14ac:dyDescent="0.2">
      <c r="A3950" s="120" t="s">
        <v>5752</v>
      </c>
      <c r="B3950" s="122" t="s">
        <v>11211</v>
      </c>
      <c r="C3950" s="121" t="s">
        <v>14757</v>
      </c>
      <c r="D3950" s="123" t="s">
        <v>18050</v>
      </c>
    </row>
    <row r="3951" spans="1:4" ht="40.5" x14ac:dyDescent="0.2">
      <c r="A3951" s="120" t="s">
        <v>5753</v>
      </c>
      <c r="B3951" s="122" t="s">
        <v>11212</v>
      </c>
      <c r="C3951" s="121" t="s">
        <v>14757</v>
      </c>
      <c r="D3951" s="123" t="s">
        <v>18051</v>
      </c>
    </row>
    <row r="3952" spans="1:4" ht="40.5" x14ac:dyDescent="0.2">
      <c r="A3952" s="120" t="s">
        <v>5755</v>
      </c>
      <c r="B3952" s="122" t="s">
        <v>11213</v>
      </c>
      <c r="C3952" s="121" t="s">
        <v>14757</v>
      </c>
      <c r="D3952" s="123" t="s">
        <v>18052</v>
      </c>
    </row>
    <row r="3953" spans="1:4" ht="40.5" x14ac:dyDescent="0.2">
      <c r="A3953" s="120" t="s">
        <v>5756</v>
      </c>
      <c r="B3953" s="122" t="s">
        <v>11214</v>
      </c>
      <c r="C3953" s="121" t="s">
        <v>14757</v>
      </c>
      <c r="D3953" s="123" t="s">
        <v>18053</v>
      </c>
    </row>
    <row r="3954" spans="1:4" ht="40.5" x14ac:dyDescent="0.2">
      <c r="A3954" s="120" t="s">
        <v>5757</v>
      </c>
      <c r="B3954" s="122" t="s">
        <v>11215</v>
      </c>
      <c r="C3954" s="121" t="s">
        <v>14757</v>
      </c>
      <c r="D3954" s="123" t="s">
        <v>18054</v>
      </c>
    </row>
    <row r="3955" spans="1:4" ht="40.5" x14ac:dyDescent="0.2">
      <c r="A3955" s="120" t="s">
        <v>5758</v>
      </c>
      <c r="B3955" s="122" t="s">
        <v>11216</v>
      </c>
      <c r="C3955" s="121" t="s">
        <v>14757</v>
      </c>
      <c r="D3955" s="123" t="s">
        <v>18055</v>
      </c>
    </row>
    <row r="3956" spans="1:4" ht="40.5" x14ac:dyDescent="0.2">
      <c r="A3956" s="120" t="s">
        <v>5759</v>
      </c>
      <c r="B3956" s="122" t="s">
        <v>11217</v>
      </c>
      <c r="C3956" s="121" t="s">
        <v>14757</v>
      </c>
      <c r="D3956" s="123" t="s">
        <v>18056</v>
      </c>
    </row>
    <row r="3957" spans="1:4" ht="54" x14ac:dyDescent="0.2">
      <c r="A3957" s="120" t="s">
        <v>5760</v>
      </c>
      <c r="B3957" s="122" t="s">
        <v>11218</v>
      </c>
      <c r="C3957" s="121" t="s">
        <v>14757</v>
      </c>
      <c r="D3957" s="123" t="s">
        <v>930</v>
      </c>
    </row>
    <row r="3958" spans="1:4" ht="40.5" x14ac:dyDescent="0.2">
      <c r="A3958" s="120" t="s">
        <v>5761</v>
      </c>
      <c r="B3958" s="122" t="s">
        <v>11219</v>
      </c>
      <c r="C3958" s="121" t="s">
        <v>14757</v>
      </c>
      <c r="D3958" s="123" t="s">
        <v>2567</v>
      </c>
    </row>
    <row r="3959" spans="1:4" ht="54" x14ac:dyDescent="0.2">
      <c r="A3959" s="120" t="s">
        <v>5762</v>
      </c>
      <c r="B3959" s="122" t="s">
        <v>11220</v>
      </c>
      <c r="C3959" s="121" t="s">
        <v>14757</v>
      </c>
      <c r="D3959" s="123" t="s">
        <v>125</v>
      </c>
    </row>
    <row r="3960" spans="1:4" ht="40.5" x14ac:dyDescent="0.2">
      <c r="A3960" s="120" t="s">
        <v>5763</v>
      </c>
      <c r="B3960" s="122" t="s">
        <v>11221</v>
      </c>
      <c r="C3960" s="121" t="s">
        <v>14757</v>
      </c>
      <c r="D3960" s="123" t="s">
        <v>685</v>
      </c>
    </row>
    <row r="3961" spans="1:4" ht="54" x14ac:dyDescent="0.2">
      <c r="A3961" s="120" t="s">
        <v>5764</v>
      </c>
      <c r="B3961" s="122" t="s">
        <v>11222</v>
      </c>
      <c r="C3961" s="121" t="s">
        <v>14757</v>
      </c>
      <c r="D3961" s="123" t="s">
        <v>1125</v>
      </c>
    </row>
    <row r="3962" spans="1:4" ht="40.5" x14ac:dyDescent="0.2">
      <c r="A3962" s="120" t="s">
        <v>5765</v>
      </c>
      <c r="B3962" s="122" t="s">
        <v>11223</v>
      </c>
      <c r="C3962" s="121" t="s">
        <v>14757</v>
      </c>
      <c r="D3962" s="123" t="s">
        <v>13531</v>
      </c>
    </row>
    <row r="3963" spans="1:4" ht="54" x14ac:dyDescent="0.2">
      <c r="A3963" s="120" t="s">
        <v>5766</v>
      </c>
      <c r="B3963" s="122" t="s">
        <v>11224</v>
      </c>
      <c r="C3963" s="121" t="s">
        <v>14757</v>
      </c>
      <c r="D3963" s="123" t="s">
        <v>13547</v>
      </c>
    </row>
    <row r="3964" spans="1:4" ht="40.5" x14ac:dyDescent="0.2">
      <c r="A3964" s="120" t="s">
        <v>5767</v>
      </c>
      <c r="B3964" s="122" t="s">
        <v>11225</v>
      </c>
      <c r="C3964" s="121" t="s">
        <v>14757</v>
      </c>
      <c r="D3964" s="123" t="s">
        <v>652</v>
      </c>
    </row>
    <row r="3965" spans="1:4" ht="54" x14ac:dyDescent="0.2">
      <c r="A3965" s="120" t="s">
        <v>5768</v>
      </c>
      <c r="B3965" s="122" t="s">
        <v>11226</v>
      </c>
      <c r="C3965" s="121" t="s">
        <v>14757</v>
      </c>
      <c r="D3965" s="123" t="s">
        <v>517</v>
      </c>
    </row>
    <row r="3966" spans="1:4" ht="40.5" x14ac:dyDescent="0.2">
      <c r="A3966" s="120" t="s">
        <v>5769</v>
      </c>
      <c r="B3966" s="122" t="s">
        <v>11227</v>
      </c>
      <c r="C3966" s="121" t="s">
        <v>14757</v>
      </c>
      <c r="D3966" s="123" t="s">
        <v>8099</v>
      </c>
    </row>
    <row r="3967" spans="1:4" ht="54" x14ac:dyDescent="0.2">
      <c r="A3967" s="120" t="s">
        <v>5770</v>
      </c>
      <c r="B3967" s="122" t="s">
        <v>11228</v>
      </c>
      <c r="C3967" s="121" t="s">
        <v>14757</v>
      </c>
      <c r="D3967" s="123" t="s">
        <v>5362</v>
      </c>
    </row>
    <row r="3968" spans="1:4" ht="40.5" x14ac:dyDescent="0.2">
      <c r="A3968" s="120" t="s">
        <v>5771</v>
      </c>
      <c r="B3968" s="122" t="s">
        <v>11229</v>
      </c>
      <c r="C3968" s="121" t="s">
        <v>14757</v>
      </c>
      <c r="D3968" s="123" t="s">
        <v>18057</v>
      </c>
    </row>
    <row r="3969" spans="1:4" ht="54" x14ac:dyDescent="0.2">
      <c r="A3969" s="120" t="s">
        <v>5772</v>
      </c>
      <c r="B3969" s="122" t="s">
        <v>11230</v>
      </c>
      <c r="C3969" s="121" t="s">
        <v>14757</v>
      </c>
      <c r="D3969" s="123" t="s">
        <v>18058</v>
      </c>
    </row>
    <row r="3970" spans="1:4" ht="40.5" x14ac:dyDescent="0.2">
      <c r="A3970" s="120" t="s">
        <v>5774</v>
      </c>
      <c r="B3970" s="122" t="s">
        <v>11231</v>
      </c>
      <c r="C3970" s="121" t="s">
        <v>14757</v>
      </c>
      <c r="D3970" s="123" t="s">
        <v>14490</v>
      </c>
    </row>
    <row r="3971" spans="1:4" ht="54" x14ac:dyDescent="0.2">
      <c r="A3971" s="120" t="s">
        <v>5775</v>
      </c>
      <c r="B3971" s="122" t="s">
        <v>11232</v>
      </c>
      <c r="C3971" s="121" t="s">
        <v>14757</v>
      </c>
      <c r="D3971" s="123" t="s">
        <v>18059</v>
      </c>
    </row>
    <row r="3972" spans="1:4" ht="40.5" x14ac:dyDescent="0.2">
      <c r="A3972" s="120" t="s">
        <v>5776</v>
      </c>
      <c r="B3972" s="122" t="s">
        <v>11233</v>
      </c>
      <c r="C3972" s="121" t="s">
        <v>14757</v>
      </c>
      <c r="D3972" s="123" t="s">
        <v>18060</v>
      </c>
    </row>
    <row r="3973" spans="1:4" ht="40.5" x14ac:dyDescent="0.2">
      <c r="A3973" s="120" t="s">
        <v>5777</v>
      </c>
      <c r="B3973" s="122" t="s">
        <v>11234</v>
      </c>
      <c r="C3973" s="121" t="s">
        <v>14757</v>
      </c>
      <c r="D3973" s="123" t="s">
        <v>777</v>
      </c>
    </row>
    <row r="3974" spans="1:4" ht="40.5" x14ac:dyDescent="0.2">
      <c r="A3974" s="120" t="s">
        <v>5778</v>
      </c>
      <c r="B3974" s="122" t="s">
        <v>11235</v>
      </c>
      <c r="C3974" s="121" t="s">
        <v>14757</v>
      </c>
      <c r="D3974" s="123" t="s">
        <v>18061</v>
      </c>
    </row>
    <row r="3975" spans="1:4" ht="40.5" x14ac:dyDescent="0.2">
      <c r="A3975" s="120" t="s">
        <v>5779</v>
      </c>
      <c r="B3975" s="122" t="s">
        <v>11236</v>
      </c>
      <c r="C3975" s="121" t="s">
        <v>14757</v>
      </c>
      <c r="D3975" s="123" t="s">
        <v>620</v>
      </c>
    </row>
    <row r="3976" spans="1:4" ht="40.5" x14ac:dyDescent="0.2">
      <c r="A3976" s="120" t="s">
        <v>5780</v>
      </c>
      <c r="B3976" s="122" t="s">
        <v>11237</v>
      </c>
      <c r="C3976" s="121" t="s">
        <v>14757</v>
      </c>
      <c r="D3976" s="123" t="s">
        <v>876</v>
      </c>
    </row>
    <row r="3977" spans="1:4" ht="40.5" x14ac:dyDescent="0.2">
      <c r="A3977" s="120" t="s">
        <v>5781</v>
      </c>
      <c r="B3977" s="122" t="s">
        <v>11238</v>
      </c>
      <c r="C3977" s="121" t="s">
        <v>14757</v>
      </c>
      <c r="D3977" s="123" t="s">
        <v>18062</v>
      </c>
    </row>
    <row r="3978" spans="1:4" ht="40.5" x14ac:dyDescent="0.2">
      <c r="A3978" s="120" t="s">
        <v>5782</v>
      </c>
      <c r="B3978" s="122" t="s">
        <v>11239</v>
      </c>
      <c r="C3978" s="121" t="s">
        <v>14757</v>
      </c>
      <c r="D3978" s="123" t="s">
        <v>17221</v>
      </c>
    </row>
    <row r="3979" spans="1:4" ht="40.5" x14ac:dyDescent="0.2">
      <c r="A3979" s="120" t="s">
        <v>5783</v>
      </c>
      <c r="B3979" s="122" t="s">
        <v>11240</v>
      </c>
      <c r="C3979" s="121" t="s">
        <v>14757</v>
      </c>
      <c r="D3979" s="123" t="s">
        <v>978</v>
      </c>
    </row>
    <row r="3980" spans="1:4" ht="40.5" x14ac:dyDescent="0.2">
      <c r="A3980" s="120" t="s">
        <v>5784</v>
      </c>
      <c r="B3980" s="122" t="s">
        <v>11241</v>
      </c>
      <c r="C3980" s="121" t="s">
        <v>14757</v>
      </c>
      <c r="D3980" s="123" t="s">
        <v>266</v>
      </c>
    </row>
    <row r="3981" spans="1:4" ht="40.5" x14ac:dyDescent="0.2">
      <c r="A3981" s="120" t="s">
        <v>5785</v>
      </c>
      <c r="B3981" s="122" t="s">
        <v>11242</v>
      </c>
      <c r="C3981" s="121" t="s">
        <v>14757</v>
      </c>
      <c r="D3981" s="123" t="s">
        <v>5658</v>
      </c>
    </row>
    <row r="3982" spans="1:4" ht="40.5" x14ac:dyDescent="0.2">
      <c r="A3982" s="120" t="s">
        <v>5786</v>
      </c>
      <c r="B3982" s="122" t="s">
        <v>11243</v>
      </c>
      <c r="C3982" s="121" t="s">
        <v>14757</v>
      </c>
      <c r="D3982" s="123" t="s">
        <v>18063</v>
      </c>
    </row>
    <row r="3983" spans="1:4" ht="40.5" x14ac:dyDescent="0.2">
      <c r="A3983" s="120" t="s">
        <v>5787</v>
      </c>
      <c r="B3983" s="122" t="s">
        <v>11244</v>
      </c>
      <c r="C3983" s="121" t="s">
        <v>14757</v>
      </c>
      <c r="D3983" s="123" t="s">
        <v>17979</v>
      </c>
    </row>
    <row r="3984" spans="1:4" ht="40.5" x14ac:dyDescent="0.2">
      <c r="A3984" s="120" t="s">
        <v>5788</v>
      </c>
      <c r="B3984" s="122" t="s">
        <v>11245</v>
      </c>
      <c r="C3984" s="121" t="s">
        <v>14757</v>
      </c>
      <c r="D3984" s="123" t="s">
        <v>13663</v>
      </c>
    </row>
    <row r="3985" spans="1:4" ht="40.5" x14ac:dyDescent="0.2">
      <c r="A3985" s="120" t="s">
        <v>5789</v>
      </c>
      <c r="B3985" s="122" t="s">
        <v>11246</v>
      </c>
      <c r="C3985" s="121" t="s">
        <v>14757</v>
      </c>
      <c r="D3985" s="123" t="s">
        <v>18064</v>
      </c>
    </row>
    <row r="3986" spans="1:4" ht="40.5" x14ac:dyDescent="0.2">
      <c r="A3986" s="120" t="s">
        <v>5790</v>
      </c>
      <c r="B3986" s="122" t="s">
        <v>11247</v>
      </c>
      <c r="C3986" s="121" t="s">
        <v>14757</v>
      </c>
      <c r="D3986" s="123" t="s">
        <v>18065</v>
      </c>
    </row>
    <row r="3987" spans="1:4" ht="40.5" x14ac:dyDescent="0.2">
      <c r="A3987" s="120" t="s">
        <v>5791</v>
      </c>
      <c r="B3987" s="122" t="s">
        <v>11248</v>
      </c>
      <c r="C3987" s="121" t="s">
        <v>14757</v>
      </c>
      <c r="D3987" s="123" t="s">
        <v>14559</v>
      </c>
    </row>
    <row r="3988" spans="1:4" ht="40.5" x14ac:dyDescent="0.2">
      <c r="A3988" s="120" t="s">
        <v>5792</v>
      </c>
      <c r="B3988" s="122" t="s">
        <v>11249</v>
      </c>
      <c r="C3988" s="121" t="s">
        <v>14757</v>
      </c>
      <c r="D3988" s="123" t="s">
        <v>18066</v>
      </c>
    </row>
    <row r="3989" spans="1:4" ht="40.5" x14ac:dyDescent="0.2">
      <c r="A3989" s="120" t="s">
        <v>5793</v>
      </c>
      <c r="B3989" s="122" t="s">
        <v>11250</v>
      </c>
      <c r="C3989" s="121" t="s">
        <v>14757</v>
      </c>
      <c r="D3989" s="123" t="s">
        <v>13737</v>
      </c>
    </row>
    <row r="3990" spans="1:4" ht="40.5" x14ac:dyDescent="0.2">
      <c r="A3990" s="120" t="s">
        <v>5795</v>
      </c>
      <c r="B3990" s="122" t="s">
        <v>11251</v>
      </c>
      <c r="C3990" s="121" t="s">
        <v>14757</v>
      </c>
      <c r="D3990" s="123" t="s">
        <v>18067</v>
      </c>
    </row>
    <row r="3991" spans="1:4" ht="40.5" x14ac:dyDescent="0.2">
      <c r="A3991" s="120" t="s">
        <v>5796</v>
      </c>
      <c r="B3991" s="122" t="s">
        <v>11252</v>
      </c>
      <c r="C3991" s="121" t="s">
        <v>14757</v>
      </c>
      <c r="D3991" s="123" t="s">
        <v>6588</v>
      </c>
    </row>
    <row r="3992" spans="1:4" ht="40.5" x14ac:dyDescent="0.2">
      <c r="A3992" s="120" t="s">
        <v>5797</v>
      </c>
      <c r="B3992" s="122" t="s">
        <v>11253</v>
      </c>
      <c r="C3992" s="121" t="s">
        <v>14757</v>
      </c>
      <c r="D3992" s="123" t="s">
        <v>537</v>
      </c>
    </row>
    <row r="3993" spans="1:4" ht="40.5" x14ac:dyDescent="0.2">
      <c r="A3993" s="120" t="s">
        <v>5798</v>
      </c>
      <c r="B3993" s="122" t="s">
        <v>11254</v>
      </c>
      <c r="C3993" s="121" t="s">
        <v>14757</v>
      </c>
      <c r="D3993" s="123" t="s">
        <v>14239</v>
      </c>
    </row>
    <row r="3994" spans="1:4" ht="40.5" x14ac:dyDescent="0.2">
      <c r="A3994" s="120" t="s">
        <v>5800</v>
      </c>
      <c r="B3994" s="122" t="s">
        <v>11255</v>
      </c>
      <c r="C3994" s="121" t="s">
        <v>14757</v>
      </c>
      <c r="D3994" s="123" t="s">
        <v>18068</v>
      </c>
    </row>
    <row r="3995" spans="1:4" ht="40.5" x14ac:dyDescent="0.2">
      <c r="A3995" s="120" t="s">
        <v>5802</v>
      </c>
      <c r="B3995" s="122" t="s">
        <v>11256</v>
      </c>
      <c r="C3995" s="121" t="s">
        <v>14757</v>
      </c>
      <c r="D3995" s="123" t="s">
        <v>1178</v>
      </c>
    </row>
    <row r="3996" spans="1:4" ht="40.5" x14ac:dyDescent="0.2">
      <c r="A3996" s="120" t="s">
        <v>5803</v>
      </c>
      <c r="B3996" s="122" t="s">
        <v>11257</v>
      </c>
      <c r="C3996" s="121" t="s">
        <v>14757</v>
      </c>
      <c r="D3996" s="123" t="s">
        <v>17504</v>
      </c>
    </row>
    <row r="3997" spans="1:4" ht="40.5" x14ac:dyDescent="0.2">
      <c r="A3997" s="120" t="s">
        <v>5804</v>
      </c>
      <c r="B3997" s="122" t="s">
        <v>11258</v>
      </c>
      <c r="C3997" s="121" t="s">
        <v>14757</v>
      </c>
      <c r="D3997" s="123" t="s">
        <v>18069</v>
      </c>
    </row>
    <row r="3998" spans="1:4" ht="40.5" x14ac:dyDescent="0.2">
      <c r="A3998" s="120" t="s">
        <v>5805</v>
      </c>
      <c r="B3998" s="122" t="s">
        <v>11259</v>
      </c>
      <c r="C3998" s="121" t="s">
        <v>14757</v>
      </c>
      <c r="D3998" s="123" t="s">
        <v>18070</v>
      </c>
    </row>
    <row r="3999" spans="1:4" ht="40.5" x14ac:dyDescent="0.2">
      <c r="A3999" s="120" t="s">
        <v>5806</v>
      </c>
      <c r="B3999" s="122" t="s">
        <v>11260</v>
      </c>
      <c r="C3999" s="121" t="s">
        <v>14757</v>
      </c>
      <c r="D3999" s="123" t="s">
        <v>18071</v>
      </c>
    </row>
    <row r="4000" spans="1:4" ht="40.5" x14ac:dyDescent="0.2">
      <c r="A4000" s="120" t="s">
        <v>5807</v>
      </c>
      <c r="B4000" s="122" t="s">
        <v>11261</v>
      </c>
      <c r="C4000" s="121" t="s">
        <v>14757</v>
      </c>
      <c r="D4000" s="123" t="s">
        <v>18072</v>
      </c>
    </row>
    <row r="4001" spans="1:4" ht="40.5" x14ac:dyDescent="0.2">
      <c r="A4001" s="120" t="s">
        <v>5808</v>
      </c>
      <c r="B4001" s="122" t="s">
        <v>11262</v>
      </c>
      <c r="C4001" s="121" t="s">
        <v>14757</v>
      </c>
      <c r="D4001" s="123" t="s">
        <v>18073</v>
      </c>
    </row>
    <row r="4002" spans="1:4" ht="40.5" x14ac:dyDescent="0.2">
      <c r="A4002" s="120" t="s">
        <v>5809</v>
      </c>
      <c r="B4002" s="122" t="s">
        <v>11263</v>
      </c>
      <c r="C4002" s="121" t="s">
        <v>14757</v>
      </c>
      <c r="D4002" s="123" t="s">
        <v>18074</v>
      </c>
    </row>
    <row r="4003" spans="1:4" ht="40.5" x14ac:dyDescent="0.2">
      <c r="A4003" s="120" t="s">
        <v>5810</v>
      </c>
      <c r="B4003" s="122" t="s">
        <v>11264</v>
      </c>
      <c r="C4003" s="121" t="s">
        <v>14757</v>
      </c>
      <c r="D4003" s="123" t="s">
        <v>17308</v>
      </c>
    </row>
    <row r="4004" spans="1:4" ht="40.5" x14ac:dyDescent="0.2">
      <c r="A4004" s="120" t="s">
        <v>5811</v>
      </c>
      <c r="B4004" s="122" t="s">
        <v>11265</v>
      </c>
      <c r="C4004" s="121" t="s">
        <v>14757</v>
      </c>
      <c r="D4004" s="123" t="s">
        <v>17791</v>
      </c>
    </row>
    <row r="4005" spans="1:4" ht="40.5" x14ac:dyDescent="0.2">
      <c r="A4005" s="120" t="s">
        <v>5812</v>
      </c>
      <c r="B4005" s="122" t="s">
        <v>11266</v>
      </c>
      <c r="C4005" s="121" t="s">
        <v>14757</v>
      </c>
      <c r="D4005" s="123" t="s">
        <v>5375</v>
      </c>
    </row>
    <row r="4006" spans="1:4" ht="40.5" x14ac:dyDescent="0.2">
      <c r="A4006" s="120" t="s">
        <v>5813</v>
      </c>
      <c r="B4006" s="122" t="s">
        <v>11267</v>
      </c>
      <c r="C4006" s="121" t="s">
        <v>14757</v>
      </c>
      <c r="D4006" s="123" t="s">
        <v>14471</v>
      </c>
    </row>
    <row r="4007" spans="1:4" ht="40.5" x14ac:dyDescent="0.2">
      <c r="A4007" s="120" t="s">
        <v>5814</v>
      </c>
      <c r="B4007" s="122" t="s">
        <v>11268</v>
      </c>
      <c r="C4007" s="121" t="s">
        <v>14757</v>
      </c>
      <c r="D4007" s="123" t="s">
        <v>14440</v>
      </c>
    </row>
    <row r="4008" spans="1:4" ht="40.5" x14ac:dyDescent="0.2">
      <c r="A4008" s="120" t="s">
        <v>5815</v>
      </c>
      <c r="B4008" s="122" t="s">
        <v>11269</v>
      </c>
      <c r="C4008" s="121" t="s">
        <v>14757</v>
      </c>
      <c r="D4008" s="123" t="s">
        <v>7899</v>
      </c>
    </row>
    <row r="4009" spans="1:4" ht="40.5" x14ac:dyDescent="0.2">
      <c r="A4009" s="120" t="s">
        <v>5816</v>
      </c>
      <c r="B4009" s="122" t="s">
        <v>11270</v>
      </c>
      <c r="C4009" s="121" t="s">
        <v>14757</v>
      </c>
      <c r="D4009" s="123" t="s">
        <v>18075</v>
      </c>
    </row>
    <row r="4010" spans="1:4" ht="40.5" x14ac:dyDescent="0.2">
      <c r="A4010" s="120" t="s">
        <v>5817</v>
      </c>
      <c r="B4010" s="122" t="s">
        <v>11271</v>
      </c>
      <c r="C4010" s="121" t="s">
        <v>14757</v>
      </c>
      <c r="D4010" s="123" t="s">
        <v>13284</v>
      </c>
    </row>
    <row r="4011" spans="1:4" ht="40.5" x14ac:dyDescent="0.2">
      <c r="A4011" s="120" t="s">
        <v>5818</v>
      </c>
      <c r="B4011" s="122" t="s">
        <v>11272</v>
      </c>
      <c r="C4011" s="121" t="s">
        <v>14757</v>
      </c>
      <c r="D4011" s="123" t="s">
        <v>14670</v>
      </c>
    </row>
    <row r="4012" spans="1:4" ht="40.5" x14ac:dyDescent="0.2">
      <c r="A4012" s="120" t="s">
        <v>5819</v>
      </c>
      <c r="B4012" s="122" t="s">
        <v>11273</v>
      </c>
      <c r="C4012" s="121" t="s">
        <v>14757</v>
      </c>
      <c r="D4012" s="123" t="s">
        <v>18076</v>
      </c>
    </row>
    <row r="4013" spans="1:4" ht="40.5" x14ac:dyDescent="0.2">
      <c r="A4013" s="120" t="s">
        <v>5820</v>
      </c>
      <c r="B4013" s="122" t="s">
        <v>11274</v>
      </c>
      <c r="C4013" s="121" t="s">
        <v>14757</v>
      </c>
      <c r="D4013" s="123" t="s">
        <v>18035</v>
      </c>
    </row>
    <row r="4014" spans="1:4" ht="40.5" x14ac:dyDescent="0.2">
      <c r="A4014" s="120" t="s">
        <v>5822</v>
      </c>
      <c r="B4014" s="122" t="s">
        <v>11275</v>
      </c>
      <c r="C4014" s="121" t="s">
        <v>14757</v>
      </c>
      <c r="D4014" s="123" t="s">
        <v>18077</v>
      </c>
    </row>
    <row r="4015" spans="1:4" ht="40.5" x14ac:dyDescent="0.2">
      <c r="A4015" s="120" t="s">
        <v>5823</v>
      </c>
      <c r="B4015" s="122" t="s">
        <v>11276</v>
      </c>
      <c r="C4015" s="121" t="s">
        <v>14757</v>
      </c>
      <c r="D4015" s="123" t="s">
        <v>18078</v>
      </c>
    </row>
    <row r="4016" spans="1:4" ht="40.5" x14ac:dyDescent="0.2">
      <c r="A4016" s="120" t="s">
        <v>5824</v>
      </c>
      <c r="B4016" s="122" t="s">
        <v>11277</v>
      </c>
      <c r="C4016" s="121" t="s">
        <v>14757</v>
      </c>
      <c r="D4016" s="123" t="s">
        <v>18079</v>
      </c>
    </row>
    <row r="4017" spans="1:4" ht="40.5" x14ac:dyDescent="0.2">
      <c r="A4017" s="120" t="s">
        <v>5825</v>
      </c>
      <c r="B4017" s="122" t="s">
        <v>11278</v>
      </c>
      <c r="C4017" s="121" t="s">
        <v>14757</v>
      </c>
      <c r="D4017" s="123" t="s">
        <v>2483</v>
      </c>
    </row>
    <row r="4018" spans="1:4" ht="40.5" x14ac:dyDescent="0.2">
      <c r="A4018" s="120" t="s">
        <v>5826</v>
      </c>
      <c r="B4018" s="122" t="s">
        <v>11279</v>
      </c>
      <c r="C4018" s="121" t="s">
        <v>14757</v>
      </c>
      <c r="D4018" s="123" t="s">
        <v>5282</v>
      </c>
    </row>
    <row r="4019" spans="1:4" ht="40.5" x14ac:dyDescent="0.2">
      <c r="A4019" s="120" t="s">
        <v>5827</v>
      </c>
      <c r="B4019" s="122" t="s">
        <v>11280</v>
      </c>
      <c r="C4019" s="121" t="s">
        <v>14757</v>
      </c>
      <c r="D4019" s="123" t="s">
        <v>4106</v>
      </c>
    </row>
    <row r="4020" spans="1:4" ht="40.5" x14ac:dyDescent="0.2">
      <c r="A4020" s="120" t="s">
        <v>5828</v>
      </c>
      <c r="B4020" s="122" t="s">
        <v>11281</v>
      </c>
      <c r="C4020" s="121" t="s">
        <v>14757</v>
      </c>
      <c r="D4020" s="123" t="s">
        <v>1437</v>
      </c>
    </row>
    <row r="4021" spans="1:4" ht="40.5" x14ac:dyDescent="0.2">
      <c r="A4021" s="120" t="s">
        <v>5829</v>
      </c>
      <c r="B4021" s="122" t="s">
        <v>11282</v>
      </c>
      <c r="C4021" s="121" t="s">
        <v>14757</v>
      </c>
      <c r="D4021" s="123" t="s">
        <v>18080</v>
      </c>
    </row>
    <row r="4022" spans="1:4" ht="40.5" x14ac:dyDescent="0.2">
      <c r="A4022" s="120" t="s">
        <v>5831</v>
      </c>
      <c r="B4022" s="122" t="s">
        <v>11283</v>
      </c>
      <c r="C4022" s="121" t="s">
        <v>14757</v>
      </c>
      <c r="D4022" s="123" t="s">
        <v>1098</v>
      </c>
    </row>
    <row r="4023" spans="1:4" ht="40.5" x14ac:dyDescent="0.2">
      <c r="A4023" s="120" t="s">
        <v>5833</v>
      </c>
      <c r="B4023" s="122" t="s">
        <v>11284</v>
      </c>
      <c r="C4023" s="121" t="s">
        <v>14757</v>
      </c>
      <c r="D4023" s="123" t="s">
        <v>14560</v>
      </c>
    </row>
    <row r="4024" spans="1:4" ht="40.5" x14ac:dyDescent="0.2">
      <c r="A4024" s="120" t="s">
        <v>5834</v>
      </c>
      <c r="B4024" s="122" t="s">
        <v>11285</v>
      </c>
      <c r="C4024" s="121" t="s">
        <v>14757</v>
      </c>
      <c r="D4024" s="123" t="s">
        <v>194</v>
      </c>
    </row>
    <row r="4025" spans="1:4" ht="40.5" x14ac:dyDescent="0.2">
      <c r="A4025" s="120" t="s">
        <v>5835</v>
      </c>
      <c r="B4025" s="122" t="s">
        <v>11286</v>
      </c>
      <c r="C4025" s="121" t="s">
        <v>14757</v>
      </c>
      <c r="D4025" s="123" t="s">
        <v>17840</v>
      </c>
    </row>
    <row r="4026" spans="1:4" ht="40.5" x14ac:dyDescent="0.2">
      <c r="A4026" s="120" t="s">
        <v>5836</v>
      </c>
      <c r="B4026" s="122" t="s">
        <v>11287</v>
      </c>
      <c r="C4026" s="121" t="s">
        <v>14757</v>
      </c>
      <c r="D4026" s="123" t="s">
        <v>14195</v>
      </c>
    </row>
    <row r="4027" spans="1:4" ht="40.5" x14ac:dyDescent="0.2">
      <c r="A4027" s="120" t="s">
        <v>5837</v>
      </c>
      <c r="B4027" s="122" t="s">
        <v>11288</v>
      </c>
      <c r="C4027" s="121" t="s">
        <v>14757</v>
      </c>
      <c r="D4027" s="123" t="s">
        <v>13416</v>
      </c>
    </row>
    <row r="4028" spans="1:4" ht="40.5" x14ac:dyDescent="0.2">
      <c r="A4028" s="120" t="s">
        <v>5838</v>
      </c>
      <c r="B4028" s="122" t="s">
        <v>11289</v>
      </c>
      <c r="C4028" s="121" t="s">
        <v>14757</v>
      </c>
      <c r="D4028" s="123" t="s">
        <v>372</v>
      </c>
    </row>
    <row r="4029" spans="1:4" ht="40.5" x14ac:dyDescent="0.2">
      <c r="A4029" s="120" t="s">
        <v>5839</v>
      </c>
      <c r="B4029" s="122" t="s">
        <v>11290</v>
      </c>
      <c r="C4029" s="121" t="s">
        <v>14757</v>
      </c>
      <c r="D4029" s="123" t="s">
        <v>7355</v>
      </c>
    </row>
    <row r="4030" spans="1:4" ht="40.5" x14ac:dyDescent="0.2">
      <c r="A4030" s="120" t="s">
        <v>5840</v>
      </c>
      <c r="B4030" s="122" t="s">
        <v>11291</v>
      </c>
      <c r="C4030" s="121" t="s">
        <v>14757</v>
      </c>
      <c r="D4030" s="123" t="s">
        <v>556</v>
      </c>
    </row>
    <row r="4031" spans="1:4" ht="40.5" x14ac:dyDescent="0.2">
      <c r="A4031" s="120" t="s">
        <v>5841</v>
      </c>
      <c r="B4031" s="122" t="s">
        <v>11292</v>
      </c>
      <c r="C4031" s="121" t="s">
        <v>14757</v>
      </c>
      <c r="D4031" s="123" t="s">
        <v>253</v>
      </c>
    </row>
    <row r="4032" spans="1:4" ht="40.5" x14ac:dyDescent="0.2">
      <c r="A4032" s="120" t="s">
        <v>5842</v>
      </c>
      <c r="B4032" s="122" t="s">
        <v>11293</v>
      </c>
      <c r="C4032" s="121" t="s">
        <v>14757</v>
      </c>
      <c r="D4032" s="123" t="s">
        <v>1365</v>
      </c>
    </row>
    <row r="4033" spans="1:4" ht="40.5" x14ac:dyDescent="0.2">
      <c r="A4033" s="120" t="s">
        <v>5843</v>
      </c>
      <c r="B4033" s="122" t="s">
        <v>11294</v>
      </c>
      <c r="C4033" s="121" t="s">
        <v>14757</v>
      </c>
      <c r="D4033" s="123" t="s">
        <v>18081</v>
      </c>
    </row>
    <row r="4034" spans="1:4" ht="40.5" x14ac:dyDescent="0.2">
      <c r="A4034" s="120" t="s">
        <v>5844</v>
      </c>
      <c r="B4034" s="122" t="s">
        <v>11295</v>
      </c>
      <c r="C4034" s="121" t="s">
        <v>14757</v>
      </c>
      <c r="D4034" s="123" t="s">
        <v>14196</v>
      </c>
    </row>
    <row r="4035" spans="1:4" ht="40.5" x14ac:dyDescent="0.2">
      <c r="A4035" s="120" t="s">
        <v>5845</v>
      </c>
      <c r="B4035" s="122" t="s">
        <v>11296</v>
      </c>
      <c r="C4035" s="121" t="s">
        <v>14757</v>
      </c>
      <c r="D4035" s="123" t="s">
        <v>14242</v>
      </c>
    </row>
    <row r="4036" spans="1:4" ht="40.5" x14ac:dyDescent="0.2">
      <c r="A4036" s="120" t="s">
        <v>5846</v>
      </c>
      <c r="B4036" s="122" t="s">
        <v>11297</v>
      </c>
      <c r="C4036" s="121" t="s">
        <v>14757</v>
      </c>
      <c r="D4036" s="123" t="s">
        <v>3728</v>
      </c>
    </row>
    <row r="4037" spans="1:4" ht="40.5" x14ac:dyDescent="0.2">
      <c r="A4037" s="120" t="s">
        <v>5847</v>
      </c>
      <c r="B4037" s="122" t="s">
        <v>11298</v>
      </c>
      <c r="C4037" s="121" t="s">
        <v>14757</v>
      </c>
      <c r="D4037" s="123" t="s">
        <v>13732</v>
      </c>
    </row>
    <row r="4038" spans="1:4" ht="40.5" x14ac:dyDescent="0.2">
      <c r="A4038" s="120" t="s">
        <v>5848</v>
      </c>
      <c r="B4038" s="122" t="s">
        <v>11299</v>
      </c>
      <c r="C4038" s="121" t="s">
        <v>14757</v>
      </c>
      <c r="D4038" s="123" t="s">
        <v>1329</v>
      </c>
    </row>
    <row r="4039" spans="1:4" ht="40.5" x14ac:dyDescent="0.2">
      <c r="A4039" s="120" t="s">
        <v>5850</v>
      </c>
      <c r="B4039" s="122" t="s">
        <v>11300</v>
      </c>
      <c r="C4039" s="121" t="s">
        <v>14757</v>
      </c>
      <c r="D4039" s="123" t="s">
        <v>14684</v>
      </c>
    </row>
    <row r="4040" spans="1:4" ht="40.5" x14ac:dyDescent="0.2">
      <c r="A4040" s="120" t="s">
        <v>5851</v>
      </c>
      <c r="B4040" s="122" t="s">
        <v>11301</v>
      </c>
      <c r="C4040" s="121" t="s">
        <v>14757</v>
      </c>
      <c r="D4040" s="123" t="s">
        <v>18082</v>
      </c>
    </row>
    <row r="4041" spans="1:4" ht="40.5" x14ac:dyDescent="0.2">
      <c r="A4041" s="120" t="s">
        <v>5852</v>
      </c>
      <c r="B4041" s="122" t="s">
        <v>11302</v>
      </c>
      <c r="C4041" s="121" t="s">
        <v>14757</v>
      </c>
      <c r="D4041" s="123" t="s">
        <v>18083</v>
      </c>
    </row>
    <row r="4042" spans="1:4" ht="40.5" x14ac:dyDescent="0.2">
      <c r="A4042" s="120" t="s">
        <v>5853</v>
      </c>
      <c r="B4042" s="122" t="s">
        <v>11303</v>
      </c>
      <c r="C4042" s="121" t="s">
        <v>14757</v>
      </c>
      <c r="D4042" s="123" t="s">
        <v>14045</v>
      </c>
    </row>
    <row r="4043" spans="1:4" ht="40.5" x14ac:dyDescent="0.2">
      <c r="A4043" s="120" t="s">
        <v>5854</v>
      </c>
      <c r="B4043" s="122" t="s">
        <v>11304</v>
      </c>
      <c r="C4043" s="121" t="s">
        <v>14757</v>
      </c>
      <c r="D4043" s="123" t="s">
        <v>1353</v>
      </c>
    </row>
    <row r="4044" spans="1:4" ht="40.5" x14ac:dyDescent="0.2">
      <c r="A4044" s="120" t="s">
        <v>5855</v>
      </c>
      <c r="B4044" s="122" t="s">
        <v>11305</v>
      </c>
      <c r="C4044" s="121" t="s">
        <v>14757</v>
      </c>
      <c r="D4044" s="123" t="s">
        <v>13706</v>
      </c>
    </row>
    <row r="4045" spans="1:4" ht="40.5" x14ac:dyDescent="0.2">
      <c r="A4045" s="120" t="s">
        <v>5856</v>
      </c>
      <c r="B4045" s="122" t="s">
        <v>11306</v>
      </c>
      <c r="C4045" s="121" t="s">
        <v>14757</v>
      </c>
      <c r="D4045" s="123" t="s">
        <v>17933</v>
      </c>
    </row>
    <row r="4046" spans="1:4" ht="40.5" x14ac:dyDescent="0.2">
      <c r="A4046" s="120" t="s">
        <v>5857</v>
      </c>
      <c r="B4046" s="122" t="s">
        <v>11307</v>
      </c>
      <c r="C4046" s="121" t="s">
        <v>14757</v>
      </c>
      <c r="D4046" s="123" t="s">
        <v>18084</v>
      </c>
    </row>
    <row r="4047" spans="1:4" ht="40.5" x14ac:dyDescent="0.2">
      <c r="A4047" s="120" t="s">
        <v>5858</v>
      </c>
      <c r="B4047" s="122" t="s">
        <v>11308</v>
      </c>
      <c r="C4047" s="121" t="s">
        <v>14757</v>
      </c>
      <c r="D4047" s="123" t="s">
        <v>17264</v>
      </c>
    </row>
    <row r="4048" spans="1:4" ht="40.5" x14ac:dyDescent="0.2">
      <c r="A4048" s="120" t="s">
        <v>5859</v>
      </c>
      <c r="B4048" s="122" t="s">
        <v>11309</v>
      </c>
      <c r="C4048" s="121" t="s">
        <v>14757</v>
      </c>
      <c r="D4048" s="123" t="s">
        <v>18085</v>
      </c>
    </row>
    <row r="4049" spans="1:4" ht="40.5" x14ac:dyDescent="0.2">
      <c r="A4049" s="120" t="s">
        <v>5860</v>
      </c>
      <c r="B4049" s="122" t="s">
        <v>11310</v>
      </c>
      <c r="C4049" s="121" t="s">
        <v>14757</v>
      </c>
      <c r="D4049" s="123" t="s">
        <v>18086</v>
      </c>
    </row>
    <row r="4050" spans="1:4" ht="40.5" x14ac:dyDescent="0.2">
      <c r="A4050" s="120" t="s">
        <v>5861</v>
      </c>
      <c r="B4050" s="122" t="s">
        <v>11311</v>
      </c>
      <c r="C4050" s="121" t="s">
        <v>14757</v>
      </c>
      <c r="D4050" s="123" t="s">
        <v>18087</v>
      </c>
    </row>
    <row r="4051" spans="1:4" ht="40.5" x14ac:dyDescent="0.2">
      <c r="A4051" s="120" t="s">
        <v>5862</v>
      </c>
      <c r="B4051" s="122" t="s">
        <v>11312</v>
      </c>
      <c r="C4051" s="121" t="s">
        <v>14757</v>
      </c>
      <c r="D4051" s="123" t="s">
        <v>14697</v>
      </c>
    </row>
    <row r="4052" spans="1:4" ht="40.5" x14ac:dyDescent="0.2">
      <c r="A4052" s="120" t="s">
        <v>5863</v>
      </c>
      <c r="B4052" s="122" t="s">
        <v>11313</v>
      </c>
      <c r="C4052" s="121" t="s">
        <v>14757</v>
      </c>
      <c r="D4052" s="123" t="s">
        <v>13331</v>
      </c>
    </row>
    <row r="4053" spans="1:4" ht="27" x14ac:dyDescent="0.2">
      <c r="A4053" s="120" t="s">
        <v>5864</v>
      </c>
      <c r="B4053" s="122" t="s">
        <v>11314</v>
      </c>
      <c r="C4053" s="121" t="s">
        <v>14757</v>
      </c>
      <c r="D4053" s="123" t="s">
        <v>4143</v>
      </c>
    </row>
    <row r="4054" spans="1:4" ht="40.5" x14ac:dyDescent="0.2">
      <c r="A4054" s="120" t="s">
        <v>5865</v>
      </c>
      <c r="B4054" s="122" t="s">
        <v>15809</v>
      </c>
      <c r="C4054" s="121" t="s">
        <v>14757</v>
      </c>
      <c r="D4054" s="123" t="s">
        <v>18088</v>
      </c>
    </row>
    <row r="4055" spans="1:4" ht="27" x14ac:dyDescent="0.2">
      <c r="A4055" s="120" t="s">
        <v>5866</v>
      </c>
      <c r="B4055" s="122" t="s">
        <v>15810</v>
      </c>
      <c r="C4055" s="121" t="s">
        <v>14757</v>
      </c>
      <c r="D4055" s="123" t="s">
        <v>18089</v>
      </c>
    </row>
    <row r="4056" spans="1:4" ht="40.5" x14ac:dyDescent="0.2">
      <c r="A4056" s="120" t="s">
        <v>5867</v>
      </c>
      <c r="B4056" s="122" t="s">
        <v>15811</v>
      </c>
      <c r="C4056" s="121" t="s">
        <v>14757</v>
      </c>
      <c r="D4056" s="123" t="s">
        <v>17629</v>
      </c>
    </row>
    <row r="4057" spans="1:4" ht="27" x14ac:dyDescent="0.2">
      <c r="A4057" s="120" t="s">
        <v>5868</v>
      </c>
      <c r="B4057" s="122" t="s">
        <v>15812</v>
      </c>
      <c r="C4057" s="121" t="s">
        <v>14757</v>
      </c>
      <c r="D4057" s="123" t="s">
        <v>13555</v>
      </c>
    </row>
    <row r="4058" spans="1:4" ht="27" x14ac:dyDescent="0.2">
      <c r="A4058" s="120" t="s">
        <v>5869</v>
      </c>
      <c r="B4058" s="122" t="s">
        <v>11315</v>
      </c>
      <c r="C4058" s="121" t="s">
        <v>14757</v>
      </c>
      <c r="D4058" s="123" t="s">
        <v>1291</v>
      </c>
    </row>
    <row r="4059" spans="1:4" ht="27" x14ac:dyDescent="0.2">
      <c r="A4059" s="120" t="s">
        <v>5870</v>
      </c>
      <c r="B4059" s="122" t="s">
        <v>11316</v>
      </c>
      <c r="C4059" s="121" t="s">
        <v>14757</v>
      </c>
      <c r="D4059" s="123" t="s">
        <v>18090</v>
      </c>
    </row>
    <row r="4060" spans="1:4" ht="27" x14ac:dyDescent="0.2">
      <c r="A4060" s="120" t="s">
        <v>5871</v>
      </c>
      <c r="B4060" s="122" t="s">
        <v>11317</v>
      </c>
      <c r="C4060" s="121" t="s">
        <v>14757</v>
      </c>
      <c r="D4060" s="123" t="s">
        <v>459</v>
      </c>
    </row>
    <row r="4061" spans="1:4" ht="27" x14ac:dyDescent="0.2">
      <c r="A4061" s="120" t="s">
        <v>5872</v>
      </c>
      <c r="B4061" s="122" t="s">
        <v>11318</v>
      </c>
      <c r="C4061" s="121" t="s">
        <v>14757</v>
      </c>
      <c r="D4061" s="123" t="s">
        <v>506</v>
      </c>
    </row>
    <row r="4062" spans="1:4" ht="27" x14ac:dyDescent="0.2">
      <c r="A4062" s="120" t="s">
        <v>5873</v>
      </c>
      <c r="B4062" s="122" t="s">
        <v>11319</v>
      </c>
      <c r="C4062" s="121" t="s">
        <v>14757</v>
      </c>
      <c r="D4062" s="123" t="s">
        <v>483</v>
      </c>
    </row>
    <row r="4063" spans="1:4" ht="27" x14ac:dyDescent="0.2">
      <c r="A4063" s="120" t="s">
        <v>5874</v>
      </c>
      <c r="B4063" s="122" t="s">
        <v>11320</v>
      </c>
      <c r="C4063" s="121" t="s">
        <v>14757</v>
      </c>
      <c r="D4063" s="123" t="s">
        <v>14190</v>
      </c>
    </row>
    <row r="4064" spans="1:4" ht="27" x14ac:dyDescent="0.2">
      <c r="A4064" s="120" t="s">
        <v>5875</v>
      </c>
      <c r="B4064" s="122" t="s">
        <v>11321</v>
      </c>
      <c r="C4064" s="121" t="s">
        <v>14757</v>
      </c>
      <c r="D4064" s="123" t="s">
        <v>18091</v>
      </c>
    </row>
    <row r="4065" spans="1:4" ht="27" x14ac:dyDescent="0.2">
      <c r="A4065" s="120" t="s">
        <v>5876</v>
      </c>
      <c r="B4065" s="122" t="s">
        <v>11322</v>
      </c>
      <c r="C4065" s="121" t="s">
        <v>14757</v>
      </c>
      <c r="D4065" s="123" t="s">
        <v>1198</v>
      </c>
    </row>
    <row r="4066" spans="1:4" ht="27" x14ac:dyDescent="0.2">
      <c r="A4066" s="120" t="s">
        <v>5877</v>
      </c>
      <c r="B4066" s="122" t="s">
        <v>11323</v>
      </c>
      <c r="C4066" s="121" t="s">
        <v>14757</v>
      </c>
      <c r="D4066" s="123" t="s">
        <v>1089</v>
      </c>
    </row>
    <row r="4067" spans="1:4" ht="27" x14ac:dyDescent="0.2">
      <c r="A4067" s="120" t="s">
        <v>5878</v>
      </c>
      <c r="B4067" s="122" t="s">
        <v>11324</v>
      </c>
      <c r="C4067" s="121" t="s">
        <v>14757</v>
      </c>
      <c r="D4067" s="123" t="s">
        <v>1183</v>
      </c>
    </row>
    <row r="4068" spans="1:4" ht="27" x14ac:dyDescent="0.2">
      <c r="A4068" s="120" t="s">
        <v>5879</v>
      </c>
      <c r="B4068" s="122" t="s">
        <v>11325</v>
      </c>
      <c r="C4068" s="121" t="s">
        <v>14757</v>
      </c>
      <c r="D4068" s="123" t="s">
        <v>402</v>
      </c>
    </row>
    <row r="4069" spans="1:4" ht="27" x14ac:dyDescent="0.2">
      <c r="A4069" s="120" t="s">
        <v>5880</v>
      </c>
      <c r="B4069" s="122" t="s">
        <v>11326</v>
      </c>
      <c r="C4069" s="121" t="s">
        <v>14757</v>
      </c>
      <c r="D4069" s="123" t="s">
        <v>13793</v>
      </c>
    </row>
    <row r="4070" spans="1:4" ht="27" x14ac:dyDescent="0.2">
      <c r="A4070" s="120" t="s">
        <v>5881</v>
      </c>
      <c r="B4070" s="122" t="s">
        <v>11327</v>
      </c>
      <c r="C4070" s="121" t="s">
        <v>14757</v>
      </c>
      <c r="D4070" s="123" t="s">
        <v>640</v>
      </c>
    </row>
    <row r="4071" spans="1:4" ht="27" x14ac:dyDescent="0.2">
      <c r="A4071" s="120" t="s">
        <v>5883</v>
      </c>
      <c r="B4071" s="122" t="s">
        <v>11328</v>
      </c>
      <c r="C4071" s="121" t="s">
        <v>14757</v>
      </c>
      <c r="D4071" s="123" t="s">
        <v>734</v>
      </c>
    </row>
    <row r="4072" spans="1:4" ht="27" x14ac:dyDescent="0.2">
      <c r="A4072" s="120" t="s">
        <v>5884</v>
      </c>
      <c r="B4072" s="122" t="s">
        <v>11329</v>
      </c>
      <c r="C4072" s="121" t="s">
        <v>14757</v>
      </c>
      <c r="D4072" s="123" t="s">
        <v>17938</v>
      </c>
    </row>
    <row r="4073" spans="1:4" ht="27" x14ac:dyDescent="0.2">
      <c r="A4073" s="120" t="s">
        <v>5885</v>
      </c>
      <c r="B4073" s="122" t="s">
        <v>11330</v>
      </c>
      <c r="C4073" s="121" t="s">
        <v>14757</v>
      </c>
      <c r="D4073" s="123" t="s">
        <v>18092</v>
      </c>
    </row>
    <row r="4074" spans="1:4" ht="27" x14ac:dyDescent="0.2">
      <c r="A4074" s="120" t="s">
        <v>5886</v>
      </c>
      <c r="B4074" s="122" t="s">
        <v>11331</v>
      </c>
      <c r="C4074" s="121" t="s">
        <v>14757</v>
      </c>
      <c r="D4074" s="123" t="s">
        <v>17484</v>
      </c>
    </row>
    <row r="4075" spans="1:4" ht="27" x14ac:dyDescent="0.2">
      <c r="A4075" s="120" t="s">
        <v>5887</v>
      </c>
      <c r="B4075" s="122" t="s">
        <v>11332</v>
      </c>
      <c r="C4075" s="121" t="s">
        <v>14757</v>
      </c>
      <c r="D4075" s="123" t="s">
        <v>1326</v>
      </c>
    </row>
    <row r="4076" spans="1:4" ht="27" x14ac:dyDescent="0.2">
      <c r="A4076" s="120" t="s">
        <v>5888</v>
      </c>
      <c r="B4076" s="122" t="s">
        <v>11333</v>
      </c>
      <c r="C4076" s="121" t="s">
        <v>14757</v>
      </c>
      <c r="D4076" s="123" t="s">
        <v>14187</v>
      </c>
    </row>
    <row r="4077" spans="1:4" ht="27" x14ac:dyDescent="0.2">
      <c r="A4077" s="120" t="s">
        <v>5890</v>
      </c>
      <c r="B4077" s="122" t="s">
        <v>11334</v>
      </c>
      <c r="C4077" s="121" t="s">
        <v>14757</v>
      </c>
      <c r="D4077" s="123" t="s">
        <v>1068</v>
      </c>
    </row>
    <row r="4078" spans="1:4" ht="27" x14ac:dyDescent="0.2">
      <c r="A4078" s="120" t="s">
        <v>5891</v>
      </c>
      <c r="B4078" s="122" t="s">
        <v>11335</v>
      </c>
      <c r="C4078" s="121" t="s">
        <v>14757</v>
      </c>
      <c r="D4078" s="123" t="s">
        <v>5081</v>
      </c>
    </row>
    <row r="4079" spans="1:4" ht="27" x14ac:dyDescent="0.2">
      <c r="A4079" s="120" t="s">
        <v>5892</v>
      </c>
      <c r="B4079" s="122" t="s">
        <v>11336</v>
      </c>
      <c r="C4079" s="121" t="s">
        <v>14757</v>
      </c>
      <c r="D4079" s="123" t="s">
        <v>14745</v>
      </c>
    </row>
    <row r="4080" spans="1:4" ht="27" x14ac:dyDescent="0.2">
      <c r="A4080" s="120" t="s">
        <v>5893</v>
      </c>
      <c r="B4080" s="122" t="s">
        <v>11337</v>
      </c>
      <c r="C4080" s="121" t="s">
        <v>14757</v>
      </c>
      <c r="D4080" s="123" t="s">
        <v>422</v>
      </c>
    </row>
    <row r="4081" spans="1:4" ht="27" x14ac:dyDescent="0.2">
      <c r="A4081" s="120" t="s">
        <v>5894</v>
      </c>
      <c r="B4081" s="122" t="s">
        <v>11338</v>
      </c>
      <c r="C4081" s="121" t="s">
        <v>14757</v>
      </c>
      <c r="D4081" s="123" t="s">
        <v>663</v>
      </c>
    </row>
    <row r="4082" spans="1:4" ht="27" x14ac:dyDescent="0.2">
      <c r="A4082" s="120" t="s">
        <v>5895</v>
      </c>
      <c r="B4082" s="122" t="s">
        <v>11339</v>
      </c>
      <c r="C4082" s="121" t="s">
        <v>14757</v>
      </c>
      <c r="D4082" s="123" t="s">
        <v>18093</v>
      </c>
    </row>
    <row r="4083" spans="1:4" ht="27" x14ac:dyDescent="0.2">
      <c r="A4083" s="120" t="s">
        <v>5897</v>
      </c>
      <c r="B4083" s="122" t="s">
        <v>11340</v>
      </c>
      <c r="C4083" s="121" t="s">
        <v>14757</v>
      </c>
      <c r="D4083" s="123" t="s">
        <v>1293</v>
      </c>
    </row>
    <row r="4084" spans="1:4" ht="27" x14ac:dyDescent="0.2">
      <c r="A4084" s="120" t="s">
        <v>5898</v>
      </c>
      <c r="B4084" s="122" t="s">
        <v>11341</v>
      </c>
      <c r="C4084" s="121" t="s">
        <v>14757</v>
      </c>
      <c r="D4084" s="123" t="s">
        <v>463</v>
      </c>
    </row>
    <row r="4085" spans="1:4" ht="27" x14ac:dyDescent="0.2">
      <c r="A4085" s="120" t="s">
        <v>5899</v>
      </c>
      <c r="B4085" s="122" t="s">
        <v>11342</v>
      </c>
      <c r="C4085" s="121" t="s">
        <v>14757</v>
      </c>
      <c r="D4085" s="123" t="s">
        <v>169</v>
      </c>
    </row>
    <row r="4086" spans="1:4" ht="27" x14ac:dyDescent="0.2">
      <c r="A4086" s="120" t="s">
        <v>5900</v>
      </c>
      <c r="B4086" s="122" t="s">
        <v>11343</v>
      </c>
      <c r="C4086" s="121" t="s">
        <v>14757</v>
      </c>
      <c r="D4086" s="123" t="s">
        <v>972</v>
      </c>
    </row>
    <row r="4087" spans="1:4" ht="27" x14ac:dyDescent="0.2">
      <c r="A4087" s="120" t="s">
        <v>5901</v>
      </c>
      <c r="B4087" s="122" t="s">
        <v>11344</v>
      </c>
      <c r="C4087" s="121" t="s">
        <v>14757</v>
      </c>
      <c r="D4087" s="123" t="s">
        <v>1822</v>
      </c>
    </row>
    <row r="4088" spans="1:4" ht="27" x14ac:dyDescent="0.2">
      <c r="A4088" s="120" t="s">
        <v>5903</v>
      </c>
      <c r="B4088" s="122" t="s">
        <v>11345</v>
      </c>
      <c r="C4088" s="121" t="s">
        <v>14757</v>
      </c>
      <c r="D4088" s="123" t="s">
        <v>336</v>
      </c>
    </row>
    <row r="4089" spans="1:4" ht="27" x14ac:dyDescent="0.2">
      <c r="A4089" s="120" t="s">
        <v>5904</v>
      </c>
      <c r="B4089" s="122" t="s">
        <v>11346</v>
      </c>
      <c r="C4089" s="121" t="s">
        <v>14757</v>
      </c>
      <c r="D4089" s="123" t="s">
        <v>18094</v>
      </c>
    </row>
    <row r="4090" spans="1:4" ht="27" x14ac:dyDescent="0.2">
      <c r="A4090" s="120" t="s">
        <v>5906</v>
      </c>
      <c r="B4090" s="122" t="s">
        <v>11347</v>
      </c>
      <c r="C4090" s="121" t="s">
        <v>14757</v>
      </c>
      <c r="D4090" s="123" t="s">
        <v>17221</v>
      </c>
    </row>
    <row r="4091" spans="1:4" ht="27" x14ac:dyDescent="0.2">
      <c r="A4091" s="120" t="s">
        <v>5908</v>
      </c>
      <c r="B4091" s="122" t="s">
        <v>11348</v>
      </c>
      <c r="C4091" s="121" t="s">
        <v>14757</v>
      </c>
      <c r="D4091" s="123" t="s">
        <v>18008</v>
      </c>
    </row>
    <row r="4092" spans="1:4" ht="27" x14ac:dyDescent="0.2">
      <c r="A4092" s="120" t="s">
        <v>5909</v>
      </c>
      <c r="B4092" s="122" t="s">
        <v>11349</v>
      </c>
      <c r="C4092" s="121" t="s">
        <v>14757</v>
      </c>
      <c r="D4092" s="123" t="s">
        <v>17571</v>
      </c>
    </row>
    <row r="4093" spans="1:4" ht="27" x14ac:dyDescent="0.2">
      <c r="A4093" s="120" t="s">
        <v>5911</v>
      </c>
      <c r="B4093" s="122" t="s">
        <v>11350</v>
      </c>
      <c r="C4093" s="121" t="s">
        <v>14757</v>
      </c>
      <c r="D4093" s="123" t="s">
        <v>18095</v>
      </c>
    </row>
    <row r="4094" spans="1:4" ht="27" x14ac:dyDescent="0.2">
      <c r="A4094" s="120" t="s">
        <v>5912</v>
      </c>
      <c r="B4094" s="122" t="s">
        <v>11351</v>
      </c>
      <c r="C4094" s="121" t="s">
        <v>14757</v>
      </c>
      <c r="D4094" s="123" t="s">
        <v>18096</v>
      </c>
    </row>
    <row r="4095" spans="1:4" ht="27" x14ac:dyDescent="0.2">
      <c r="A4095" s="120" t="s">
        <v>5913</v>
      </c>
      <c r="B4095" s="122" t="s">
        <v>11352</v>
      </c>
      <c r="C4095" s="121" t="s">
        <v>14757</v>
      </c>
      <c r="D4095" s="123" t="s">
        <v>14528</v>
      </c>
    </row>
    <row r="4096" spans="1:4" ht="27" x14ac:dyDescent="0.2">
      <c r="A4096" s="120" t="s">
        <v>5914</v>
      </c>
      <c r="B4096" s="122" t="s">
        <v>11353</v>
      </c>
      <c r="C4096" s="121" t="s">
        <v>14757</v>
      </c>
      <c r="D4096" s="123" t="s">
        <v>18097</v>
      </c>
    </row>
    <row r="4097" spans="1:4" ht="27" x14ac:dyDescent="0.2">
      <c r="A4097" s="120" t="s">
        <v>5915</v>
      </c>
      <c r="B4097" s="122" t="s">
        <v>11354</v>
      </c>
      <c r="C4097" s="121" t="s">
        <v>14757</v>
      </c>
      <c r="D4097" s="123" t="s">
        <v>763</v>
      </c>
    </row>
    <row r="4098" spans="1:4" ht="27" x14ac:dyDescent="0.2">
      <c r="A4098" s="120" t="s">
        <v>5916</v>
      </c>
      <c r="B4098" s="122" t="s">
        <v>11355</v>
      </c>
      <c r="C4098" s="121" t="s">
        <v>14757</v>
      </c>
      <c r="D4098" s="123" t="s">
        <v>17893</v>
      </c>
    </row>
    <row r="4099" spans="1:4" ht="27" x14ac:dyDescent="0.2">
      <c r="A4099" s="120" t="s">
        <v>5917</v>
      </c>
      <c r="B4099" s="122" t="s">
        <v>11356</v>
      </c>
      <c r="C4099" s="121" t="s">
        <v>14757</v>
      </c>
      <c r="D4099" s="123" t="s">
        <v>265</v>
      </c>
    </row>
    <row r="4100" spans="1:4" ht="27" x14ac:dyDescent="0.2">
      <c r="A4100" s="120" t="s">
        <v>5918</v>
      </c>
      <c r="B4100" s="122" t="s">
        <v>11357</v>
      </c>
      <c r="C4100" s="121" t="s">
        <v>14757</v>
      </c>
      <c r="D4100" s="123" t="s">
        <v>643</v>
      </c>
    </row>
    <row r="4101" spans="1:4" ht="27" x14ac:dyDescent="0.2">
      <c r="A4101" s="120" t="s">
        <v>5919</v>
      </c>
      <c r="B4101" s="122" t="s">
        <v>11358</v>
      </c>
      <c r="C4101" s="121" t="s">
        <v>14757</v>
      </c>
      <c r="D4101" s="123" t="s">
        <v>860</v>
      </c>
    </row>
    <row r="4102" spans="1:4" ht="27" x14ac:dyDescent="0.2">
      <c r="A4102" s="120" t="s">
        <v>5920</v>
      </c>
      <c r="B4102" s="122" t="s">
        <v>11359</v>
      </c>
      <c r="C4102" s="121" t="s">
        <v>14757</v>
      </c>
      <c r="D4102" s="123" t="s">
        <v>335</v>
      </c>
    </row>
    <row r="4103" spans="1:4" ht="27" x14ac:dyDescent="0.2">
      <c r="A4103" s="120" t="s">
        <v>5921</v>
      </c>
      <c r="B4103" s="122" t="s">
        <v>11360</v>
      </c>
      <c r="C4103" s="121" t="s">
        <v>14757</v>
      </c>
      <c r="D4103" s="123" t="s">
        <v>2176</v>
      </c>
    </row>
    <row r="4104" spans="1:4" ht="27" x14ac:dyDescent="0.2">
      <c r="A4104" s="120" t="s">
        <v>5922</v>
      </c>
      <c r="B4104" s="122" t="s">
        <v>11361</v>
      </c>
      <c r="C4104" s="121" t="s">
        <v>14757</v>
      </c>
      <c r="D4104" s="123" t="s">
        <v>794</v>
      </c>
    </row>
    <row r="4105" spans="1:4" ht="27" x14ac:dyDescent="0.2">
      <c r="A4105" s="120" t="s">
        <v>5924</v>
      </c>
      <c r="B4105" s="122" t="s">
        <v>11362</v>
      </c>
      <c r="C4105" s="121" t="s">
        <v>14757</v>
      </c>
      <c r="D4105" s="123" t="s">
        <v>1875</v>
      </c>
    </row>
    <row r="4106" spans="1:4" ht="27" x14ac:dyDescent="0.2">
      <c r="A4106" s="120" t="s">
        <v>5925</v>
      </c>
      <c r="B4106" s="122" t="s">
        <v>11363</v>
      </c>
      <c r="C4106" s="121" t="s">
        <v>14757</v>
      </c>
      <c r="D4106" s="123" t="s">
        <v>18098</v>
      </c>
    </row>
    <row r="4107" spans="1:4" ht="27" x14ac:dyDescent="0.2">
      <c r="A4107" s="120" t="s">
        <v>5926</v>
      </c>
      <c r="B4107" s="122" t="s">
        <v>11364</v>
      </c>
      <c r="C4107" s="121" t="s">
        <v>14757</v>
      </c>
      <c r="D4107" s="123" t="s">
        <v>1005</v>
      </c>
    </row>
    <row r="4108" spans="1:4" ht="27" x14ac:dyDescent="0.2">
      <c r="A4108" s="120" t="s">
        <v>5927</v>
      </c>
      <c r="B4108" s="122" t="s">
        <v>11365</v>
      </c>
      <c r="C4108" s="121" t="s">
        <v>14757</v>
      </c>
      <c r="D4108" s="123" t="s">
        <v>18099</v>
      </c>
    </row>
    <row r="4109" spans="1:4" ht="27" x14ac:dyDescent="0.2">
      <c r="A4109" s="120" t="s">
        <v>5928</v>
      </c>
      <c r="B4109" s="122" t="s">
        <v>11366</v>
      </c>
      <c r="C4109" s="121" t="s">
        <v>14757</v>
      </c>
      <c r="D4109" s="123" t="s">
        <v>987</v>
      </c>
    </row>
    <row r="4110" spans="1:4" ht="27" x14ac:dyDescent="0.2">
      <c r="A4110" s="120" t="s">
        <v>5929</v>
      </c>
      <c r="B4110" s="122" t="s">
        <v>11367</v>
      </c>
      <c r="C4110" s="121" t="s">
        <v>14757</v>
      </c>
      <c r="D4110" s="123" t="s">
        <v>2440</v>
      </c>
    </row>
    <row r="4111" spans="1:4" ht="27" x14ac:dyDescent="0.2">
      <c r="A4111" s="120" t="s">
        <v>5930</v>
      </c>
      <c r="B4111" s="122" t="s">
        <v>11368</v>
      </c>
      <c r="C4111" s="121" t="s">
        <v>14757</v>
      </c>
      <c r="D4111" s="123" t="s">
        <v>145</v>
      </c>
    </row>
    <row r="4112" spans="1:4" ht="27" x14ac:dyDescent="0.2">
      <c r="A4112" s="120" t="s">
        <v>5932</v>
      </c>
      <c r="B4112" s="122" t="s">
        <v>11369</v>
      </c>
      <c r="C4112" s="121" t="s">
        <v>14757</v>
      </c>
      <c r="D4112" s="123" t="s">
        <v>14566</v>
      </c>
    </row>
    <row r="4113" spans="1:4" ht="27" x14ac:dyDescent="0.2">
      <c r="A4113" s="120" t="s">
        <v>5933</v>
      </c>
      <c r="B4113" s="122" t="s">
        <v>11370</v>
      </c>
      <c r="C4113" s="121" t="s">
        <v>14757</v>
      </c>
      <c r="D4113" s="123" t="s">
        <v>6018</v>
      </c>
    </row>
    <row r="4114" spans="1:4" ht="27" x14ac:dyDescent="0.2">
      <c r="A4114" s="120" t="s">
        <v>5935</v>
      </c>
      <c r="B4114" s="122" t="s">
        <v>11371</v>
      </c>
      <c r="C4114" s="121" t="s">
        <v>14757</v>
      </c>
      <c r="D4114" s="123" t="s">
        <v>16567</v>
      </c>
    </row>
    <row r="4115" spans="1:4" ht="27" x14ac:dyDescent="0.2">
      <c r="A4115" s="120" t="s">
        <v>5936</v>
      </c>
      <c r="B4115" s="122" t="s">
        <v>11372</v>
      </c>
      <c r="C4115" s="121" t="s">
        <v>14757</v>
      </c>
      <c r="D4115" s="123" t="s">
        <v>18100</v>
      </c>
    </row>
    <row r="4116" spans="1:4" ht="27" x14ac:dyDescent="0.2">
      <c r="A4116" s="120" t="s">
        <v>5937</v>
      </c>
      <c r="B4116" s="122" t="s">
        <v>11373</v>
      </c>
      <c r="C4116" s="121" t="s">
        <v>14757</v>
      </c>
      <c r="D4116" s="123" t="s">
        <v>18101</v>
      </c>
    </row>
    <row r="4117" spans="1:4" ht="40.5" x14ac:dyDescent="0.2">
      <c r="A4117" s="120" t="s">
        <v>5938</v>
      </c>
      <c r="B4117" s="122" t="s">
        <v>11374</v>
      </c>
      <c r="C4117" s="121" t="s">
        <v>14757</v>
      </c>
      <c r="D4117" s="123" t="s">
        <v>4179</v>
      </c>
    </row>
    <row r="4118" spans="1:4" ht="40.5" x14ac:dyDescent="0.2">
      <c r="A4118" s="120" t="s">
        <v>5939</v>
      </c>
      <c r="B4118" s="122" t="s">
        <v>11375</v>
      </c>
      <c r="C4118" s="121" t="s">
        <v>14757</v>
      </c>
      <c r="D4118" s="123" t="s">
        <v>161</v>
      </c>
    </row>
    <row r="4119" spans="1:4" ht="40.5" x14ac:dyDescent="0.2">
      <c r="A4119" s="120" t="s">
        <v>5940</v>
      </c>
      <c r="B4119" s="122" t="s">
        <v>11376</v>
      </c>
      <c r="C4119" s="121" t="s">
        <v>14757</v>
      </c>
      <c r="D4119" s="123" t="s">
        <v>18102</v>
      </c>
    </row>
    <row r="4120" spans="1:4" ht="40.5" x14ac:dyDescent="0.2">
      <c r="A4120" s="120" t="s">
        <v>5941</v>
      </c>
      <c r="B4120" s="122" t="s">
        <v>11377</v>
      </c>
      <c r="C4120" s="121" t="s">
        <v>14757</v>
      </c>
      <c r="D4120" s="123" t="s">
        <v>476</v>
      </c>
    </row>
    <row r="4121" spans="1:4" ht="40.5" x14ac:dyDescent="0.2">
      <c r="A4121" s="120" t="s">
        <v>5942</v>
      </c>
      <c r="B4121" s="122" t="s">
        <v>11378</v>
      </c>
      <c r="C4121" s="121" t="s">
        <v>14757</v>
      </c>
      <c r="D4121" s="123" t="s">
        <v>367</v>
      </c>
    </row>
    <row r="4122" spans="1:4" ht="40.5" x14ac:dyDescent="0.2">
      <c r="A4122" s="120" t="s">
        <v>5944</v>
      </c>
      <c r="B4122" s="122" t="s">
        <v>11379</v>
      </c>
      <c r="C4122" s="121" t="s">
        <v>14757</v>
      </c>
      <c r="D4122" s="123" t="s">
        <v>6415</v>
      </c>
    </row>
    <row r="4123" spans="1:4" ht="40.5" x14ac:dyDescent="0.2">
      <c r="A4123" s="120" t="s">
        <v>5945</v>
      </c>
      <c r="B4123" s="122" t="s">
        <v>11380</v>
      </c>
      <c r="C4123" s="121" t="s">
        <v>14757</v>
      </c>
      <c r="D4123" s="123" t="s">
        <v>16221</v>
      </c>
    </row>
    <row r="4124" spans="1:4" ht="40.5" x14ac:dyDescent="0.2">
      <c r="A4124" s="120" t="s">
        <v>5946</v>
      </c>
      <c r="B4124" s="122" t="s">
        <v>11381</v>
      </c>
      <c r="C4124" s="121" t="s">
        <v>14757</v>
      </c>
      <c r="D4124" s="123" t="s">
        <v>17297</v>
      </c>
    </row>
    <row r="4125" spans="1:4" ht="40.5" x14ac:dyDescent="0.2">
      <c r="A4125" s="120" t="s">
        <v>5947</v>
      </c>
      <c r="B4125" s="122" t="s">
        <v>11382</v>
      </c>
      <c r="C4125" s="121" t="s">
        <v>14757</v>
      </c>
      <c r="D4125" s="123" t="s">
        <v>7830</v>
      </c>
    </row>
    <row r="4126" spans="1:4" ht="40.5" x14ac:dyDescent="0.2">
      <c r="A4126" s="120" t="s">
        <v>5948</v>
      </c>
      <c r="B4126" s="122" t="s">
        <v>11383</v>
      </c>
      <c r="C4126" s="121" t="s">
        <v>14757</v>
      </c>
      <c r="D4126" s="123" t="s">
        <v>18103</v>
      </c>
    </row>
    <row r="4127" spans="1:4" ht="40.5" x14ac:dyDescent="0.2">
      <c r="A4127" s="120" t="s">
        <v>5949</v>
      </c>
      <c r="B4127" s="122" t="s">
        <v>11384</v>
      </c>
      <c r="C4127" s="121" t="s">
        <v>14757</v>
      </c>
      <c r="D4127" s="123" t="s">
        <v>18104</v>
      </c>
    </row>
    <row r="4128" spans="1:4" ht="40.5" x14ac:dyDescent="0.2">
      <c r="A4128" s="120" t="s">
        <v>5950</v>
      </c>
      <c r="B4128" s="122" t="s">
        <v>11385</v>
      </c>
      <c r="C4128" s="121" t="s">
        <v>14757</v>
      </c>
      <c r="D4128" s="123" t="s">
        <v>6666</v>
      </c>
    </row>
    <row r="4129" spans="1:4" ht="40.5" x14ac:dyDescent="0.2">
      <c r="A4129" s="120" t="s">
        <v>5951</v>
      </c>
      <c r="B4129" s="122" t="s">
        <v>11386</v>
      </c>
      <c r="C4129" s="121" t="s">
        <v>14757</v>
      </c>
      <c r="D4129" s="123" t="s">
        <v>193</v>
      </c>
    </row>
    <row r="4130" spans="1:4" ht="40.5" x14ac:dyDescent="0.2">
      <c r="A4130" s="120" t="s">
        <v>5952</v>
      </c>
      <c r="B4130" s="122" t="s">
        <v>11387</v>
      </c>
      <c r="C4130" s="121" t="s">
        <v>14757</v>
      </c>
      <c r="D4130" s="123" t="s">
        <v>417</v>
      </c>
    </row>
    <row r="4131" spans="1:4" ht="40.5" x14ac:dyDescent="0.2">
      <c r="A4131" s="120" t="s">
        <v>5953</v>
      </c>
      <c r="B4131" s="122" t="s">
        <v>11388</v>
      </c>
      <c r="C4131" s="121" t="s">
        <v>14757</v>
      </c>
      <c r="D4131" s="123" t="s">
        <v>729</v>
      </c>
    </row>
    <row r="4132" spans="1:4" ht="40.5" x14ac:dyDescent="0.2">
      <c r="A4132" s="120" t="s">
        <v>5954</v>
      </c>
      <c r="B4132" s="122" t="s">
        <v>11389</v>
      </c>
      <c r="C4132" s="121" t="s">
        <v>14757</v>
      </c>
      <c r="D4132" s="123" t="s">
        <v>17848</v>
      </c>
    </row>
    <row r="4133" spans="1:4" ht="40.5" x14ac:dyDescent="0.2">
      <c r="A4133" s="120" t="s">
        <v>5955</v>
      </c>
      <c r="B4133" s="122" t="s">
        <v>11390</v>
      </c>
      <c r="C4133" s="121" t="s">
        <v>14757</v>
      </c>
      <c r="D4133" s="123" t="s">
        <v>13738</v>
      </c>
    </row>
    <row r="4134" spans="1:4" ht="40.5" x14ac:dyDescent="0.2">
      <c r="A4134" s="120" t="s">
        <v>5957</v>
      </c>
      <c r="B4134" s="122" t="s">
        <v>11391</v>
      </c>
      <c r="C4134" s="121" t="s">
        <v>14757</v>
      </c>
      <c r="D4134" s="123" t="s">
        <v>18105</v>
      </c>
    </row>
    <row r="4135" spans="1:4" ht="40.5" x14ac:dyDescent="0.2">
      <c r="A4135" s="120" t="s">
        <v>5958</v>
      </c>
      <c r="B4135" s="122" t="s">
        <v>11392</v>
      </c>
      <c r="C4135" s="121" t="s">
        <v>14757</v>
      </c>
      <c r="D4135" s="123" t="s">
        <v>18106</v>
      </c>
    </row>
    <row r="4136" spans="1:4" ht="40.5" x14ac:dyDescent="0.2">
      <c r="A4136" s="120" t="s">
        <v>5959</v>
      </c>
      <c r="B4136" s="122" t="s">
        <v>11393</v>
      </c>
      <c r="C4136" s="121" t="s">
        <v>14757</v>
      </c>
      <c r="D4136" s="123" t="s">
        <v>18107</v>
      </c>
    </row>
    <row r="4137" spans="1:4" ht="40.5" x14ac:dyDescent="0.2">
      <c r="A4137" s="120" t="s">
        <v>5960</v>
      </c>
      <c r="B4137" s="122" t="s">
        <v>11394</v>
      </c>
      <c r="C4137" s="121" t="s">
        <v>14757</v>
      </c>
      <c r="D4137" s="123" t="s">
        <v>989</v>
      </c>
    </row>
    <row r="4138" spans="1:4" ht="40.5" x14ac:dyDescent="0.2">
      <c r="A4138" s="120" t="s">
        <v>5961</v>
      </c>
      <c r="B4138" s="122" t="s">
        <v>11395</v>
      </c>
      <c r="C4138" s="121" t="s">
        <v>14757</v>
      </c>
      <c r="D4138" s="123" t="s">
        <v>14724</v>
      </c>
    </row>
    <row r="4139" spans="1:4" ht="40.5" x14ac:dyDescent="0.2">
      <c r="A4139" s="120" t="s">
        <v>5962</v>
      </c>
      <c r="B4139" s="122" t="s">
        <v>11396</v>
      </c>
      <c r="C4139" s="121" t="s">
        <v>14757</v>
      </c>
      <c r="D4139" s="123" t="s">
        <v>4221</v>
      </c>
    </row>
    <row r="4140" spans="1:4" ht="40.5" x14ac:dyDescent="0.2">
      <c r="A4140" s="120" t="s">
        <v>5963</v>
      </c>
      <c r="B4140" s="122" t="s">
        <v>11397</v>
      </c>
      <c r="C4140" s="121" t="s">
        <v>14757</v>
      </c>
      <c r="D4140" s="123" t="s">
        <v>5227</v>
      </c>
    </row>
    <row r="4141" spans="1:4" ht="40.5" x14ac:dyDescent="0.2">
      <c r="A4141" s="120" t="s">
        <v>5964</v>
      </c>
      <c r="B4141" s="122" t="s">
        <v>11398</v>
      </c>
      <c r="C4141" s="121" t="s">
        <v>14757</v>
      </c>
      <c r="D4141" s="123" t="s">
        <v>17851</v>
      </c>
    </row>
    <row r="4142" spans="1:4" ht="40.5" x14ac:dyDescent="0.2">
      <c r="A4142" s="120" t="s">
        <v>5965</v>
      </c>
      <c r="B4142" s="122" t="s">
        <v>11399</v>
      </c>
      <c r="C4142" s="121" t="s">
        <v>14757</v>
      </c>
      <c r="D4142" s="123" t="s">
        <v>3447</v>
      </c>
    </row>
    <row r="4143" spans="1:4" ht="40.5" x14ac:dyDescent="0.2">
      <c r="A4143" s="120" t="s">
        <v>5966</v>
      </c>
      <c r="B4143" s="122" t="s">
        <v>11400</v>
      </c>
      <c r="C4143" s="121" t="s">
        <v>14757</v>
      </c>
      <c r="D4143" s="123" t="s">
        <v>18108</v>
      </c>
    </row>
    <row r="4144" spans="1:4" ht="40.5" x14ac:dyDescent="0.2">
      <c r="A4144" s="120" t="s">
        <v>5967</v>
      </c>
      <c r="B4144" s="122" t="s">
        <v>11401</v>
      </c>
      <c r="C4144" s="121" t="s">
        <v>14757</v>
      </c>
      <c r="D4144" s="123" t="s">
        <v>18109</v>
      </c>
    </row>
    <row r="4145" spans="1:4" ht="40.5" x14ac:dyDescent="0.2">
      <c r="A4145" s="120" t="s">
        <v>5968</v>
      </c>
      <c r="B4145" s="122" t="s">
        <v>11402</v>
      </c>
      <c r="C4145" s="121" t="s">
        <v>14757</v>
      </c>
      <c r="D4145" s="123" t="s">
        <v>18110</v>
      </c>
    </row>
    <row r="4146" spans="1:4" ht="27" x14ac:dyDescent="0.2">
      <c r="A4146" s="120" t="s">
        <v>5969</v>
      </c>
      <c r="B4146" s="122" t="s">
        <v>11403</v>
      </c>
      <c r="C4146" s="121" t="s">
        <v>14757</v>
      </c>
      <c r="D4146" s="123" t="s">
        <v>18111</v>
      </c>
    </row>
    <row r="4147" spans="1:4" ht="27" x14ac:dyDescent="0.2">
      <c r="A4147" s="120" t="s">
        <v>5970</v>
      </c>
      <c r="B4147" s="122" t="s">
        <v>11404</v>
      </c>
      <c r="C4147" s="121" t="s">
        <v>14757</v>
      </c>
      <c r="D4147" s="123" t="s">
        <v>14729</v>
      </c>
    </row>
    <row r="4148" spans="1:4" ht="40.5" x14ac:dyDescent="0.2">
      <c r="A4148" s="120" t="s">
        <v>5971</v>
      </c>
      <c r="B4148" s="122" t="s">
        <v>11405</v>
      </c>
      <c r="C4148" s="121" t="s">
        <v>14757</v>
      </c>
      <c r="D4148" s="123" t="s">
        <v>18112</v>
      </c>
    </row>
    <row r="4149" spans="1:4" ht="27" x14ac:dyDescent="0.2">
      <c r="A4149" s="120" t="s">
        <v>5972</v>
      </c>
      <c r="B4149" s="122" t="s">
        <v>11406</v>
      </c>
      <c r="C4149" s="121" t="s">
        <v>14757</v>
      </c>
      <c r="D4149" s="123" t="s">
        <v>18113</v>
      </c>
    </row>
    <row r="4150" spans="1:4" ht="27" x14ac:dyDescent="0.2">
      <c r="A4150" s="120" t="s">
        <v>5973</v>
      </c>
      <c r="B4150" s="122" t="s">
        <v>11407</v>
      </c>
      <c r="C4150" s="121" t="s">
        <v>14757</v>
      </c>
      <c r="D4150" s="123" t="s">
        <v>6073</v>
      </c>
    </row>
    <row r="4151" spans="1:4" ht="40.5" x14ac:dyDescent="0.2">
      <c r="A4151" s="120" t="s">
        <v>5974</v>
      </c>
      <c r="B4151" s="122" t="s">
        <v>11408</v>
      </c>
      <c r="C4151" s="121" t="s">
        <v>14757</v>
      </c>
      <c r="D4151" s="123" t="s">
        <v>18114</v>
      </c>
    </row>
    <row r="4152" spans="1:4" ht="27" x14ac:dyDescent="0.2">
      <c r="A4152" s="120" t="s">
        <v>5975</v>
      </c>
      <c r="B4152" s="122" t="s">
        <v>15813</v>
      </c>
      <c r="C4152" s="121" t="s">
        <v>14757</v>
      </c>
      <c r="D4152" s="123" t="s">
        <v>330</v>
      </c>
    </row>
    <row r="4153" spans="1:4" ht="27" x14ac:dyDescent="0.2">
      <c r="A4153" s="120" t="s">
        <v>5976</v>
      </c>
      <c r="B4153" s="122" t="s">
        <v>11409</v>
      </c>
      <c r="C4153" s="121" t="s">
        <v>14757</v>
      </c>
      <c r="D4153" s="123" t="s">
        <v>1259</v>
      </c>
    </row>
    <row r="4154" spans="1:4" ht="27" x14ac:dyDescent="0.2">
      <c r="A4154" s="120" t="s">
        <v>5977</v>
      </c>
      <c r="B4154" s="122" t="s">
        <v>11410</v>
      </c>
      <c r="C4154" s="121" t="s">
        <v>14757</v>
      </c>
      <c r="D4154" s="123" t="s">
        <v>384</v>
      </c>
    </row>
    <row r="4155" spans="1:4" ht="27" x14ac:dyDescent="0.2">
      <c r="A4155" s="120" t="s">
        <v>5978</v>
      </c>
      <c r="B4155" s="122" t="s">
        <v>15814</v>
      </c>
      <c r="C4155" s="121" t="s">
        <v>14757</v>
      </c>
      <c r="D4155" s="123" t="s">
        <v>342</v>
      </c>
    </row>
    <row r="4156" spans="1:4" ht="27" x14ac:dyDescent="0.2">
      <c r="A4156" s="120" t="s">
        <v>5979</v>
      </c>
      <c r="B4156" s="122" t="s">
        <v>11411</v>
      </c>
      <c r="C4156" s="121" t="s">
        <v>14757</v>
      </c>
      <c r="D4156" s="123" t="s">
        <v>13538</v>
      </c>
    </row>
    <row r="4157" spans="1:4" ht="27" x14ac:dyDescent="0.2">
      <c r="A4157" s="120" t="s">
        <v>5980</v>
      </c>
      <c r="B4157" s="122" t="s">
        <v>11412</v>
      </c>
      <c r="C4157" s="121" t="s">
        <v>14757</v>
      </c>
      <c r="D4157" s="123" t="s">
        <v>677</v>
      </c>
    </row>
    <row r="4158" spans="1:4" ht="27" x14ac:dyDescent="0.2">
      <c r="A4158" s="120" t="s">
        <v>5982</v>
      </c>
      <c r="B4158" s="122" t="s">
        <v>15815</v>
      </c>
      <c r="C4158" s="121" t="s">
        <v>14757</v>
      </c>
      <c r="D4158" s="123" t="s">
        <v>810</v>
      </c>
    </row>
    <row r="4159" spans="1:4" ht="27" x14ac:dyDescent="0.2">
      <c r="A4159" s="120" t="s">
        <v>5983</v>
      </c>
      <c r="B4159" s="122" t="s">
        <v>15816</v>
      </c>
      <c r="C4159" s="121" t="s">
        <v>14757</v>
      </c>
      <c r="D4159" s="123" t="s">
        <v>1338</v>
      </c>
    </row>
    <row r="4160" spans="1:4" ht="27" x14ac:dyDescent="0.2">
      <c r="A4160" s="120" t="s">
        <v>5984</v>
      </c>
      <c r="B4160" s="122" t="s">
        <v>11413</v>
      </c>
      <c r="C4160" s="121" t="s">
        <v>14757</v>
      </c>
      <c r="D4160" s="123" t="s">
        <v>305</v>
      </c>
    </row>
    <row r="4161" spans="1:4" ht="27" x14ac:dyDescent="0.2">
      <c r="A4161" s="120" t="s">
        <v>5985</v>
      </c>
      <c r="B4161" s="122" t="s">
        <v>11414</v>
      </c>
      <c r="C4161" s="121" t="s">
        <v>14757</v>
      </c>
      <c r="D4161" s="123" t="s">
        <v>14546</v>
      </c>
    </row>
    <row r="4162" spans="1:4" ht="27" x14ac:dyDescent="0.2">
      <c r="A4162" s="120" t="s">
        <v>5986</v>
      </c>
      <c r="B4162" s="122" t="s">
        <v>15817</v>
      </c>
      <c r="C4162" s="121" t="s">
        <v>14757</v>
      </c>
      <c r="D4162" s="123" t="s">
        <v>5432</v>
      </c>
    </row>
    <row r="4163" spans="1:4" ht="27" x14ac:dyDescent="0.2">
      <c r="A4163" s="120" t="s">
        <v>5987</v>
      </c>
      <c r="B4163" s="122" t="s">
        <v>15818</v>
      </c>
      <c r="C4163" s="121" t="s">
        <v>14757</v>
      </c>
      <c r="D4163" s="123" t="s">
        <v>5432</v>
      </c>
    </row>
    <row r="4164" spans="1:4" ht="27" x14ac:dyDescent="0.2">
      <c r="A4164" s="120" t="s">
        <v>5988</v>
      </c>
      <c r="B4164" s="122" t="s">
        <v>15819</v>
      </c>
      <c r="C4164" s="121" t="s">
        <v>14757</v>
      </c>
      <c r="D4164" s="123" t="s">
        <v>13413</v>
      </c>
    </row>
    <row r="4165" spans="1:4" ht="27" x14ac:dyDescent="0.2">
      <c r="A4165" s="120" t="s">
        <v>5989</v>
      </c>
      <c r="B4165" s="122" t="s">
        <v>11415</v>
      </c>
      <c r="C4165" s="121" t="s">
        <v>14757</v>
      </c>
      <c r="D4165" s="123" t="s">
        <v>3165</v>
      </c>
    </row>
    <row r="4166" spans="1:4" ht="27" x14ac:dyDescent="0.2">
      <c r="A4166" s="120" t="s">
        <v>5990</v>
      </c>
      <c r="B4166" s="122" t="s">
        <v>15820</v>
      </c>
      <c r="C4166" s="121" t="s">
        <v>14757</v>
      </c>
      <c r="D4166" s="123" t="s">
        <v>1025</v>
      </c>
    </row>
    <row r="4167" spans="1:4" ht="27" x14ac:dyDescent="0.2">
      <c r="A4167" s="120" t="s">
        <v>5991</v>
      </c>
      <c r="B4167" s="122" t="s">
        <v>11416</v>
      </c>
      <c r="C4167" s="121" t="s">
        <v>14757</v>
      </c>
      <c r="D4167" s="123" t="s">
        <v>2827</v>
      </c>
    </row>
    <row r="4168" spans="1:4" ht="27" x14ac:dyDescent="0.2">
      <c r="A4168" s="120" t="s">
        <v>5992</v>
      </c>
      <c r="B4168" s="122" t="s">
        <v>11417</v>
      </c>
      <c r="C4168" s="121" t="s">
        <v>14757</v>
      </c>
      <c r="D4168" s="123" t="s">
        <v>751</v>
      </c>
    </row>
    <row r="4169" spans="1:4" ht="27" x14ac:dyDescent="0.2">
      <c r="A4169" s="120" t="s">
        <v>5994</v>
      </c>
      <c r="B4169" s="122" t="s">
        <v>11418</v>
      </c>
      <c r="C4169" s="121" t="s">
        <v>14757</v>
      </c>
      <c r="D4169" s="123" t="s">
        <v>17486</v>
      </c>
    </row>
    <row r="4170" spans="1:4" ht="27" x14ac:dyDescent="0.2">
      <c r="A4170" s="120" t="s">
        <v>5995</v>
      </c>
      <c r="B4170" s="122" t="s">
        <v>11419</v>
      </c>
      <c r="C4170" s="121" t="s">
        <v>14757</v>
      </c>
      <c r="D4170" s="123" t="s">
        <v>1268</v>
      </c>
    </row>
    <row r="4171" spans="1:4" ht="27" x14ac:dyDescent="0.2">
      <c r="A4171" s="120" t="s">
        <v>5996</v>
      </c>
      <c r="B4171" s="122" t="s">
        <v>11420</v>
      </c>
      <c r="C4171" s="121" t="s">
        <v>14757</v>
      </c>
      <c r="D4171" s="123" t="s">
        <v>394</v>
      </c>
    </row>
    <row r="4172" spans="1:4" ht="27" x14ac:dyDescent="0.2">
      <c r="A4172" s="120" t="s">
        <v>5997</v>
      </c>
      <c r="B4172" s="122" t="s">
        <v>11421</v>
      </c>
      <c r="C4172" s="121" t="s">
        <v>14757</v>
      </c>
      <c r="D4172" s="123" t="s">
        <v>717</v>
      </c>
    </row>
    <row r="4173" spans="1:4" ht="27" x14ac:dyDescent="0.2">
      <c r="A4173" s="120" t="s">
        <v>5998</v>
      </c>
      <c r="B4173" s="122" t="s">
        <v>11422</v>
      </c>
      <c r="C4173" s="121" t="s">
        <v>14757</v>
      </c>
      <c r="D4173" s="123" t="s">
        <v>1690</v>
      </c>
    </row>
    <row r="4174" spans="1:4" ht="27" x14ac:dyDescent="0.2">
      <c r="A4174" s="120" t="s">
        <v>5999</v>
      </c>
      <c r="B4174" s="122" t="s">
        <v>11423</v>
      </c>
      <c r="C4174" s="121" t="s">
        <v>14757</v>
      </c>
      <c r="D4174" s="123" t="s">
        <v>14187</v>
      </c>
    </row>
    <row r="4175" spans="1:4" ht="27" x14ac:dyDescent="0.2">
      <c r="A4175" s="120" t="s">
        <v>6000</v>
      </c>
      <c r="B4175" s="122" t="s">
        <v>11424</v>
      </c>
      <c r="C4175" s="121" t="s">
        <v>14757</v>
      </c>
      <c r="D4175" s="123" t="s">
        <v>5637</v>
      </c>
    </row>
    <row r="4176" spans="1:4" ht="27" x14ac:dyDescent="0.2">
      <c r="A4176" s="120" t="s">
        <v>6001</v>
      </c>
      <c r="B4176" s="122" t="s">
        <v>11425</v>
      </c>
      <c r="C4176" s="121" t="s">
        <v>14757</v>
      </c>
      <c r="D4176" s="123" t="s">
        <v>14513</v>
      </c>
    </row>
    <row r="4177" spans="1:4" ht="27" x14ac:dyDescent="0.2">
      <c r="A4177" s="120" t="s">
        <v>6003</v>
      </c>
      <c r="B4177" s="122" t="s">
        <v>11426</v>
      </c>
      <c r="C4177" s="121" t="s">
        <v>14757</v>
      </c>
      <c r="D4177" s="123" t="s">
        <v>13334</v>
      </c>
    </row>
    <row r="4178" spans="1:4" ht="27" x14ac:dyDescent="0.2">
      <c r="A4178" s="120" t="s">
        <v>6004</v>
      </c>
      <c r="B4178" s="122" t="s">
        <v>11427</v>
      </c>
      <c r="C4178" s="121" t="s">
        <v>14757</v>
      </c>
      <c r="D4178" s="123" t="s">
        <v>5347</v>
      </c>
    </row>
    <row r="4179" spans="1:4" ht="27" x14ac:dyDescent="0.2">
      <c r="A4179" s="120" t="s">
        <v>6005</v>
      </c>
      <c r="B4179" s="122" t="s">
        <v>11428</v>
      </c>
      <c r="C4179" s="121" t="s">
        <v>14757</v>
      </c>
      <c r="D4179" s="123" t="s">
        <v>6521</v>
      </c>
    </row>
    <row r="4180" spans="1:4" ht="27" x14ac:dyDescent="0.2">
      <c r="A4180" s="120" t="s">
        <v>6007</v>
      </c>
      <c r="B4180" s="122" t="s">
        <v>11429</v>
      </c>
      <c r="C4180" s="121" t="s">
        <v>14757</v>
      </c>
      <c r="D4180" s="123" t="s">
        <v>18115</v>
      </c>
    </row>
    <row r="4181" spans="1:4" ht="27" x14ac:dyDescent="0.2">
      <c r="A4181" s="120" t="s">
        <v>6008</v>
      </c>
      <c r="B4181" s="122" t="s">
        <v>11430</v>
      </c>
      <c r="C4181" s="121" t="s">
        <v>14757</v>
      </c>
      <c r="D4181" s="123" t="s">
        <v>18116</v>
      </c>
    </row>
    <row r="4182" spans="1:4" ht="40.5" x14ac:dyDescent="0.2">
      <c r="A4182" s="120" t="s">
        <v>6009</v>
      </c>
      <c r="B4182" s="122" t="s">
        <v>11431</v>
      </c>
      <c r="C4182" s="121" t="s">
        <v>14757</v>
      </c>
      <c r="D4182" s="123" t="s">
        <v>1031</v>
      </c>
    </row>
    <row r="4183" spans="1:4" ht="40.5" x14ac:dyDescent="0.2">
      <c r="A4183" s="120" t="s">
        <v>6010</v>
      </c>
      <c r="B4183" s="122" t="s">
        <v>11432</v>
      </c>
      <c r="C4183" s="121" t="s">
        <v>14757</v>
      </c>
      <c r="D4183" s="123" t="s">
        <v>17850</v>
      </c>
    </row>
    <row r="4184" spans="1:4" ht="27" x14ac:dyDescent="0.2">
      <c r="A4184" s="120" t="s">
        <v>6011</v>
      </c>
      <c r="B4184" s="122" t="s">
        <v>11433</v>
      </c>
      <c r="C4184" s="121" t="s">
        <v>14757</v>
      </c>
      <c r="D4184" s="123" t="s">
        <v>618</v>
      </c>
    </row>
    <row r="4185" spans="1:4" ht="40.5" x14ac:dyDescent="0.2">
      <c r="A4185" s="120" t="s">
        <v>6012</v>
      </c>
      <c r="B4185" s="122" t="s">
        <v>11434</v>
      </c>
      <c r="C4185" s="121" t="s">
        <v>14757</v>
      </c>
      <c r="D4185" s="123" t="s">
        <v>425</v>
      </c>
    </row>
    <row r="4186" spans="1:4" ht="40.5" x14ac:dyDescent="0.2">
      <c r="A4186" s="120" t="s">
        <v>6013</v>
      </c>
      <c r="B4186" s="122" t="s">
        <v>11435</v>
      </c>
      <c r="C4186" s="121" t="s">
        <v>14757</v>
      </c>
      <c r="D4186" s="123" t="s">
        <v>18117</v>
      </c>
    </row>
    <row r="4187" spans="1:4" ht="40.5" x14ac:dyDescent="0.2">
      <c r="A4187" s="120" t="s">
        <v>6014</v>
      </c>
      <c r="B4187" s="122" t="s">
        <v>11436</v>
      </c>
      <c r="C4187" s="121" t="s">
        <v>14757</v>
      </c>
      <c r="D4187" s="123" t="s">
        <v>18118</v>
      </c>
    </row>
    <row r="4188" spans="1:4" ht="27" x14ac:dyDescent="0.2">
      <c r="A4188" s="120" t="s">
        <v>6016</v>
      </c>
      <c r="B4188" s="122" t="s">
        <v>11437</v>
      </c>
      <c r="C4188" s="121" t="s">
        <v>14757</v>
      </c>
      <c r="D4188" s="123" t="s">
        <v>6157</v>
      </c>
    </row>
    <row r="4189" spans="1:4" ht="27" x14ac:dyDescent="0.2">
      <c r="A4189" s="120" t="s">
        <v>6017</v>
      </c>
      <c r="B4189" s="122" t="s">
        <v>11438</v>
      </c>
      <c r="C4189" s="121" t="s">
        <v>14757</v>
      </c>
      <c r="D4189" s="123" t="s">
        <v>14218</v>
      </c>
    </row>
    <row r="4190" spans="1:4" ht="40.5" x14ac:dyDescent="0.2">
      <c r="A4190" s="120" t="s">
        <v>6019</v>
      </c>
      <c r="B4190" s="122" t="s">
        <v>11439</v>
      </c>
      <c r="C4190" s="121" t="s">
        <v>14757</v>
      </c>
      <c r="D4190" s="123" t="s">
        <v>1768</v>
      </c>
    </row>
    <row r="4191" spans="1:4" ht="40.5" x14ac:dyDescent="0.2">
      <c r="A4191" s="120" t="s">
        <v>6020</v>
      </c>
      <c r="B4191" s="122" t="s">
        <v>11440</v>
      </c>
      <c r="C4191" s="121" t="s">
        <v>14757</v>
      </c>
      <c r="D4191" s="123" t="s">
        <v>14492</v>
      </c>
    </row>
    <row r="4192" spans="1:4" ht="27" x14ac:dyDescent="0.2">
      <c r="A4192" s="120" t="s">
        <v>6021</v>
      </c>
      <c r="B4192" s="122" t="s">
        <v>11441</v>
      </c>
      <c r="C4192" s="121" t="s">
        <v>14757</v>
      </c>
      <c r="D4192" s="123" t="s">
        <v>14530</v>
      </c>
    </row>
    <row r="4193" spans="1:4" ht="27" x14ac:dyDescent="0.2">
      <c r="A4193" s="120" t="s">
        <v>6022</v>
      </c>
      <c r="B4193" s="122" t="s">
        <v>11442</v>
      </c>
      <c r="C4193" s="121" t="s">
        <v>14757</v>
      </c>
      <c r="D4193" s="123" t="s">
        <v>428</v>
      </c>
    </row>
    <row r="4194" spans="1:4" ht="27" x14ac:dyDescent="0.2">
      <c r="A4194" s="120" t="s">
        <v>6023</v>
      </c>
      <c r="B4194" s="122" t="s">
        <v>11443</v>
      </c>
      <c r="C4194" s="121" t="s">
        <v>14757</v>
      </c>
      <c r="D4194" s="123" t="s">
        <v>18119</v>
      </c>
    </row>
    <row r="4195" spans="1:4" ht="27" x14ac:dyDescent="0.2">
      <c r="A4195" s="120" t="s">
        <v>6024</v>
      </c>
      <c r="B4195" s="122" t="s">
        <v>11444</v>
      </c>
      <c r="C4195" s="121" t="s">
        <v>14757</v>
      </c>
      <c r="D4195" s="123" t="s">
        <v>779</v>
      </c>
    </row>
    <row r="4196" spans="1:4" ht="27" x14ac:dyDescent="0.2">
      <c r="A4196" s="120" t="s">
        <v>6026</v>
      </c>
      <c r="B4196" s="122" t="s">
        <v>11445</v>
      </c>
      <c r="C4196" s="121" t="s">
        <v>14757</v>
      </c>
      <c r="D4196" s="123" t="s">
        <v>13259</v>
      </c>
    </row>
    <row r="4197" spans="1:4" ht="27" x14ac:dyDescent="0.2">
      <c r="A4197" s="120" t="s">
        <v>6027</v>
      </c>
      <c r="B4197" s="122" t="s">
        <v>11446</v>
      </c>
      <c r="C4197" s="121" t="s">
        <v>14757</v>
      </c>
      <c r="D4197" s="123" t="s">
        <v>14235</v>
      </c>
    </row>
    <row r="4198" spans="1:4" ht="27" x14ac:dyDescent="0.2">
      <c r="A4198" s="120" t="s">
        <v>6028</v>
      </c>
      <c r="B4198" s="122" t="s">
        <v>11447</v>
      </c>
      <c r="C4198" s="121" t="s">
        <v>14757</v>
      </c>
      <c r="D4198" s="123" t="s">
        <v>18120</v>
      </c>
    </row>
    <row r="4199" spans="1:4" ht="27" x14ac:dyDescent="0.2">
      <c r="A4199" s="120" t="s">
        <v>6030</v>
      </c>
      <c r="B4199" s="122" t="s">
        <v>11448</v>
      </c>
      <c r="C4199" s="121" t="s">
        <v>14757</v>
      </c>
      <c r="D4199" s="123" t="s">
        <v>395</v>
      </c>
    </row>
    <row r="4200" spans="1:4" ht="27" x14ac:dyDescent="0.2">
      <c r="A4200" s="120" t="s">
        <v>6031</v>
      </c>
      <c r="B4200" s="122" t="s">
        <v>11449</v>
      </c>
      <c r="C4200" s="121" t="s">
        <v>14757</v>
      </c>
      <c r="D4200" s="123" t="s">
        <v>671</v>
      </c>
    </row>
    <row r="4201" spans="1:4" ht="27" x14ac:dyDescent="0.2">
      <c r="A4201" s="120" t="s">
        <v>6032</v>
      </c>
      <c r="B4201" s="122" t="s">
        <v>11450</v>
      </c>
      <c r="C4201" s="121" t="s">
        <v>14757</v>
      </c>
      <c r="D4201" s="123" t="s">
        <v>18121</v>
      </c>
    </row>
    <row r="4202" spans="1:4" ht="27" x14ac:dyDescent="0.2">
      <c r="A4202" s="120" t="s">
        <v>6033</v>
      </c>
      <c r="B4202" s="122" t="s">
        <v>11451</v>
      </c>
      <c r="C4202" s="121" t="s">
        <v>14757</v>
      </c>
      <c r="D4202" s="123" t="s">
        <v>16944</v>
      </c>
    </row>
    <row r="4203" spans="1:4" ht="27" x14ac:dyDescent="0.2">
      <c r="A4203" s="120" t="s">
        <v>6035</v>
      </c>
      <c r="B4203" s="122" t="s">
        <v>11452</v>
      </c>
      <c r="C4203" s="121" t="s">
        <v>14757</v>
      </c>
      <c r="D4203" s="123" t="s">
        <v>14456</v>
      </c>
    </row>
    <row r="4204" spans="1:4" ht="27" x14ac:dyDescent="0.2">
      <c r="A4204" s="120" t="s">
        <v>6036</v>
      </c>
      <c r="B4204" s="122" t="s">
        <v>11453</v>
      </c>
      <c r="C4204" s="121" t="s">
        <v>14757</v>
      </c>
      <c r="D4204" s="123" t="s">
        <v>4880</v>
      </c>
    </row>
    <row r="4205" spans="1:4" ht="27" x14ac:dyDescent="0.2">
      <c r="A4205" s="120" t="s">
        <v>6037</v>
      </c>
      <c r="B4205" s="122" t="s">
        <v>11454</v>
      </c>
      <c r="C4205" s="121" t="s">
        <v>14757</v>
      </c>
      <c r="D4205" s="123" t="s">
        <v>6632</v>
      </c>
    </row>
    <row r="4206" spans="1:4" ht="27" x14ac:dyDescent="0.2">
      <c r="A4206" s="120" t="s">
        <v>6038</v>
      </c>
      <c r="B4206" s="122" t="s">
        <v>11455</v>
      </c>
      <c r="C4206" s="121" t="s">
        <v>14757</v>
      </c>
      <c r="D4206" s="123" t="s">
        <v>1582</v>
      </c>
    </row>
    <row r="4207" spans="1:4" ht="27" x14ac:dyDescent="0.2">
      <c r="A4207" s="120" t="s">
        <v>6039</v>
      </c>
      <c r="B4207" s="122" t="s">
        <v>11456</v>
      </c>
      <c r="C4207" s="121" t="s">
        <v>14757</v>
      </c>
      <c r="D4207" s="123" t="s">
        <v>3196</v>
      </c>
    </row>
    <row r="4208" spans="1:4" ht="27" x14ac:dyDescent="0.2">
      <c r="A4208" s="120" t="s">
        <v>6040</v>
      </c>
      <c r="B4208" s="122" t="s">
        <v>11457</v>
      </c>
      <c r="C4208" s="121" t="s">
        <v>14757</v>
      </c>
      <c r="D4208" s="123" t="s">
        <v>18122</v>
      </c>
    </row>
    <row r="4209" spans="1:4" ht="27" x14ac:dyDescent="0.2">
      <c r="A4209" s="120" t="s">
        <v>6041</v>
      </c>
      <c r="B4209" s="122" t="s">
        <v>11458</v>
      </c>
      <c r="C4209" s="121" t="s">
        <v>14757</v>
      </c>
      <c r="D4209" s="123" t="s">
        <v>14466</v>
      </c>
    </row>
    <row r="4210" spans="1:4" ht="27" x14ac:dyDescent="0.2">
      <c r="A4210" s="120" t="s">
        <v>6042</v>
      </c>
      <c r="B4210" s="122" t="s">
        <v>11459</v>
      </c>
      <c r="C4210" s="121" t="s">
        <v>14757</v>
      </c>
      <c r="D4210" s="123" t="s">
        <v>17474</v>
      </c>
    </row>
    <row r="4211" spans="1:4" ht="27" x14ac:dyDescent="0.2">
      <c r="A4211" s="120" t="s">
        <v>6043</v>
      </c>
      <c r="B4211" s="122" t="s">
        <v>11460</v>
      </c>
      <c r="C4211" s="121" t="s">
        <v>14757</v>
      </c>
      <c r="D4211" s="123" t="s">
        <v>18123</v>
      </c>
    </row>
    <row r="4212" spans="1:4" ht="27" x14ac:dyDescent="0.2">
      <c r="A4212" s="120" t="s">
        <v>6044</v>
      </c>
      <c r="B4212" s="122" t="s">
        <v>11461</v>
      </c>
      <c r="C4212" s="121" t="s">
        <v>14757</v>
      </c>
      <c r="D4212" s="123" t="s">
        <v>18124</v>
      </c>
    </row>
    <row r="4213" spans="1:4" ht="27" x14ac:dyDescent="0.2">
      <c r="A4213" s="120" t="s">
        <v>6045</v>
      </c>
      <c r="B4213" s="122" t="s">
        <v>11462</v>
      </c>
      <c r="C4213" s="121" t="s">
        <v>14757</v>
      </c>
      <c r="D4213" s="123" t="s">
        <v>6196</v>
      </c>
    </row>
    <row r="4214" spans="1:4" ht="27" x14ac:dyDescent="0.2">
      <c r="A4214" s="120" t="s">
        <v>6046</v>
      </c>
      <c r="B4214" s="122" t="s">
        <v>11463</v>
      </c>
      <c r="C4214" s="121" t="s">
        <v>14757</v>
      </c>
      <c r="D4214" s="123" t="s">
        <v>14455</v>
      </c>
    </row>
    <row r="4215" spans="1:4" ht="27" x14ac:dyDescent="0.2">
      <c r="A4215" s="120" t="s">
        <v>6047</v>
      </c>
      <c r="B4215" s="122" t="s">
        <v>11464</v>
      </c>
      <c r="C4215" s="121" t="s">
        <v>14757</v>
      </c>
      <c r="D4215" s="123" t="s">
        <v>18125</v>
      </c>
    </row>
    <row r="4216" spans="1:4" ht="40.5" x14ac:dyDescent="0.2">
      <c r="A4216" s="120" t="s">
        <v>6048</v>
      </c>
      <c r="B4216" s="122" t="s">
        <v>11465</v>
      </c>
      <c r="C4216" s="121" t="s">
        <v>14757</v>
      </c>
      <c r="D4216" s="123" t="s">
        <v>6098</v>
      </c>
    </row>
    <row r="4217" spans="1:4" ht="40.5" x14ac:dyDescent="0.2">
      <c r="A4217" s="120" t="s">
        <v>6049</v>
      </c>
      <c r="B4217" s="122" t="s">
        <v>11466</v>
      </c>
      <c r="C4217" s="121" t="s">
        <v>14757</v>
      </c>
      <c r="D4217" s="123" t="s">
        <v>17932</v>
      </c>
    </row>
    <row r="4218" spans="1:4" ht="40.5" x14ac:dyDescent="0.2">
      <c r="A4218" s="120" t="s">
        <v>6050</v>
      </c>
      <c r="B4218" s="122" t="s">
        <v>11467</v>
      </c>
      <c r="C4218" s="121" t="s">
        <v>14757</v>
      </c>
      <c r="D4218" s="123" t="s">
        <v>18126</v>
      </c>
    </row>
    <row r="4219" spans="1:4" ht="40.5" x14ac:dyDescent="0.2">
      <c r="A4219" s="120" t="s">
        <v>6051</v>
      </c>
      <c r="B4219" s="122" t="s">
        <v>11468</v>
      </c>
      <c r="C4219" s="121" t="s">
        <v>14757</v>
      </c>
      <c r="D4219" s="123" t="s">
        <v>18127</v>
      </c>
    </row>
    <row r="4220" spans="1:4" ht="40.5" x14ac:dyDescent="0.2">
      <c r="A4220" s="120" t="s">
        <v>6052</v>
      </c>
      <c r="B4220" s="122" t="s">
        <v>11469</v>
      </c>
      <c r="C4220" s="121" t="s">
        <v>14757</v>
      </c>
      <c r="D4220" s="123" t="s">
        <v>18128</v>
      </c>
    </row>
    <row r="4221" spans="1:4" ht="40.5" x14ac:dyDescent="0.2">
      <c r="A4221" s="120" t="s">
        <v>6053</v>
      </c>
      <c r="B4221" s="122" t="s">
        <v>11470</v>
      </c>
      <c r="C4221" s="121" t="s">
        <v>14757</v>
      </c>
      <c r="D4221" s="123" t="s">
        <v>18129</v>
      </c>
    </row>
    <row r="4222" spans="1:4" ht="40.5" x14ac:dyDescent="0.2">
      <c r="A4222" s="120" t="s">
        <v>6054</v>
      </c>
      <c r="B4222" s="122" t="s">
        <v>11471</v>
      </c>
      <c r="C4222" s="121" t="s">
        <v>14757</v>
      </c>
      <c r="D4222" s="123" t="s">
        <v>18130</v>
      </c>
    </row>
    <row r="4223" spans="1:4" ht="40.5" x14ac:dyDescent="0.2">
      <c r="A4223" s="120" t="s">
        <v>6055</v>
      </c>
      <c r="B4223" s="122" t="s">
        <v>11472</v>
      </c>
      <c r="C4223" s="121" t="s">
        <v>14757</v>
      </c>
      <c r="D4223" s="123" t="s">
        <v>18131</v>
      </c>
    </row>
    <row r="4224" spans="1:4" ht="40.5" x14ac:dyDescent="0.2">
      <c r="A4224" s="120" t="s">
        <v>6056</v>
      </c>
      <c r="B4224" s="122" t="s">
        <v>11473</v>
      </c>
      <c r="C4224" s="121" t="s">
        <v>14757</v>
      </c>
      <c r="D4224" s="123" t="s">
        <v>18132</v>
      </c>
    </row>
    <row r="4225" spans="1:4" ht="40.5" x14ac:dyDescent="0.2">
      <c r="A4225" s="120" t="s">
        <v>6057</v>
      </c>
      <c r="B4225" s="122" t="s">
        <v>11474</v>
      </c>
      <c r="C4225" s="121" t="s">
        <v>14757</v>
      </c>
      <c r="D4225" s="123" t="s">
        <v>18133</v>
      </c>
    </row>
    <row r="4226" spans="1:4" ht="40.5" x14ac:dyDescent="0.2">
      <c r="A4226" s="120" t="s">
        <v>6058</v>
      </c>
      <c r="B4226" s="122" t="s">
        <v>11475</v>
      </c>
      <c r="C4226" s="121" t="s">
        <v>14757</v>
      </c>
      <c r="D4226" s="123" t="s">
        <v>13391</v>
      </c>
    </row>
    <row r="4227" spans="1:4" ht="40.5" x14ac:dyDescent="0.2">
      <c r="A4227" s="120" t="s">
        <v>6060</v>
      </c>
      <c r="B4227" s="122" t="s">
        <v>11476</v>
      </c>
      <c r="C4227" s="121" t="s">
        <v>14757</v>
      </c>
      <c r="D4227" s="123" t="s">
        <v>18134</v>
      </c>
    </row>
    <row r="4228" spans="1:4" ht="40.5" x14ac:dyDescent="0.2">
      <c r="A4228" s="120" t="s">
        <v>6061</v>
      </c>
      <c r="B4228" s="122" t="s">
        <v>11477</v>
      </c>
      <c r="C4228" s="121" t="s">
        <v>14757</v>
      </c>
      <c r="D4228" s="123" t="s">
        <v>18135</v>
      </c>
    </row>
    <row r="4229" spans="1:4" ht="40.5" x14ac:dyDescent="0.2">
      <c r="A4229" s="120" t="s">
        <v>6063</v>
      </c>
      <c r="B4229" s="122" t="s">
        <v>11478</v>
      </c>
      <c r="C4229" s="121" t="s">
        <v>14757</v>
      </c>
      <c r="D4229" s="123" t="s">
        <v>18136</v>
      </c>
    </row>
    <row r="4230" spans="1:4" ht="40.5" x14ac:dyDescent="0.2">
      <c r="A4230" s="120" t="s">
        <v>6064</v>
      </c>
      <c r="B4230" s="122" t="s">
        <v>11479</v>
      </c>
      <c r="C4230" s="121" t="s">
        <v>14757</v>
      </c>
      <c r="D4230" s="123" t="s">
        <v>18137</v>
      </c>
    </row>
    <row r="4231" spans="1:4" ht="27" x14ac:dyDescent="0.2">
      <c r="A4231" s="120" t="s">
        <v>6065</v>
      </c>
      <c r="B4231" s="122" t="s">
        <v>11480</v>
      </c>
      <c r="C4231" s="121" t="s">
        <v>14757</v>
      </c>
      <c r="D4231" s="123" t="s">
        <v>18138</v>
      </c>
    </row>
    <row r="4232" spans="1:4" ht="27" x14ac:dyDescent="0.2">
      <c r="A4232" s="120" t="s">
        <v>6066</v>
      </c>
      <c r="B4232" s="122" t="s">
        <v>11481</v>
      </c>
      <c r="C4232" s="121" t="s">
        <v>14757</v>
      </c>
      <c r="D4232" s="123" t="s">
        <v>13434</v>
      </c>
    </row>
    <row r="4233" spans="1:4" ht="27" x14ac:dyDescent="0.2">
      <c r="A4233" s="120" t="s">
        <v>6067</v>
      </c>
      <c r="B4233" s="122" t="s">
        <v>11482</v>
      </c>
      <c r="C4233" s="121" t="s">
        <v>14757</v>
      </c>
      <c r="D4233" s="123" t="s">
        <v>16409</v>
      </c>
    </row>
    <row r="4234" spans="1:4" ht="27" x14ac:dyDescent="0.2">
      <c r="A4234" s="120" t="s">
        <v>6068</v>
      </c>
      <c r="B4234" s="122" t="s">
        <v>15821</v>
      </c>
      <c r="C4234" s="121" t="s">
        <v>14757</v>
      </c>
      <c r="D4234" s="123" t="s">
        <v>17805</v>
      </c>
    </row>
    <row r="4235" spans="1:4" ht="27" x14ac:dyDescent="0.2">
      <c r="A4235" s="120" t="s">
        <v>6069</v>
      </c>
      <c r="B4235" s="122" t="s">
        <v>11483</v>
      </c>
      <c r="C4235" s="121" t="s">
        <v>14757</v>
      </c>
      <c r="D4235" s="123" t="s">
        <v>14721</v>
      </c>
    </row>
    <row r="4236" spans="1:4" ht="27" x14ac:dyDescent="0.2">
      <c r="A4236" s="120" t="s">
        <v>6070</v>
      </c>
      <c r="B4236" s="122" t="s">
        <v>11484</v>
      </c>
      <c r="C4236" s="121" t="s">
        <v>14757</v>
      </c>
      <c r="D4236" s="123" t="s">
        <v>18139</v>
      </c>
    </row>
    <row r="4237" spans="1:4" ht="27" x14ac:dyDescent="0.2">
      <c r="A4237" s="120" t="s">
        <v>6071</v>
      </c>
      <c r="B4237" s="122" t="s">
        <v>15822</v>
      </c>
      <c r="C4237" s="121" t="s">
        <v>14757</v>
      </c>
      <c r="D4237" s="123" t="s">
        <v>18140</v>
      </c>
    </row>
    <row r="4238" spans="1:4" ht="27" x14ac:dyDescent="0.2">
      <c r="A4238" s="120" t="s">
        <v>6072</v>
      </c>
      <c r="B4238" s="122" t="s">
        <v>11485</v>
      </c>
      <c r="C4238" s="121" t="s">
        <v>14757</v>
      </c>
      <c r="D4238" s="123" t="s">
        <v>18141</v>
      </c>
    </row>
    <row r="4239" spans="1:4" ht="27" x14ac:dyDescent="0.2">
      <c r="A4239" s="120" t="s">
        <v>6074</v>
      </c>
      <c r="B4239" s="122" t="s">
        <v>11486</v>
      </c>
      <c r="C4239" s="121" t="s">
        <v>14757</v>
      </c>
      <c r="D4239" s="123" t="s">
        <v>18142</v>
      </c>
    </row>
    <row r="4240" spans="1:4" ht="27" x14ac:dyDescent="0.2">
      <c r="A4240" s="120" t="s">
        <v>6075</v>
      </c>
      <c r="B4240" s="122" t="s">
        <v>11487</v>
      </c>
      <c r="C4240" s="121" t="s">
        <v>14757</v>
      </c>
      <c r="D4240" s="123" t="s">
        <v>18143</v>
      </c>
    </row>
    <row r="4241" spans="1:4" ht="27" x14ac:dyDescent="0.2">
      <c r="A4241" s="120" t="s">
        <v>6076</v>
      </c>
      <c r="B4241" s="122" t="s">
        <v>11488</v>
      </c>
      <c r="C4241" s="121" t="s">
        <v>14757</v>
      </c>
      <c r="D4241" s="123" t="s">
        <v>18144</v>
      </c>
    </row>
    <row r="4242" spans="1:4" ht="27" x14ac:dyDescent="0.2">
      <c r="A4242" s="120" t="s">
        <v>6077</v>
      </c>
      <c r="B4242" s="122" t="s">
        <v>11489</v>
      </c>
      <c r="C4242" s="121" t="s">
        <v>14757</v>
      </c>
      <c r="D4242" s="123" t="s">
        <v>18145</v>
      </c>
    </row>
    <row r="4243" spans="1:4" ht="27" x14ac:dyDescent="0.2">
      <c r="A4243" s="120" t="s">
        <v>6078</v>
      </c>
      <c r="B4243" s="122" t="s">
        <v>11490</v>
      </c>
      <c r="C4243" s="121" t="s">
        <v>14757</v>
      </c>
      <c r="D4243" s="123" t="s">
        <v>1307</v>
      </c>
    </row>
    <row r="4244" spans="1:4" ht="27" x14ac:dyDescent="0.2">
      <c r="A4244" s="120" t="s">
        <v>6079</v>
      </c>
      <c r="B4244" s="122" t="s">
        <v>15823</v>
      </c>
      <c r="C4244" s="121" t="s">
        <v>14757</v>
      </c>
      <c r="D4244" s="123" t="s">
        <v>18146</v>
      </c>
    </row>
    <row r="4245" spans="1:4" ht="27" x14ac:dyDescent="0.2">
      <c r="A4245" s="120" t="s">
        <v>6080</v>
      </c>
      <c r="B4245" s="122" t="s">
        <v>11491</v>
      </c>
      <c r="C4245" s="121" t="s">
        <v>14757</v>
      </c>
      <c r="D4245" s="123" t="s">
        <v>18147</v>
      </c>
    </row>
    <row r="4246" spans="1:4" ht="27" x14ac:dyDescent="0.2">
      <c r="A4246" s="120" t="s">
        <v>6081</v>
      </c>
      <c r="B4246" s="122" t="s">
        <v>11492</v>
      </c>
      <c r="C4246" s="121" t="s">
        <v>14757</v>
      </c>
      <c r="D4246" s="123" t="s">
        <v>18147</v>
      </c>
    </row>
    <row r="4247" spans="1:4" ht="27" x14ac:dyDescent="0.2">
      <c r="A4247" s="120" t="s">
        <v>6082</v>
      </c>
      <c r="B4247" s="122" t="s">
        <v>15824</v>
      </c>
      <c r="C4247" s="121" t="s">
        <v>14757</v>
      </c>
      <c r="D4247" s="123" t="s">
        <v>13455</v>
      </c>
    </row>
    <row r="4248" spans="1:4" ht="27" x14ac:dyDescent="0.2">
      <c r="A4248" s="120" t="s">
        <v>6083</v>
      </c>
      <c r="B4248" s="122" t="s">
        <v>11493</v>
      </c>
      <c r="C4248" s="121" t="s">
        <v>14757</v>
      </c>
      <c r="D4248" s="123" t="s">
        <v>18148</v>
      </c>
    </row>
    <row r="4249" spans="1:4" ht="27" x14ac:dyDescent="0.2">
      <c r="A4249" s="120" t="s">
        <v>6084</v>
      </c>
      <c r="B4249" s="122" t="s">
        <v>15825</v>
      </c>
      <c r="C4249" s="121" t="s">
        <v>14757</v>
      </c>
      <c r="D4249" s="123" t="s">
        <v>18149</v>
      </c>
    </row>
    <row r="4250" spans="1:4" ht="27" x14ac:dyDescent="0.2">
      <c r="A4250" s="120" t="s">
        <v>6085</v>
      </c>
      <c r="B4250" s="122" t="s">
        <v>15826</v>
      </c>
      <c r="C4250" s="121" t="s">
        <v>14757</v>
      </c>
      <c r="D4250" s="123" t="s">
        <v>13623</v>
      </c>
    </row>
    <row r="4251" spans="1:4" ht="27" x14ac:dyDescent="0.2">
      <c r="A4251" s="120" t="s">
        <v>6086</v>
      </c>
      <c r="B4251" s="122" t="s">
        <v>15827</v>
      </c>
      <c r="C4251" s="121" t="s">
        <v>14757</v>
      </c>
      <c r="D4251" s="123" t="s">
        <v>18150</v>
      </c>
    </row>
    <row r="4252" spans="1:4" ht="27" x14ac:dyDescent="0.2">
      <c r="A4252" s="120" t="s">
        <v>6087</v>
      </c>
      <c r="B4252" s="122" t="s">
        <v>15828</v>
      </c>
      <c r="C4252" s="121" t="s">
        <v>14757</v>
      </c>
      <c r="D4252" s="123" t="s">
        <v>18151</v>
      </c>
    </row>
    <row r="4253" spans="1:4" ht="27" x14ac:dyDescent="0.2">
      <c r="A4253" s="120" t="s">
        <v>6088</v>
      </c>
      <c r="B4253" s="122" t="s">
        <v>15829</v>
      </c>
      <c r="C4253" s="121" t="s">
        <v>14757</v>
      </c>
      <c r="D4253" s="123" t="s">
        <v>18152</v>
      </c>
    </row>
    <row r="4254" spans="1:4" ht="27" x14ac:dyDescent="0.2">
      <c r="A4254" s="120" t="s">
        <v>6089</v>
      </c>
      <c r="B4254" s="122" t="s">
        <v>15830</v>
      </c>
      <c r="C4254" s="121" t="s">
        <v>14757</v>
      </c>
      <c r="D4254" s="123" t="s">
        <v>18153</v>
      </c>
    </row>
    <row r="4255" spans="1:4" ht="27" x14ac:dyDescent="0.2">
      <c r="A4255" s="120" t="s">
        <v>6090</v>
      </c>
      <c r="B4255" s="122" t="s">
        <v>11494</v>
      </c>
      <c r="C4255" s="121" t="s">
        <v>14757</v>
      </c>
      <c r="D4255" s="123" t="s">
        <v>14544</v>
      </c>
    </row>
    <row r="4256" spans="1:4" ht="27" x14ac:dyDescent="0.2">
      <c r="A4256" s="120" t="s">
        <v>6091</v>
      </c>
      <c r="B4256" s="122" t="s">
        <v>11495</v>
      </c>
      <c r="C4256" s="121" t="s">
        <v>14757</v>
      </c>
      <c r="D4256" s="123" t="s">
        <v>18154</v>
      </c>
    </row>
    <row r="4257" spans="1:4" ht="27" x14ac:dyDescent="0.2">
      <c r="A4257" s="120" t="s">
        <v>6092</v>
      </c>
      <c r="B4257" s="122" t="s">
        <v>11496</v>
      </c>
      <c r="C4257" s="121" t="s">
        <v>14757</v>
      </c>
      <c r="D4257" s="123" t="s">
        <v>18155</v>
      </c>
    </row>
    <row r="4258" spans="1:4" ht="27" x14ac:dyDescent="0.2">
      <c r="A4258" s="120" t="s">
        <v>6093</v>
      </c>
      <c r="B4258" s="122" t="s">
        <v>15831</v>
      </c>
      <c r="C4258" s="121" t="s">
        <v>14757</v>
      </c>
      <c r="D4258" s="123" t="s">
        <v>13366</v>
      </c>
    </row>
    <row r="4259" spans="1:4" ht="40.5" x14ac:dyDescent="0.2">
      <c r="A4259" s="120" t="s">
        <v>6094</v>
      </c>
      <c r="B4259" s="122" t="s">
        <v>15832</v>
      </c>
      <c r="C4259" s="121" t="s">
        <v>14757</v>
      </c>
      <c r="D4259" s="123" t="s">
        <v>7569</v>
      </c>
    </row>
    <row r="4260" spans="1:4" ht="27" x14ac:dyDescent="0.2">
      <c r="A4260" s="120" t="s">
        <v>6095</v>
      </c>
      <c r="B4260" s="122" t="s">
        <v>15833</v>
      </c>
      <c r="C4260" s="121" t="s">
        <v>14757</v>
      </c>
      <c r="D4260" s="123" t="s">
        <v>728</v>
      </c>
    </row>
    <row r="4261" spans="1:4" ht="40.5" x14ac:dyDescent="0.2">
      <c r="A4261" s="120" t="s">
        <v>6096</v>
      </c>
      <c r="B4261" s="122" t="s">
        <v>15834</v>
      </c>
      <c r="C4261" s="121" t="s">
        <v>14757</v>
      </c>
      <c r="D4261" s="123" t="s">
        <v>13461</v>
      </c>
    </row>
    <row r="4262" spans="1:4" ht="27" x14ac:dyDescent="0.2">
      <c r="A4262" s="120" t="s">
        <v>6097</v>
      </c>
      <c r="B4262" s="122" t="s">
        <v>15835</v>
      </c>
      <c r="C4262" s="121" t="s">
        <v>14757</v>
      </c>
      <c r="D4262" s="123" t="s">
        <v>1164</v>
      </c>
    </row>
    <row r="4263" spans="1:4" ht="40.5" x14ac:dyDescent="0.2">
      <c r="A4263" s="120" t="s">
        <v>6099</v>
      </c>
      <c r="B4263" s="122" t="s">
        <v>15836</v>
      </c>
      <c r="C4263" s="121" t="s">
        <v>14757</v>
      </c>
      <c r="D4263" s="123" t="s">
        <v>17668</v>
      </c>
    </row>
    <row r="4264" spans="1:4" ht="27" x14ac:dyDescent="0.2">
      <c r="A4264" s="120" t="s">
        <v>6100</v>
      </c>
      <c r="B4264" s="122" t="s">
        <v>15837</v>
      </c>
      <c r="C4264" s="121" t="s">
        <v>14757</v>
      </c>
      <c r="D4264" s="123" t="s">
        <v>18156</v>
      </c>
    </row>
    <row r="4265" spans="1:4" ht="40.5" x14ac:dyDescent="0.2">
      <c r="A4265" s="120" t="s">
        <v>6101</v>
      </c>
      <c r="B4265" s="122" t="s">
        <v>15838</v>
      </c>
      <c r="C4265" s="121" t="s">
        <v>14757</v>
      </c>
      <c r="D4265" s="123" t="s">
        <v>18157</v>
      </c>
    </row>
    <row r="4266" spans="1:4" ht="27" x14ac:dyDescent="0.2">
      <c r="A4266" s="120" t="s">
        <v>6102</v>
      </c>
      <c r="B4266" s="122" t="s">
        <v>15839</v>
      </c>
      <c r="C4266" s="121" t="s">
        <v>14757</v>
      </c>
      <c r="D4266" s="123" t="s">
        <v>18158</v>
      </c>
    </row>
    <row r="4267" spans="1:4" ht="40.5" x14ac:dyDescent="0.2">
      <c r="A4267" s="120" t="s">
        <v>6103</v>
      </c>
      <c r="B4267" s="122" t="s">
        <v>15840</v>
      </c>
      <c r="C4267" s="121" t="s">
        <v>14757</v>
      </c>
      <c r="D4267" s="123" t="s">
        <v>17656</v>
      </c>
    </row>
    <row r="4268" spans="1:4" ht="27" x14ac:dyDescent="0.2">
      <c r="A4268" s="120" t="s">
        <v>6104</v>
      </c>
      <c r="B4268" s="122" t="s">
        <v>15841</v>
      </c>
      <c r="C4268" s="121" t="s">
        <v>14757</v>
      </c>
      <c r="D4268" s="123" t="s">
        <v>18159</v>
      </c>
    </row>
    <row r="4269" spans="1:4" ht="40.5" x14ac:dyDescent="0.2">
      <c r="A4269" s="120" t="s">
        <v>6105</v>
      </c>
      <c r="B4269" s="122" t="s">
        <v>15842</v>
      </c>
      <c r="C4269" s="121" t="s">
        <v>14757</v>
      </c>
      <c r="D4269" s="123" t="s">
        <v>18160</v>
      </c>
    </row>
    <row r="4270" spans="1:4" ht="27" x14ac:dyDescent="0.2">
      <c r="A4270" s="120" t="s">
        <v>6106</v>
      </c>
      <c r="B4270" s="122" t="s">
        <v>15843</v>
      </c>
      <c r="C4270" s="121" t="s">
        <v>14757</v>
      </c>
      <c r="D4270" s="123" t="s">
        <v>14263</v>
      </c>
    </row>
    <row r="4271" spans="1:4" ht="27" x14ac:dyDescent="0.2">
      <c r="A4271" s="120" t="s">
        <v>6107</v>
      </c>
      <c r="B4271" s="122" t="s">
        <v>15844</v>
      </c>
      <c r="C4271" s="121" t="s">
        <v>14757</v>
      </c>
      <c r="D4271" s="123" t="s">
        <v>14263</v>
      </c>
    </row>
    <row r="4272" spans="1:4" ht="27" x14ac:dyDescent="0.2">
      <c r="A4272" s="120" t="s">
        <v>6108</v>
      </c>
      <c r="B4272" s="122" t="s">
        <v>15845</v>
      </c>
      <c r="C4272" s="121" t="s">
        <v>14757</v>
      </c>
      <c r="D4272" s="123" t="s">
        <v>14572</v>
      </c>
    </row>
    <row r="4273" spans="1:4" ht="27" x14ac:dyDescent="0.2">
      <c r="A4273" s="120" t="s">
        <v>6109</v>
      </c>
      <c r="B4273" s="122" t="s">
        <v>15846</v>
      </c>
      <c r="C4273" s="121" t="s">
        <v>14757</v>
      </c>
      <c r="D4273" s="123" t="s">
        <v>14572</v>
      </c>
    </row>
    <row r="4274" spans="1:4" ht="27" x14ac:dyDescent="0.2">
      <c r="A4274" s="120" t="s">
        <v>6110</v>
      </c>
      <c r="B4274" s="122" t="s">
        <v>11497</v>
      </c>
      <c r="C4274" s="121" t="s">
        <v>14757</v>
      </c>
      <c r="D4274" s="123" t="s">
        <v>18161</v>
      </c>
    </row>
    <row r="4275" spans="1:4" ht="27" x14ac:dyDescent="0.2">
      <c r="A4275" s="120" t="s">
        <v>6111</v>
      </c>
      <c r="B4275" s="122" t="s">
        <v>11498</v>
      </c>
      <c r="C4275" s="121" t="s">
        <v>14757</v>
      </c>
      <c r="D4275" s="123" t="s">
        <v>18161</v>
      </c>
    </row>
    <row r="4276" spans="1:4" ht="27" x14ac:dyDescent="0.2">
      <c r="A4276" s="120" t="s">
        <v>6112</v>
      </c>
      <c r="B4276" s="122" t="s">
        <v>11499</v>
      </c>
      <c r="C4276" s="121" t="s">
        <v>14757</v>
      </c>
      <c r="D4276" s="123" t="s">
        <v>18162</v>
      </c>
    </row>
    <row r="4277" spans="1:4" ht="27" x14ac:dyDescent="0.2">
      <c r="A4277" s="120" t="s">
        <v>6113</v>
      </c>
      <c r="B4277" s="122" t="s">
        <v>11500</v>
      </c>
      <c r="C4277" s="121" t="s">
        <v>14757</v>
      </c>
      <c r="D4277" s="123" t="s">
        <v>13568</v>
      </c>
    </row>
    <row r="4278" spans="1:4" ht="27" x14ac:dyDescent="0.2">
      <c r="A4278" s="120" t="s">
        <v>6114</v>
      </c>
      <c r="B4278" s="122" t="s">
        <v>11501</v>
      </c>
      <c r="C4278" s="121" t="s">
        <v>14757</v>
      </c>
      <c r="D4278" s="123" t="s">
        <v>18163</v>
      </c>
    </row>
    <row r="4279" spans="1:4" ht="27" x14ac:dyDescent="0.2">
      <c r="A4279" s="120" t="s">
        <v>6115</v>
      </c>
      <c r="B4279" s="122" t="s">
        <v>11502</v>
      </c>
      <c r="C4279" s="121" t="s">
        <v>14757</v>
      </c>
      <c r="D4279" s="123" t="s">
        <v>18164</v>
      </c>
    </row>
    <row r="4280" spans="1:4" ht="27" x14ac:dyDescent="0.2">
      <c r="A4280" s="120" t="s">
        <v>6116</v>
      </c>
      <c r="B4280" s="122" t="s">
        <v>11503</v>
      </c>
      <c r="C4280" s="121" t="s">
        <v>14757</v>
      </c>
      <c r="D4280" s="123" t="s">
        <v>18165</v>
      </c>
    </row>
    <row r="4281" spans="1:4" ht="27" x14ac:dyDescent="0.2">
      <c r="A4281" s="120" t="s">
        <v>6117</v>
      </c>
      <c r="B4281" s="122" t="s">
        <v>11504</v>
      </c>
      <c r="C4281" s="121" t="s">
        <v>14757</v>
      </c>
      <c r="D4281" s="123" t="s">
        <v>18166</v>
      </c>
    </row>
    <row r="4282" spans="1:4" ht="27" x14ac:dyDescent="0.2">
      <c r="A4282" s="120" t="s">
        <v>6118</v>
      </c>
      <c r="B4282" s="122" t="s">
        <v>11505</v>
      </c>
      <c r="C4282" s="121" t="s">
        <v>14757</v>
      </c>
      <c r="D4282" s="123" t="s">
        <v>18070</v>
      </c>
    </row>
    <row r="4283" spans="1:4" ht="27" x14ac:dyDescent="0.2">
      <c r="A4283" s="120" t="s">
        <v>6119</v>
      </c>
      <c r="B4283" s="122" t="s">
        <v>11506</v>
      </c>
      <c r="C4283" s="121" t="s">
        <v>14757</v>
      </c>
      <c r="D4283" s="123" t="s">
        <v>18167</v>
      </c>
    </row>
    <row r="4284" spans="1:4" ht="27" x14ac:dyDescent="0.2">
      <c r="A4284" s="120" t="s">
        <v>6120</v>
      </c>
      <c r="B4284" s="122" t="s">
        <v>11507</v>
      </c>
      <c r="C4284" s="121" t="s">
        <v>14757</v>
      </c>
      <c r="D4284" s="123" t="s">
        <v>18168</v>
      </c>
    </row>
    <row r="4285" spans="1:4" ht="27" x14ac:dyDescent="0.2">
      <c r="A4285" s="120" t="s">
        <v>6121</v>
      </c>
      <c r="B4285" s="122" t="s">
        <v>11508</v>
      </c>
      <c r="C4285" s="121" t="s">
        <v>14757</v>
      </c>
      <c r="D4285" s="123" t="s">
        <v>18169</v>
      </c>
    </row>
    <row r="4286" spans="1:4" ht="27" x14ac:dyDescent="0.2">
      <c r="A4286" s="120" t="s">
        <v>6122</v>
      </c>
      <c r="B4286" s="122" t="s">
        <v>11509</v>
      </c>
      <c r="C4286" s="121" t="s">
        <v>14757</v>
      </c>
      <c r="D4286" s="123" t="s">
        <v>18170</v>
      </c>
    </row>
    <row r="4287" spans="1:4" ht="27" x14ac:dyDescent="0.2">
      <c r="A4287" s="120" t="s">
        <v>6123</v>
      </c>
      <c r="B4287" s="122" t="s">
        <v>11510</v>
      </c>
      <c r="C4287" s="121" t="s">
        <v>14757</v>
      </c>
      <c r="D4287" s="123" t="s">
        <v>18171</v>
      </c>
    </row>
    <row r="4288" spans="1:4" ht="27" x14ac:dyDescent="0.2">
      <c r="A4288" s="120" t="s">
        <v>6124</v>
      </c>
      <c r="B4288" s="122" t="s">
        <v>11511</v>
      </c>
      <c r="C4288" s="121" t="s">
        <v>14757</v>
      </c>
      <c r="D4288" s="123" t="s">
        <v>1299</v>
      </c>
    </row>
    <row r="4289" spans="1:4" ht="40.5" x14ac:dyDescent="0.2">
      <c r="A4289" s="120" t="s">
        <v>6125</v>
      </c>
      <c r="B4289" s="122" t="s">
        <v>11512</v>
      </c>
      <c r="C4289" s="121" t="s">
        <v>14757</v>
      </c>
      <c r="D4289" s="123" t="s">
        <v>233</v>
      </c>
    </row>
    <row r="4290" spans="1:4" ht="27" x14ac:dyDescent="0.2">
      <c r="A4290" s="120" t="s">
        <v>6126</v>
      </c>
      <c r="B4290" s="122" t="s">
        <v>11513</v>
      </c>
      <c r="C4290" s="121" t="s">
        <v>14757</v>
      </c>
      <c r="D4290" s="123" t="s">
        <v>18172</v>
      </c>
    </row>
    <row r="4291" spans="1:4" ht="40.5" x14ac:dyDescent="0.2">
      <c r="A4291" s="120" t="s">
        <v>6127</v>
      </c>
      <c r="B4291" s="122" t="s">
        <v>11514</v>
      </c>
      <c r="C4291" s="121" t="s">
        <v>14757</v>
      </c>
      <c r="D4291" s="123" t="s">
        <v>18173</v>
      </c>
    </row>
    <row r="4292" spans="1:4" ht="27" x14ac:dyDescent="0.2">
      <c r="A4292" s="120" t="s">
        <v>6128</v>
      </c>
      <c r="B4292" s="122" t="s">
        <v>11515</v>
      </c>
      <c r="C4292" s="121" t="s">
        <v>14757</v>
      </c>
      <c r="D4292" s="123" t="s">
        <v>18174</v>
      </c>
    </row>
    <row r="4293" spans="1:4" ht="40.5" x14ac:dyDescent="0.2">
      <c r="A4293" s="120" t="s">
        <v>6130</v>
      </c>
      <c r="B4293" s="122" t="s">
        <v>11516</v>
      </c>
      <c r="C4293" s="121" t="s">
        <v>14757</v>
      </c>
      <c r="D4293" s="123" t="s">
        <v>18175</v>
      </c>
    </row>
    <row r="4294" spans="1:4" ht="27" x14ac:dyDescent="0.2">
      <c r="A4294" s="120" t="s">
        <v>6131</v>
      </c>
      <c r="B4294" s="122" t="s">
        <v>11517</v>
      </c>
      <c r="C4294" s="121" t="s">
        <v>14757</v>
      </c>
      <c r="D4294" s="123" t="s">
        <v>14433</v>
      </c>
    </row>
    <row r="4295" spans="1:4" ht="40.5" x14ac:dyDescent="0.2">
      <c r="A4295" s="120" t="s">
        <v>6132</v>
      </c>
      <c r="B4295" s="122" t="s">
        <v>11518</v>
      </c>
      <c r="C4295" s="121" t="s">
        <v>14757</v>
      </c>
      <c r="D4295" s="123" t="s">
        <v>18176</v>
      </c>
    </row>
    <row r="4296" spans="1:4" ht="27" x14ac:dyDescent="0.2">
      <c r="A4296" s="120" t="s">
        <v>6133</v>
      </c>
      <c r="B4296" s="122" t="s">
        <v>11519</v>
      </c>
      <c r="C4296" s="121" t="s">
        <v>14757</v>
      </c>
      <c r="D4296" s="123" t="s">
        <v>18177</v>
      </c>
    </row>
    <row r="4297" spans="1:4" ht="40.5" x14ac:dyDescent="0.2">
      <c r="A4297" s="120" t="s">
        <v>6134</v>
      </c>
      <c r="B4297" s="122" t="s">
        <v>11520</v>
      </c>
      <c r="C4297" s="121" t="s">
        <v>14757</v>
      </c>
      <c r="D4297" s="123" t="s">
        <v>18178</v>
      </c>
    </row>
    <row r="4298" spans="1:4" ht="27" x14ac:dyDescent="0.2">
      <c r="A4298" s="120" t="s">
        <v>6135</v>
      </c>
      <c r="B4298" s="122" t="s">
        <v>11521</v>
      </c>
      <c r="C4298" s="121" t="s">
        <v>14757</v>
      </c>
      <c r="D4298" s="123" t="s">
        <v>18179</v>
      </c>
    </row>
    <row r="4299" spans="1:4" ht="40.5" x14ac:dyDescent="0.2">
      <c r="A4299" s="120" t="s">
        <v>6136</v>
      </c>
      <c r="B4299" s="122" t="s">
        <v>11522</v>
      </c>
      <c r="C4299" s="121" t="s">
        <v>14757</v>
      </c>
      <c r="D4299" s="123" t="s">
        <v>18180</v>
      </c>
    </row>
    <row r="4300" spans="1:4" ht="27" x14ac:dyDescent="0.2">
      <c r="A4300" s="120" t="s">
        <v>6137</v>
      </c>
      <c r="B4300" s="122" t="s">
        <v>11523</v>
      </c>
      <c r="C4300" s="121" t="s">
        <v>14757</v>
      </c>
      <c r="D4300" s="123" t="s">
        <v>18181</v>
      </c>
    </row>
    <row r="4301" spans="1:4" ht="27" x14ac:dyDescent="0.2">
      <c r="A4301" s="120" t="s">
        <v>6138</v>
      </c>
      <c r="B4301" s="122" t="s">
        <v>11524</v>
      </c>
      <c r="C4301" s="121" t="s">
        <v>14757</v>
      </c>
      <c r="D4301" s="123" t="s">
        <v>18181</v>
      </c>
    </row>
    <row r="4302" spans="1:4" ht="40.5" x14ac:dyDescent="0.2">
      <c r="A4302" s="120" t="s">
        <v>6139</v>
      </c>
      <c r="B4302" s="122" t="s">
        <v>11525</v>
      </c>
      <c r="C4302" s="121" t="s">
        <v>14757</v>
      </c>
      <c r="D4302" s="123" t="s">
        <v>6098</v>
      </c>
    </row>
    <row r="4303" spans="1:4" ht="40.5" x14ac:dyDescent="0.2">
      <c r="A4303" s="120" t="s">
        <v>6140</v>
      </c>
      <c r="B4303" s="122" t="s">
        <v>11526</v>
      </c>
      <c r="C4303" s="121" t="s">
        <v>14757</v>
      </c>
      <c r="D4303" s="123" t="s">
        <v>6098</v>
      </c>
    </row>
    <row r="4304" spans="1:4" ht="40.5" x14ac:dyDescent="0.2">
      <c r="A4304" s="120" t="s">
        <v>6141</v>
      </c>
      <c r="B4304" s="122" t="s">
        <v>11527</v>
      </c>
      <c r="C4304" s="121" t="s">
        <v>14757</v>
      </c>
      <c r="D4304" s="123" t="s">
        <v>14428</v>
      </c>
    </row>
    <row r="4305" spans="1:4" ht="40.5" x14ac:dyDescent="0.2">
      <c r="A4305" s="120" t="s">
        <v>6142</v>
      </c>
      <c r="B4305" s="122" t="s">
        <v>11528</v>
      </c>
      <c r="C4305" s="121" t="s">
        <v>14757</v>
      </c>
      <c r="D4305" s="123" t="s">
        <v>14428</v>
      </c>
    </row>
    <row r="4306" spans="1:4" ht="27" x14ac:dyDescent="0.2">
      <c r="A4306" s="120" t="s">
        <v>6143</v>
      </c>
      <c r="B4306" s="122" t="s">
        <v>11529</v>
      </c>
      <c r="C4306" s="121" t="s">
        <v>14757</v>
      </c>
      <c r="D4306" s="123" t="s">
        <v>18182</v>
      </c>
    </row>
    <row r="4307" spans="1:4" ht="27" x14ac:dyDescent="0.2">
      <c r="A4307" s="120" t="s">
        <v>6144</v>
      </c>
      <c r="B4307" s="122" t="s">
        <v>11530</v>
      </c>
      <c r="C4307" s="121" t="s">
        <v>14757</v>
      </c>
      <c r="D4307" s="123" t="s">
        <v>18183</v>
      </c>
    </row>
    <row r="4308" spans="1:4" ht="40.5" x14ac:dyDescent="0.2">
      <c r="A4308" s="120" t="s">
        <v>6145</v>
      </c>
      <c r="B4308" s="122" t="s">
        <v>11531</v>
      </c>
      <c r="C4308" s="121" t="s">
        <v>14757</v>
      </c>
      <c r="D4308" s="123" t="s">
        <v>18184</v>
      </c>
    </row>
    <row r="4309" spans="1:4" ht="40.5" x14ac:dyDescent="0.2">
      <c r="A4309" s="120" t="s">
        <v>6146</v>
      </c>
      <c r="B4309" s="122" t="s">
        <v>11532</v>
      </c>
      <c r="C4309" s="121" t="s">
        <v>14757</v>
      </c>
      <c r="D4309" s="123" t="s">
        <v>18185</v>
      </c>
    </row>
    <row r="4310" spans="1:4" ht="27" x14ac:dyDescent="0.2">
      <c r="A4310" s="120" t="s">
        <v>6147</v>
      </c>
      <c r="B4310" s="122" t="s">
        <v>11533</v>
      </c>
      <c r="C4310" s="121" t="s">
        <v>14757</v>
      </c>
      <c r="D4310" s="123" t="s">
        <v>18186</v>
      </c>
    </row>
    <row r="4311" spans="1:4" ht="27" x14ac:dyDescent="0.2">
      <c r="A4311" s="120" t="s">
        <v>6148</v>
      </c>
      <c r="B4311" s="122" t="s">
        <v>11534</v>
      </c>
      <c r="C4311" s="121" t="s">
        <v>14757</v>
      </c>
      <c r="D4311" s="123" t="s">
        <v>18187</v>
      </c>
    </row>
    <row r="4312" spans="1:4" ht="27" x14ac:dyDescent="0.2">
      <c r="A4312" s="120" t="s">
        <v>6149</v>
      </c>
      <c r="B4312" s="122" t="s">
        <v>11535</v>
      </c>
      <c r="C4312" s="121" t="s">
        <v>14757</v>
      </c>
      <c r="D4312" s="123" t="s">
        <v>18188</v>
      </c>
    </row>
    <row r="4313" spans="1:4" ht="27" x14ac:dyDescent="0.2">
      <c r="A4313" s="120" t="s">
        <v>6150</v>
      </c>
      <c r="B4313" s="122" t="s">
        <v>11536</v>
      </c>
      <c r="C4313" s="121" t="s">
        <v>14757</v>
      </c>
      <c r="D4313" s="123" t="s">
        <v>18189</v>
      </c>
    </row>
    <row r="4314" spans="1:4" ht="27" x14ac:dyDescent="0.2">
      <c r="A4314" s="120" t="s">
        <v>6151</v>
      </c>
      <c r="B4314" s="122" t="s">
        <v>11537</v>
      </c>
      <c r="C4314" s="121" t="s">
        <v>14757</v>
      </c>
      <c r="D4314" s="123" t="s">
        <v>18190</v>
      </c>
    </row>
    <row r="4315" spans="1:4" ht="27" x14ac:dyDescent="0.2">
      <c r="A4315" s="120" t="s">
        <v>6152</v>
      </c>
      <c r="B4315" s="122" t="s">
        <v>11538</v>
      </c>
      <c r="C4315" s="121" t="s">
        <v>14757</v>
      </c>
      <c r="D4315" s="123" t="s">
        <v>18191</v>
      </c>
    </row>
    <row r="4316" spans="1:4" ht="27" x14ac:dyDescent="0.2">
      <c r="A4316" s="120" t="s">
        <v>6153</v>
      </c>
      <c r="B4316" s="122" t="s">
        <v>11539</v>
      </c>
      <c r="C4316" s="121" t="s">
        <v>14757</v>
      </c>
      <c r="D4316" s="123" t="s">
        <v>18192</v>
      </c>
    </row>
    <row r="4317" spans="1:4" ht="27" x14ac:dyDescent="0.2">
      <c r="A4317" s="120" t="s">
        <v>6154</v>
      </c>
      <c r="B4317" s="122" t="s">
        <v>11540</v>
      </c>
      <c r="C4317" s="121" t="s">
        <v>14757</v>
      </c>
      <c r="D4317" s="123" t="s">
        <v>18193</v>
      </c>
    </row>
    <row r="4318" spans="1:4" ht="27" x14ac:dyDescent="0.2">
      <c r="A4318" s="120" t="s">
        <v>6155</v>
      </c>
      <c r="B4318" s="122" t="s">
        <v>11541</v>
      </c>
      <c r="C4318" s="121" t="s">
        <v>14757</v>
      </c>
      <c r="D4318" s="123" t="s">
        <v>1114</v>
      </c>
    </row>
    <row r="4319" spans="1:4" ht="27" x14ac:dyDescent="0.2">
      <c r="A4319" s="120" t="s">
        <v>6156</v>
      </c>
      <c r="B4319" s="122" t="s">
        <v>11542</v>
      </c>
      <c r="C4319" s="121" t="s">
        <v>14757</v>
      </c>
      <c r="D4319" s="123" t="s">
        <v>17419</v>
      </c>
    </row>
    <row r="4320" spans="1:4" ht="40.5" x14ac:dyDescent="0.2">
      <c r="A4320" s="120" t="s">
        <v>6158</v>
      </c>
      <c r="B4320" s="122" t="s">
        <v>11543</v>
      </c>
      <c r="C4320" s="121" t="s">
        <v>14757</v>
      </c>
      <c r="D4320" s="123" t="s">
        <v>525</v>
      </c>
    </row>
    <row r="4321" spans="1:4" ht="27" x14ac:dyDescent="0.2">
      <c r="A4321" s="120" t="s">
        <v>6159</v>
      </c>
      <c r="B4321" s="122" t="s">
        <v>11544</v>
      </c>
      <c r="C4321" s="121" t="s">
        <v>14757</v>
      </c>
      <c r="D4321" s="123" t="s">
        <v>18194</v>
      </c>
    </row>
    <row r="4322" spans="1:4" ht="40.5" x14ac:dyDescent="0.2">
      <c r="A4322" s="120" t="s">
        <v>6160</v>
      </c>
      <c r="B4322" s="122" t="s">
        <v>11545</v>
      </c>
      <c r="C4322" s="121" t="s">
        <v>14757</v>
      </c>
      <c r="D4322" s="123" t="s">
        <v>14521</v>
      </c>
    </row>
    <row r="4323" spans="1:4" ht="27" x14ac:dyDescent="0.2">
      <c r="A4323" s="120" t="s">
        <v>6161</v>
      </c>
      <c r="B4323" s="122" t="s">
        <v>11546</v>
      </c>
      <c r="C4323" s="121" t="s">
        <v>14757</v>
      </c>
      <c r="D4323" s="123" t="s">
        <v>18195</v>
      </c>
    </row>
    <row r="4324" spans="1:4" ht="27" x14ac:dyDescent="0.2">
      <c r="A4324" s="120" t="s">
        <v>6162</v>
      </c>
      <c r="B4324" s="122" t="s">
        <v>11547</v>
      </c>
      <c r="C4324" s="121" t="s">
        <v>14757</v>
      </c>
      <c r="D4324" s="123" t="s">
        <v>18195</v>
      </c>
    </row>
    <row r="4325" spans="1:4" ht="27" x14ac:dyDescent="0.2">
      <c r="A4325" s="120" t="s">
        <v>6163</v>
      </c>
      <c r="B4325" s="122" t="s">
        <v>11548</v>
      </c>
      <c r="C4325" s="121" t="s">
        <v>14757</v>
      </c>
      <c r="D4325" s="123" t="s">
        <v>4558</v>
      </c>
    </row>
    <row r="4326" spans="1:4" ht="27" x14ac:dyDescent="0.2">
      <c r="A4326" s="120" t="s">
        <v>6164</v>
      </c>
      <c r="B4326" s="122" t="s">
        <v>11549</v>
      </c>
      <c r="C4326" s="121" t="s">
        <v>14757</v>
      </c>
      <c r="D4326" s="123" t="s">
        <v>4558</v>
      </c>
    </row>
    <row r="4327" spans="1:4" ht="27" x14ac:dyDescent="0.2">
      <c r="A4327" s="120" t="s">
        <v>6165</v>
      </c>
      <c r="B4327" s="122" t="s">
        <v>11550</v>
      </c>
      <c r="C4327" s="121" t="s">
        <v>14757</v>
      </c>
      <c r="D4327" s="123" t="s">
        <v>18196</v>
      </c>
    </row>
    <row r="4328" spans="1:4" ht="27" x14ac:dyDescent="0.2">
      <c r="A4328" s="120" t="s">
        <v>6166</v>
      </c>
      <c r="B4328" s="122" t="s">
        <v>11551</v>
      </c>
      <c r="C4328" s="121" t="s">
        <v>14757</v>
      </c>
      <c r="D4328" s="123" t="s">
        <v>18196</v>
      </c>
    </row>
    <row r="4329" spans="1:4" ht="27" x14ac:dyDescent="0.2">
      <c r="A4329" s="120" t="s">
        <v>6167</v>
      </c>
      <c r="B4329" s="122" t="s">
        <v>11552</v>
      </c>
      <c r="C4329" s="121" t="s">
        <v>14757</v>
      </c>
      <c r="D4329" s="123" t="s">
        <v>13752</v>
      </c>
    </row>
    <row r="4330" spans="1:4" ht="27" x14ac:dyDescent="0.2">
      <c r="A4330" s="120" t="s">
        <v>6168</v>
      </c>
      <c r="B4330" s="122" t="s">
        <v>11553</v>
      </c>
      <c r="C4330" s="121" t="s">
        <v>14757</v>
      </c>
      <c r="D4330" s="123" t="s">
        <v>18197</v>
      </c>
    </row>
    <row r="4331" spans="1:4" ht="27" x14ac:dyDescent="0.2">
      <c r="A4331" s="120" t="s">
        <v>6169</v>
      </c>
      <c r="B4331" s="122" t="s">
        <v>11554</v>
      </c>
      <c r="C4331" s="121" t="s">
        <v>14757</v>
      </c>
      <c r="D4331" s="123" t="s">
        <v>18198</v>
      </c>
    </row>
    <row r="4332" spans="1:4" ht="27" x14ac:dyDescent="0.2">
      <c r="A4332" s="120" t="s">
        <v>6170</v>
      </c>
      <c r="B4332" s="122" t="s">
        <v>11555</v>
      </c>
      <c r="C4332" s="121" t="s">
        <v>14757</v>
      </c>
      <c r="D4332" s="123" t="s">
        <v>13680</v>
      </c>
    </row>
    <row r="4333" spans="1:4" ht="13.5" x14ac:dyDescent="0.2">
      <c r="A4333" s="120" t="s">
        <v>6171</v>
      </c>
      <c r="B4333" s="122" t="s">
        <v>11556</v>
      </c>
      <c r="C4333" s="121" t="s">
        <v>14757</v>
      </c>
      <c r="D4333" s="123" t="s">
        <v>4394</v>
      </c>
    </row>
    <row r="4334" spans="1:4" ht="27" x14ac:dyDescent="0.2">
      <c r="A4334" s="120" t="s">
        <v>6172</v>
      </c>
      <c r="B4334" s="122" t="s">
        <v>11557</v>
      </c>
      <c r="C4334" s="121" t="s">
        <v>14757</v>
      </c>
      <c r="D4334" s="123" t="s">
        <v>18199</v>
      </c>
    </row>
    <row r="4335" spans="1:4" ht="40.5" x14ac:dyDescent="0.2">
      <c r="A4335" s="120" t="s">
        <v>6173</v>
      </c>
      <c r="B4335" s="122" t="s">
        <v>11558</v>
      </c>
      <c r="C4335" s="121" t="s">
        <v>14757</v>
      </c>
      <c r="D4335" s="123" t="s">
        <v>18200</v>
      </c>
    </row>
    <row r="4336" spans="1:4" ht="13.5" x14ac:dyDescent="0.2">
      <c r="A4336" s="120" t="s">
        <v>6174</v>
      </c>
      <c r="B4336" s="122" t="s">
        <v>11559</v>
      </c>
      <c r="C4336" s="121" t="s">
        <v>14757</v>
      </c>
      <c r="D4336" s="123" t="s">
        <v>18201</v>
      </c>
    </row>
    <row r="4337" spans="1:4" ht="13.5" x14ac:dyDescent="0.2">
      <c r="A4337" s="120" t="s">
        <v>6175</v>
      </c>
      <c r="B4337" s="122" t="s">
        <v>11560</v>
      </c>
      <c r="C4337" s="121" t="s">
        <v>14757</v>
      </c>
      <c r="D4337" s="123" t="s">
        <v>18202</v>
      </c>
    </row>
    <row r="4338" spans="1:4" ht="40.5" x14ac:dyDescent="0.2">
      <c r="A4338" s="120" t="s">
        <v>6176</v>
      </c>
      <c r="B4338" s="122" t="s">
        <v>11561</v>
      </c>
      <c r="C4338" s="121" t="s">
        <v>14757</v>
      </c>
      <c r="D4338" s="123" t="s">
        <v>18203</v>
      </c>
    </row>
    <row r="4339" spans="1:4" ht="40.5" x14ac:dyDescent="0.2">
      <c r="A4339" s="120" t="s">
        <v>6177</v>
      </c>
      <c r="B4339" s="122" t="s">
        <v>11562</v>
      </c>
      <c r="C4339" s="121" t="s">
        <v>14757</v>
      </c>
      <c r="D4339" s="123" t="s">
        <v>18204</v>
      </c>
    </row>
    <row r="4340" spans="1:4" ht="40.5" x14ac:dyDescent="0.2">
      <c r="A4340" s="120" t="s">
        <v>6178</v>
      </c>
      <c r="B4340" s="122" t="s">
        <v>11563</v>
      </c>
      <c r="C4340" s="121" t="s">
        <v>14757</v>
      </c>
      <c r="D4340" s="123" t="s">
        <v>18205</v>
      </c>
    </row>
    <row r="4341" spans="1:4" ht="40.5" x14ac:dyDescent="0.2">
      <c r="A4341" s="120" t="s">
        <v>6179</v>
      </c>
      <c r="B4341" s="122" t="s">
        <v>11564</v>
      </c>
      <c r="C4341" s="121" t="s">
        <v>14757</v>
      </c>
      <c r="D4341" s="123" t="s">
        <v>18206</v>
      </c>
    </row>
    <row r="4342" spans="1:4" ht="27" x14ac:dyDescent="0.2">
      <c r="A4342" s="120" t="s">
        <v>6180</v>
      </c>
      <c r="B4342" s="122" t="s">
        <v>11565</v>
      </c>
      <c r="C4342" s="121" t="s">
        <v>14757</v>
      </c>
      <c r="D4342" s="123" t="s">
        <v>18207</v>
      </c>
    </row>
    <row r="4343" spans="1:4" ht="40.5" x14ac:dyDescent="0.2">
      <c r="A4343" s="120" t="s">
        <v>6181</v>
      </c>
      <c r="B4343" s="122" t="s">
        <v>11566</v>
      </c>
      <c r="C4343" s="121" t="s">
        <v>14757</v>
      </c>
      <c r="D4343" s="123" t="s">
        <v>18208</v>
      </c>
    </row>
    <row r="4344" spans="1:4" ht="40.5" x14ac:dyDescent="0.2">
      <c r="A4344" s="120" t="s">
        <v>6182</v>
      </c>
      <c r="B4344" s="122" t="s">
        <v>11567</v>
      </c>
      <c r="C4344" s="121" t="s">
        <v>14757</v>
      </c>
      <c r="D4344" s="123" t="s">
        <v>18209</v>
      </c>
    </row>
    <row r="4345" spans="1:4" ht="40.5" x14ac:dyDescent="0.2">
      <c r="A4345" s="120" t="s">
        <v>6183</v>
      </c>
      <c r="B4345" s="122" t="s">
        <v>11568</v>
      </c>
      <c r="C4345" s="121" t="s">
        <v>14757</v>
      </c>
      <c r="D4345" s="123" t="s">
        <v>18210</v>
      </c>
    </row>
    <row r="4346" spans="1:4" ht="27" x14ac:dyDescent="0.2">
      <c r="A4346" s="120" t="s">
        <v>6184</v>
      </c>
      <c r="B4346" s="122" t="s">
        <v>11569</v>
      </c>
      <c r="C4346" s="121" t="s">
        <v>14757</v>
      </c>
      <c r="D4346" s="123" t="s">
        <v>18211</v>
      </c>
    </row>
    <row r="4347" spans="1:4" ht="27" x14ac:dyDescent="0.2">
      <c r="A4347" s="120" t="s">
        <v>6185</v>
      </c>
      <c r="B4347" s="122" t="s">
        <v>11570</v>
      </c>
      <c r="C4347" s="121" t="s">
        <v>14757</v>
      </c>
      <c r="D4347" s="123" t="s">
        <v>17543</v>
      </c>
    </row>
    <row r="4348" spans="1:4" ht="27" x14ac:dyDescent="0.2">
      <c r="A4348" s="120" t="s">
        <v>6186</v>
      </c>
      <c r="B4348" s="122" t="s">
        <v>11571</v>
      </c>
      <c r="C4348" s="121" t="s">
        <v>14757</v>
      </c>
      <c r="D4348" s="123" t="s">
        <v>18212</v>
      </c>
    </row>
    <row r="4349" spans="1:4" ht="40.5" x14ac:dyDescent="0.2">
      <c r="A4349" s="120" t="s">
        <v>6187</v>
      </c>
      <c r="B4349" s="122" t="s">
        <v>11572</v>
      </c>
      <c r="C4349" s="121" t="s">
        <v>14757</v>
      </c>
      <c r="D4349" s="123" t="s">
        <v>18213</v>
      </c>
    </row>
    <row r="4350" spans="1:4" ht="40.5" x14ac:dyDescent="0.2">
      <c r="A4350" s="120" t="s">
        <v>6188</v>
      </c>
      <c r="B4350" s="122" t="s">
        <v>11573</v>
      </c>
      <c r="C4350" s="121" t="s">
        <v>14757</v>
      </c>
      <c r="D4350" s="123" t="s">
        <v>14356</v>
      </c>
    </row>
    <row r="4351" spans="1:4" ht="40.5" x14ac:dyDescent="0.2">
      <c r="A4351" s="120" t="s">
        <v>6189</v>
      </c>
      <c r="B4351" s="122" t="s">
        <v>11574</v>
      </c>
      <c r="C4351" s="121" t="s">
        <v>14757</v>
      </c>
      <c r="D4351" s="123" t="s">
        <v>18214</v>
      </c>
    </row>
    <row r="4352" spans="1:4" ht="40.5" x14ac:dyDescent="0.2">
      <c r="A4352" s="120" t="s">
        <v>6190</v>
      </c>
      <c r="B4352" s="122" t="s">
        <v>11575</v>
      </c>
      <c r="C4352" s="121" t="s">
        <v>14757</v>
      </c>
      <c r="D4352" s="123" t="s">
        <v>18215</v>
      </c>
    </row>
    <row r="4353" spans="1:4" ht="40.5" x14ac:dyDescent="0.2">
      <c r="A4353" s="120" t="s">
        <v>6191</v>
      </c>
      <c r="B4353" s="122" t="s">
        <v>11576</v>
      </c>
      <c r="C4353" s="121" t="s">
        <v>14757</v>
      </c>
      <c r="D4353" s="123" t="s">
        <v>18216</v>
      </c>
    </row>
    <row r="4354" spans="1:4" ht="40.5" x14ac:dyDescent="0.2">
      <c r="A4354" s="120" t="s">
        <v>14582</v>
      </c>
      <c r="B4354" s="122" t="s">
        <v>15847</v>
      </c>
      <c r="C4354" s="121" t="s">
        <v>14757</v>
      </c>
      <c r="D4354" s="123" t="s">
        <v>18217</v>
      </c>
    </row>
    <row r="4355" spans="1:4" ht="40.5" x14ac:dyDescent="0.2">
      <c r="A4355" s="120" t="s">
        <v>14583</v>
      </c>
      <c r="B4355" s="122" t="s">
        <v>15848</v>
      </c>
      <c r="C4355" s="121" t="s">
        <v>14757</v>
      </c>
      <c r="D4355" s="123" t="s">
        <v>18218</v>
      </c>
    </row>
    <row r="4356" spans="1:4" ht="40.5" x14ac:dyDescent="0.2">
      <c r="A4356" s="120" t="s">
        <v>14584</v>
      </c>
      <c r="B4356" s="122" t="s">
        <v>15849</v>
      </c>
      <c r="C4356" s="121" t="s">
        <v>14757</v>
      </c>
      <c r="D4356" s="123" t="s">
        <v>18219</v>
      </c>
    </row>
    <row r="4357" spans="1:4" ht="40.5" x14ac:dyDescent="0.2">
      <c r="A4357" s="120" t="s">
        <v>14585</v>
      </c>
      <c r="B4357" s="122" t="s">
        <v>15850</v>
      </c>
      <c r="C4357" s="121" t="s">
        <v>14757</v>
      </c>
      <c r="D4357" s="123" t="s">
        <v>18220</v>
      </c>
    </row>
    <row r="4358" spans="1:4" ht="27" x14ac:dyDescent="0.2">
      <c r="A4358" s="120" t="s">
        <v>14586</v>
      </c>
      <c r="B4358" s="122" t="s">
        <v>15851</v>
      </c>
      <c r="C4358" s="121" t="s">
        <v>14757</v>
      </c>
      <c r="D4358" s="123" t="s">
        <v>18221</v>
      </c>
    </row>
    <row r="4359" spans="1:4" ht="40.5" x14ac:dyDescent="0.2">
      <c r="A4359" s="120" t="s">
        <v>14587</v>
      </c>
      <c r="B4359" s="122" t="s">
        <v>15852</v>
      </c>
      <c r="C4359" s="121" t="s">
        <v>14757</v>
      </c>
      <c r="D4359" s="123" t="s">
        <v>18222</v>
      </c>
    </row>
    <row r="4360" spans="1:4" ht="40.5" x14ac:dyDescent="0.2">
      <c r="A4360" s="120" t="s">
        <v>14588</v>
      </c>
      <c r="B4360" s="122" t="s">
        <v>15853</v>
      </c>
      <c r="C4360" s="121" t="s">
        <v>14757</v>
      </c>
      <c r="D4360" s="123" t="s">
        <v>18223</v>
      </c>
    </row>
    <row r="4361" spans="1:4" ht="40.5" x14ac:dyDescent="0.2">
      <c r="A4361" s="120" t="s">
        <v>14589</v>
      </c>
      <c r="B4361" s="122" t="s">
        <v>15854</v>
      </c>
      <c r="C4361" s="121" t="s">
        <v>14757</v>
      </c>
      <c r="D4361" s="123" t="s">
        <v>18224</v>
      </c>
    </row>
    <row r="4362" spans="1:4" ht="27" x14ac:dyDescent="0.2">
      <c r="A4362" s="120" t="s">
        <v>14590</v>
      </c>
      <c r="B4362" s="122" t="s">
        <v>15855</v>
      </c>
      <c r="C4362" s="121" t="s">
        <v>14757</v>
      </c>
      <c r="D4362" s="123" t="s">
        <v>18225</v>
      </c>
    </row>
    <row r="4363" spans="1:4" ht="27" x14ac:dyDescent="0.2">
      <c r="A4363" s="120" t="s">
        <v>6192</v>
      </c>
      <c r="B4363" s="122" t="s">
        <v>11577</v>
      </c>
      <c r="C4363" s="121" t="s">
        <v>14757</v>
      </c>
      <c r="D4363" s="123" t="s">
        <v>13539</v>
      </c>
    </row>
    <row r="4364" spans="1:4" ht="27" x14ac:dyDescent="0.2">
      <c r="A4364" s="120" t="s">
        <v>6193</v>
      </c>
      <c r="B4364" s="122" t="s">
        <v>11578</v>
      </c>
      <c r="C4364" s="121" t="s">
        <v>14757</v>
      </c>
      <c r="D4364" s="123" t="s">
        <v>18226</v>
      </c>
    </row>
    <row r="4365" spans="1:4" ht="27" x14ac:dyDescent="0.2">
      <c r="A4365" s="120" t="s">
        <v>6194</v>
      </c>
      <c r="B4365" s="122" t="s">
        <v>15856</v>
      </c>
      <c r="C4365" s="121" t="s">
        <v>14757</v>
      </c>
      <c r="D4365" s="123" t="s">
        <v>596</v>
      </c>
    </row>
    <row r="4366" spans="1:4" ht="40.5" x14ac:dyDescent="0.2">
      <c r="A4366" s="120" t="s">
        <v>6195</v>
      </c>
      <c r="B4366" s="122" t="s">
        <v>15857</v>
      </c>
      <c r="C4366" s="121" t="s">
        <v>14757</v>
      </c>
      <c r="D4366" s="123" t="s">
        <v>14564</v>
      </c>
    </row>
    <row r="4367" spans="1:4" ht="40.5" x14ac:dyDescent="0.2">
      <c r="A4367" s="120" t="s">
        <v>6197</v>
      </c>
      <c r="B4367" s="122" t="s">
        <v>15858</v>
      </c>
      <c r="C4367" s="121" t="s">
        <v>14757</v>
      </c>
      <c r="D4367" s="123" t="s">
        <v>18227</v>
      </c>
    </row>
    <row r="4368" spans="1:4" ht="27" x14ac:dyDescent="0.2">
      <c r="A4368" s="120" t="s">
        <v>6198</v>
      </c>
      <c r="B4368" s="122" t="s">
        <v>15859</v>
      </c>
      <c r="C4368" s="121" t="s">
        <v>14757</v>
      </c>
      <c r="D4368" s="123" t="s">
        <v>160</v>
      </c>
    </row>
    <row r="4369" spans="1:4" ht="27" x14ac:dyDescent="0.2">
      <c r="A4369" s="120" t="s">
        <v>6199</v>
      </c>
      <c r="B4369" s="122" t="s">
        <v>15860</v>
      </c>
      <c r="C4369" s="121" t="s">
        <v>14757</v>
      </c>
      <c r="D4369" s="123" t="s">
        <v>18228</v>
      </c>
    </row>
    <row r="4370" spans="1:4" ht="40.5" x14ac:dyDescent="0.2">
      <c r="A4370" s="120" t="s">
        <v>6200</v>
      </c>
      <c r="B4370" s="122" t="s">
        <v>11579</v>
      </c>
      <c r="C4370" s="121" t="s">
        <v>14757</v>
      </c>
      <c r="D4370" s="123" t="s">
        <v>18229</v>
      </c>
    </row>
    <row r="4371" spans="1:4" ht="40.5" x14ac:dyDescent="0.2">
      <c r="A4371" s="120" t="s">
        <v>6201</v>
      </c>
      <c r="B4371" s="122" t="s">
        <v>15861</v>
      </c>
      <c r="C4371" s="121" t="s">
        <v>14757</v>
      </c>
      <c r="D4371" s="123" t="s">
        <v>18230</v>
      </c>
    </row>
    <row r="4372" spans="1:4" ht="27" x14ac:dyDescent="0.2">
      <c r="A4372" s="120" t="s">
        <v>6202</v>
      </c>
      <c r="B4372" s="122" t="s">
        <v>15862</v>
      </c>
      <c r="C4372" s="121" t="s">
        <v>14757</v>
      </c>
      <c r="D4372" s="123" t="s">
        <v>18231</v>
      </c>
    </row>
    <row r="4373" spans="1:4" ht="27" x14ac:dyDescent="0.2">
      <c r="A4373" s="120" t="s">
        <v>6203</v>
      </c>
      <c r="B4373" s="122" t="s">
        <v>11580</v>
      </c>
      <c r="C4373" s="121" t="s">
        <v>14757</v>
      </c>
      <c r="D4373" s="123" t="s">
        <v>18232</v>
      </c>
    </row>
    <row r="4374" spans="1:4" ht="27" x14ac:dyDescent="0.2">
      <c r="A4374" s="120" t="s">
        <v>6204</v>
      </c>
      <c r="B4374" s="122" t="s">
        <v>15863</v>
      </c>
      <c r="C4374" s="121" t="s">
        <v>14757</v>
      </c>
      <c r="D4374" s="123" t="s">
        <v>18233</v>
      </c>
    </row>
    <row r="4375" spans="1:4" ht="27" x14ac:dyDescent="0.2">
      <c r="A4375" s="120" t="s">
        <v>6205</v>
      </c>
      <c r="B4375" s="122" t="s">
        <v>11581</v>
      </c>
      <c r="C4375" s="121" t="s">
        <v>14757</v>
      </c>
      <c r="D4375" s="123" t="s">
        <v>17179</v>
      </c>
    </row>
    <row r="4376" spans="1:4" ht="27" x14ac:dyDescent="0.2">
      <c r="A4376" s="120" t="s">
        <v>6206</v>
      </c>
      <c r="B4376" s="122" t="s">
        <v>11582</v>
      </c>
      <c r="C4376" s="121" t="s">
        <v>14757</v>
      </c>
      <c r="D4376" s="123" t="s">
        <v>13554</v>
      </c>
    </row>
    <row r="4377" spans="1:4" ht="27" x14ac:dyDescent="0.2">
      <c r="A4377" s="120" t="s">
        <v>6207</v>
      </c>
      <c r="B4377" s="122" t="s">
        <v>11583</v>
      </c>
      <c r="C4377" s="121" t="s">
        <v>14757</v>
      </c>
      <c r="D4377" s="123" t="s">
        <v>14027</v>
      </c>
    </row>
    <row r="4378" spans="1:4" ht="27" x14ac:dyDescent="0.2">
      <c r="A4378" s="120" t="s">
        <v>6208</v>
      </c>
      <c r="B4378" s="122" t="s">
        <v>11584</v>
      </c>
      <c r="C4378" s="121" t="s">
        <v>14757</v>
      </c>
      <c r="D4378" s="123" t="s">
        <v>127</v>
      </c>
    </row>
    <row r="4379" spans="1:4" ht="27" x14ac:dyDescent="0.2">
      <c r="A4379" s="120" t="s">
        <v>6209</v>
      </c>
      <c r="B4379" s="122" t="s">
        <v>11585</v>
      </c>
      <c r="C4379" s="121" t="s">
        <v>14757</v>
      </c>
      <c r="D4379" s="123" t="s">
        <v>13762</v>
      </c>
    </row>
    <row r="4380" spans="1:4" ht="27" x14ac:dyDescent="0.2">
      <c r="A4380" s="120" t="s">
        <v>6211</v>
      </c>
      <c r="B4380" s="122" t="s">
        <v>11586</v>
      </c>
      <c r="C4380" s="121" t="s">
        <v>14757</v>
      </c>
      <c r="D4380" s="123" t="s">
        <v>18234</v>
      </c>
    </row>
    <row r="4381" spans="1:4" ht="27" x14ac:dyDescent="0.2">
      <c r="A4381" s="120" t="s">
        <v>6212</v>
      </c>
      <c r="B4381" s="122" t="s">
        <v>11587</v>
      </c>
      <c r="C4381" s="121" t="s">
        <v>14757</v>
      </c>
      <c r="D4381" s="123" t="s">
        <v>219</v>
      </c>
    </row>
    <row r="4382" spans="1:4" ht="27" x14ac:dyDescent="0.2">
      <c r="A4382" s="120" t="s">
        <v>6213</v>
      </c>
      <c r="B4382" s="122" t="s">
        <v>11588</v>
      </c>
      <c r="C4382" s="121" t="s">
        <v>14757</v>
      </c>
      <c r="D4382" s="123" t="s">
        <v>18235</v>
      </c>
    </row>
    <row r="4383" spans="1:4" ht="27" x14ac:dyDescent="0.2">
      <c r="A4383" s="120" t="s">
        <v>6214</v>
      </c>
      <c r="B4383" s="122" t="s">
        <v>11589</v>
      </c>
      <c r="C4383" s="121" t="s">
        <v>14757</v>
      </c>
      <c r="D4383" s="123" t="s">
        <v>2412</v>
      </c>
    </row>
    <row r="4384" spans="1:4" ht="27" x14ac:dyDescent="0.2">
      <c r="A4384" s="120" t="s">
        <v>6215</v>
      </c>
      <c r="B4384" s="122" t="s">
        <v>11590</v>
      </c>
      <c r="C4384" s="121" t="s">
        <v>14757</v>
      </c>
      <c r="D4384" s="123" t="s">
        <v>17847</v>
      </c>
    </row>
    <row r="4385" spans="1:4" ht="27" x14ac:dyDescent="0.2">
      <c r="A4385" s="120" t="s">
        <v>6216</v>
      </c>
      <c r="B4385" s="122" t="s">
        <v>11591</v>
      </c>
      <c r="C4385" s="121" t="s">
        <v>14757</v>
      </c>
      <c r="D4385" s="123" t="s">
        <v>7302</v>
      </c>
    </row>
    <row r="4386" spans="1:4" ht="27" x14ac:dyDescent="0.2">
      <c r="A4386" s="120" t="s">
        <v>6217</v>
      </c>
      <c r="B4386" s="122" t="s">
        <v>11592</v>
      </c>
      <c r="C4386" s="121" t="s">
        <v>14757</v>
      </c>
      <c r="D4386" s="123" t="s">
        <v>1041</v>
      </c>
    </row>
    <row r="4387" spans="1:4" ht="27" x14ac:dyDescent="0.2">
      <c r="A4387" s="120" t="s">
        <v>6218</v>
      </c>
      <c r="B4387" s="122" t="s">
        <v>11593</v>
      </c>
      <c r="C4387" s="121" t="s">
        <v>14757</v>
      </c>
      <c r="D4387" s="123" t="s">
        <v>18236</v>
      </c>
    </row>
    <row r="4388" spans="1:4" ht="27" x14ac:dyDescent="0.2">
      <c r="A4388" s="120" t="s">
        <v>6219</v>
      </c>
      <c r="B4388" s="122" t="s">
        <v>11594</v>
      </c>
      <c r="C4388" s="121" t="s">
        <v>14757</v>
      </c>
      <c r="D4388" s="123" t="s">
        <v>18237</v>
      </c>
    </row>
    <row r="4389" spans="1:4" ht="27" x14ac:dyDescent="0.2">
      <c r="A4389" s="120" t="s">
        <v>6220</v>
      </c>
      <c r="B4389" s="122" t="s">
        <v>11595</v>
      </c>
      <c r="C4389" s="121" t="s">
        <v>14757</v>
      </c>
      <c r="D4389" s="123" t="s">
        <v>18238</v>
      </c>
    </row>
    <row r="4390" spans="1:4" ht="27" x14ac:dyDescent="0.2">
      <c r="A4390" s="120" t="s">
        <v>6221</v>
      </c>
      <c r="B4390" s="122" t="s">
        <v>11596</v>
      </c>
      <c r="C4390" s="121" t="s">
        <v>14757</v>
      </c>
      <c r="D4390" s="123" t="s">
        <v>18239</v>
      </c>
    </row>
    <row r="4391" spans="1:4" ht="27" x14ac:dyDescent="0.2">
      <c r="A4391" s="120" t="s">
        <v>6222</v>
      </c>
      <c r="B4391" s="122" t="s">
        <v>11597</v>
      </c>
      <c r="C4391" s="121" t="s">
        <v>14757</v>
      </c>
      <c r="D4391" s="123" t="s">
        <v>18240</v>
      </c>
    </row>
    <row r="4392" spans="1:4" ht="27" x14ac:dyDescent="0.2">
      <c r="A4392" s="120" t="s">
        <v>6223</v>
      </c>
      <c r="B4392" s="122" t="s">
        <v>11598</v>
      </c>
      <c r="C4392" s="121" t="s">
        <v>14757</v>
      </c>
      <c r="D4392" s="123" t="s">
        <v>18241</v>
      </c>
    </row>
    <row r="4393" spans="1:4" ht="27" x14ac:dyDescent="0.2">
      <c r="A4393" s="120" t="s">
        <v>6224</v>
      </c>
      <c r="B4393" s="122" t="s">
        <v>11599</v>
      </c>
      <c r="C4393" s="121" t="s">
        <v>14757</v>
      </c>
      <c r="D4393" s="123" t="s">
        <v>18242</v>
      </c>
    </row>
    <row r="4394" spans="1:4" ht="27" x14ac:dyDescent="0.2">
      <c r="A4394" s="120" t="s">
        <v>6225</v>
      </c>
      <c r="B4394" s="122" t="s">
        <v>11600</v>
      </c>
      <c r="C4394" s="121" t="s">
        <v>14757</v>
      </c>
      <c r="D4394" s="123" t="s">
        <v>18243</v>
      </c>
    </row>
    <row r="4395" spans="1:4" ht="27" x14ac:dyDescent="0.2">
      <c r="A4395" s="120" t="s">
        <v>6226</v>
      </c>
      <c r="B4395" s="122" t="s">
        <v>15864</v>
      </c>
      <c r="C4395" s="121" t="s">
        <v>14757</v>
      </c>
      <c r="D4395" s="123" t="s">
        <v>13818</v>
      </c>
    </row>
    <row r="4396" spans="1:4" ht="27" x14ac:dyDescent="0.2">
      <c r="A4396" s="120" t="s">
        <v>6227</v>
      </c>
      <c r="B4396" s="122" t="s">
        <v>15865</v>
      </c>
      <c r="C4396" s="121" t="s">
        <v>14757</v>
      </c>
      <c r="D4396" s="123" t="s">
        <v>17185</v>
      </c>
    </row>
    <row r="4397" spans="1:4" ht="27" x14ac:dyDescent="0.2">
      <c r="A4397" s="120" t="s">
        <v>6228</v>
      </c>
      <c r="B4397" s="122" t="s">
        <v>11601</v>
      </c>
      <c r="C4397" s="121" t="s">
        <v>14757</v>
      </c>
      <c r="D4397" s="123" t="s">
        <v>17927</v>
      </c>
    </row>
    <row r="4398" spans="1:4" ht="27" x14ac:dyDescent="0.2">
      <c r="A4398" s="120" t="s">
        <v>6229</v>
      </c>
      <c r="B4398" s="122" t="s">
        <v>11602</v>
      </c>
      <c r="C4398" s="121" t="s">
        <v>14757</v>
      </c>
      <c r="D4398" s="123" t="s">
        <v>18244</v>
      </c>
    </row>
    <row r="4399" spans="1:4" ht="27" x14ac:dyDescent="0.2">
      <c r="A4399" s="120" t="s">
        <v>6230</v>
      </c>
      <c r="B4399" s="122" t="s">
        <v>11603</v>
      </c>
      <c r="C4399" s="121" t="s">
        <v>14757</v>
      </c>
      <c r="D4399" s="123" t="s">
        <v>18245</v>
      </c>
    </row>
    <row r="4400" spans="1:4" ht="27" x14ac:dyDescent="0.2">
      <c r="A4400" s="120" t="s">
        <v>6231</v>
      </c>
      <c r="B4400" s="122" t="s">
        <v>11604</v>
      </c>
      <c r="C4400" s="121" t="s">
        <v>14757</v>
      </c>
      <c r="D4400" s="123" t="s">
        <v>18246</v>
      </c>
    </row>
    <row r="4401" spans="1:4" ht="27" x14ac:dyDescent="0.2">
      <c r="A4401" s="120" t="s">
        <v>6232</v>
      </c>
      <c r="B4401" s="122" t="s">
        <v>11605</v>
      </c>
      <c r="C4401" s="121" t="s">
        <v>14757</v>
      </c>
      <c r="D4401" s="123" t="s">
        <v>13541</v>
      </c>
    </row>
    <row r="4402" spans="1:4" ht="27" x14ac:dyDescent="0.2">
      <c r="A4402" s="120" t="s">
        <v>6233</v>
      </c>
      <c r="B4402" s="122" t="s">
        <v>11606</v>
      </c>
      <c r="C4402" s="121" t="s">
        <v>14757</v>
      </c>
      <c r="D4402" s="123" t="s">
        <v>18247</v>
      </c>
    </row>
    <row r="4403" spans="1:4" ht="27" x14ac:dyDescent="0.2">
      <c r="A4403" s="120" t="s">
        <v>6235</v>
      </c>
      <c r="B4403" s="122" t="s">
        <v>11607</v>
      </c>
      <c r="C4403" s="121" t="s">
        <v>14757</v>
      </c>
      <c r="D4403" s="123" t="s">
        <v>18248</v>
      </c>
    </row>
    <row r="4404" spans="1:4" ht="27" x14ac:dyDescent="0.2">
      <c r="A4404" s="120" t="s">
        <v>6236</v>
      </c>
      <c r="B4404" s="122" t="s">
        <v>11608</v>
      </c>
      <c r="C4404" s="121" t="s">
        <v>14757</v>
      </c>
      <c r="D4404" s="123" t="s">
        <v>18248</v>
      </c>
    </row>
    <row r="4405" spans="1:4" ht="27" x14ac:dyDescent="0.2">
      <c r="A4405" s="120" t="s">
        <v>6237</v>
      </c>
      <c r="B4405" s="122" t="s">
        <v>11609</v>
      </c>
      <c r="C4405" s="121" t="s">
        <v>14757</v>
      </c>
      <c r="D4405" s="123" t="s">
        <v>14744</v>
      </c>
    </row>
    <row r="4406" spans="1:4" ht="27" x14ac:dyDescent="0.2">
      <c r="A4406" s="120" t="s">
        <v>6238</v>
      </c>
      <c r="B4406" s="122" t="s">
        <v>11610</v>
      </c>
      <c r="C4406" s="121" t="s">
        <v>14757</v>
      </c>
      <c r="D4406" s="123" t="s">
        <v>7463</v>
      </c>
    </row>
    <row r="4407" spans="1:4" ht="27" x14ac:dyDescent="0.2">
      <c r="A4407" s="120" t="s">
        <v>6239</v>
      </c>
      <c r="B4407" s="122" t="s">
        <v>11611</v>
      </c>
      <c r="C4407" s="121" t="s">
        <v>14757</v>
      </c>
      <c r="D4407" s="123" t="s">
        <v>18249</v>
      </c>
    </row>
    <row r="4408" spans="1:4" ht="27" x14ac:dyDescent="0.2">
      <c r="A4408" s="120" t="s">
        <v>6240</v>
      </c>
      <c r="B4408" s="122" t="s">
        <v>11612</v>
      </c>
      <c r="C4408" s="121" t="s">
        <v>14757</v>
      </c>
      <c r="D4408" s="123" t="s">
        <v>4884</v>
      </c>
    </row>
    <row r="4409" spans="1:4" ht="40.5" x14ac:dyDescent="0.2">
      <c r="A4409" s="120" t="s">
        <v>6241</v>
      </c>
      <c r="B4409" s="122" t="s">
        <v>15866</v>
      </c>
      <c r="C4409" s="121" t="s">
        <v>14757</v>
      </c>
      <c r="D4409" s="123" t="s">
        <v>18250</v>
      </c>
    </row>
    <row r="4410" spans="1:4" ht="40.5" x14ac:dyDescent="0.2">
      <c r="A4410" s="120" t="s">
        <v>6242</v>
      </c>
      <c r="B4410" s="122" t="s">
        <v>15867</v>
      </c>
      <c r="C4410" s="121" t="s">
        <v>14757</v>
      </c>
      <c r="D4410" s="123" t="s">
        <v>18251</v>
      </c>
    </row>
    <row r="4411" spans="1:4" ht="40.5" x14ac:dyDescent="0.2">
      <c r="A4411" s="120" t="s">
        <v>6243</v>
      </c>
      <c r="B4411" s="122" t="s">
        <v>15868</v>
      </c>
      <c r="C4411" s="121" t="s">
        <v>14757</v>
      </c>
      <c r="D4411" s="123" t="s">
        <v>18252</v>
      </c>
    </row>
    <row r="4412" spans="1:4" ht="40.5" x14ac:dyDescent="0.2">
      <c r="A4412" s="120" t="s">
        <v>6244</v>
      </c>
      <c r="B4412" s="122" t="s">
        <v>11613</v>
      </c>
      <c r="C4412" s="121" t="s">
        <v>14757</v>
      </c>
      <c r="D4412" s="123" t="s">
        <v>18253</v>
      </c>
    </row>
    <row r="4413" spans="1:4" ht="40.5" x14ac:dyDescent="0.2">
      <c r="A4413" s="120" t="s">
        <v>6245</v>
      </c>
      <c r="B4413" s="122" t="s">
        <v>11614</v>
      </c>
      <c r="C4413" s="121" t="s">
        <v>14757</v>
      </c>
      <c r="D4413" s="123" t="s">
        <v>18254</v>
      </c>
    </row>
    <row r="4414" spans="1:4" ht="40.5" x14ac:dyDescent="0.2">
      <c r="A4414" s="120" t="s">
        <v>6247</v>
      </c>
      <c r="B4414" s="122" t="s">
        <v>11615</v>
      </c>
      <c r="C4414" s="121" t="s">
        <v>14757</v>
      </c>
      <c r="D4414" s="123" t="s">
        <v>18255</v>
      </c>
    </row>
    <row r="4415" spans="1:4" ht="40.5" x14ac:dyDescent="0.2">
      <c r="A4415" s="120" t="s">
        <v>6248</v>
      </c>
      <c r="B4415" s="122" t="s">
        <v>15869</v>
      </c>
      <c r="C4415" s="121" t="s">
        <v>14757</v>
      </c>
      <c r="D4415" s="123" t="s">
        <v>18256</v>
      </c>
    </row>
    <row r="4416" spans="1:4" ht="40.5" x14ac:dyDescent="0.2">
      <c r="A4416" s="120" t="s">
        <v>6249</v>
      </c>
      <c r="B4416" s="122" t="s">
        <v>15870</v>
      </c>
      <c r="C4416" s="121" t="s">
        <v>14757</v>
      </c>
      <c r="D4416" s="123" t="s">
        <v>18257</v>
      </c>
    </row>
    <row r="4417" spans="1:4" ht="40.5" x14ac:dyDescent="0.2">
      <c r="A4417" s="120" t="s">
        <v>6250</v>
      </c>
      <c r="B4417" s="122" t="s">
        <v>11616</v>
      </c>
      <c r="C4417" s="121" t="s">
        <v>14757</v>
      </c>
      <c r="D4417" s="123" t="s">
        <v>18258</v>
      </c>
    </row>
    <row r="4418" spans="1:4" ht="40.5" x14ac:dyDescent="0.2">
      <c r="A4418" s="120" t="s">
        <v>6251</v>
      </c>
      <c r="B4418" s="122" t="s">
        <v>11617</v>
      </c>
      <c r="C4418" s="121" t="s">
        <v>14757</v>
      </c>
      <c r="D4418" s="123" t="s">
        <v>18259</v>
      </c>
    </row>
    <row r="4419" spans="1:4" ht="40.5" x14ac:dyDescent="0.2">
      <c r="A4419" s="120" t="s">
        <v>6252</v>
      </c>
      <c r="B4419" s="122" t="s">
        <v>11618</v>
      </c>
      <c r="C4419" s="121" t="s">
        <v>14757</v>
      </c>
      <c r="D4419" s="123" t="s">
        <v>18260</v>
      </c>
    </row>
    <row r="4420" spans="1:4" ht="40.5" x14ac:dyDescent="0.2">
      <c r="A4420" s="120" t="s">
        <v>6253</v>
      </c>
      <c r="B4420" s="122" t="s">
        <v>11619</v>
      </c>
      <c r="C4420" s="121" t="s">
        <v>14757</v>
      </c>
      <c r="D4420" s="123" t="s">
        <v>18261</v>
      </c>
    </row>
    <row r="4421" spans="1:4" ht="40.5" x14ac:dyDescent="0.2">
      <c r="A4421" s="120" t="s">
        <v>6254</v>
      </c>
      <c r="B4421" s="122" t="s">
        <v>11620</v>
      </c>
      <c r="C4421" s="121" t="s">
        <v>14757</v>
      </c>
      <c r="D4421" s="123" t="s">
        <v>18262</v>
      </c>
    </row>
    <row r="4422" spans="1:4" ht="40.5" x14ac:dyDescent="0.2">
      <c r="A4422" s="120" t="s">
        <v>6255</v>
      </c>
      <c r="B4422" s="122" t="s">
        <v>11621</v>
      </c>
      <c r="C4422" s="121" t="s">
        <v>14757</v>
      </c>
      <c r="D4422" s="123" t="s">
        <v>18263</v>
      </c>
    </row>
    <row r="4423" spans="1:4" ht="54" x14ac:dyDescent="0.2">
      <c r="A4423" s="120" t="s">
        <v>6256</v>
      </c>
      <c r="B4423" s="122" t="s">
        <v>11622</v>
      </c>
      <c r="C4423" s="121" t="s">
        <v>14757</v>
      </c>
      <c r="D4423" s="123" t="s">
        <v>18264</v>
      </c>
    </row>
    <row r="4424" spans="1:4" ht="54" x14ac:dyDescent="0.2">
      <c r="A4424" s="120" t="s">
        <v>6257</v>
      </c>
      <c r="B4424" s="122" t="s">
        <v>11623</v>
      </c>
      <c r="C4424" s="121" t="s">
        <v>14757</v>
      </c>
      <c r="D4424" s="123" t="s">
        <v>18265</v>
      </c>
    </row>
    <row r="4425" spans="1:4" ht="40.5" x14ac:dyDescent="0.2">
      <c r="A4425" s="120" t="s">
        <v>6258</v>
      </c>
      <c r="B4425" s="122" t="s">
        <v>11624</v>
      </c>
      <c r="C4425" s="121" t="s">
        <v>14757</v>
      </c>
      <c r="D4425" s="123" t="s">
        <v>18266</v>
      </c>
    </row>
    <row r="4426" spans="1:4" ht="40.5" x14ac:dyDescent="0.2">
      <c r="A4426" s="120" t="s">
        <v>6259</v>
      </c>
      <c r="B4426" s="122" t="s">
        <v>11625</v>
      </c>
      <c r="C4426" s="121" t="s">
        <v>14757</v>
      </c>
      <c r="D4426" s="123" t="s">
        <v>18267</v>
      </c>
    </row>
    <row r="4427" spans="1:4" ht="40.5" x14ac:dyDescent="0.2">
      <c r="A4427" s="120" t="s">
        <v>6260</v>
      </c>
      <c r="B4427" s="122" t="s">
        <v>11626</v>
      </c>
      <c r="C4427" s="121" t="s">
        <v>14757</v>
      </c>
      <c r="D4427" s="123" t="s">
        <v>18268</v>
      </c>
    </row>
    <row r="4428" spans="1:4" ht="40.5" x14ac:dyDescent="0.2">
      <c r="A4428" s="120" t="s">
        <v>6261</v>
      </c>
      <c r="B4428" s="122" t="s">
        <v>11627</v>
      </c>
      <c r="C4428" s="121" t="s">
        <v>14757</v>
      </c>
      <c r="D4428" s="123" t="s">
        <v>18269</v>
      </c>
    </row>
    <row r="4429" spans="1:4" ht="54" x14ac:dyDescent="0.2">
      <c r="A4429" s="120" t="s">
        <v>6262</v>
      </c>
      <c r="B4429" s="122" t="s">
        <v>15871</v>
      </c>
      <c r="C4429" s="121" t="s">
        <v>14757</v>
      </c>
      <c r="D4429" s="123" t="s">
        <v>18270</v>
      </c>
    </row>
    <row r="4430" spans="1:4" ht="54" x14ac:dyDescent="0.2">
      <c r="A4430" s="120" t="s">
        <v>6263</v>
      </c>
      <c r="B4430" s="122" t="s">
        <v>15872</v>
      </c>
      <c r="C4430" s="121" t="s">
        <v>14757</v>
      </c>
      <c r="D4430" s="123" t="s">
        <v>18271</v>
      </c>
    </row>
    <row r="4431" spans="1:4" ht="54" x14ac:dyDescent="0.2">
      <c r="A4431" s="120" t="s">
        <v>6264</v>
      </c>
      <c r="B4431" s="122" t="s">
        <v>15873</v>
      </c>
      <c r="C4431" s="121" t="s">
        <v>14757</v>
      </c>
      <c r="D4431" s="123" t="s">
        <v>18272</v>
      </c>
    </row>
    <row r="4432" spans="1:4" ht="54" x14ac:dyDescent="0.2">
      <c r="A4432" s="120" t="s">
        <v>6265</v>
      </c>
      <c r="B4432" s="122" t="s">
        <v>11628</v>
      </c>
      <c r="C4432" s="121" t="s">
        <v>14757</v>
      </c>
      <c r="D4432" s="123" t="s">
        <v>18273</v>
      </c>
    </row>
    <row r="4433" spans="1:4" ht="54" x14ac:dyDescent="0.2">
      <c r="A4433" s="120" t="s">
        <v>6266</v>
      </c>
      <c r="B4433" s="122" t="s">
        <v>11629</v>
      </c>
      <c r="C4433" s="121" t="s">
        <v>14757</v>
      </c>
      <c r="D4433" s="123" t="s">
        <v>18274</v>
      </c>
    </row>
    <row r="4434" spans="1:4" ht="54" x14ac:dyDescent="0.2">
      <c r="A4434" s="120" t="s">
        <v>6267</v>
      </c>
      <c r="B4434" s="122" t="s">
        <v>15874</v>
      </c>
      <c r="C4434" s="121" t="s">
        <v>14757</v>
      </c>
      <c r="D4434" s="123" t="s">
        <v>18275</v>
      </c>
    </row>
    <row r="4435" spans="1:4" ht="27" x14ac:dyDescent="0.2">
      <c r="A4435" s="120" t="s">
        <v>6268</v>
      </c>
      <c r="B4435" s="122" t="s">
        <v>11630</v>
      </c>
      <c r="C4435" s="121" t="s">
        <v>14757</v>
      </c>
      <c r="D4435" s="123" t="s">
        <v>17810</v>
      </c>
    </row>
    <row r="4436" spans="1:4" ht="54" x14ac:dyDescent="0.2">
      <c r="A4436" s="120" t="s">
        <v>6269</v>
      </c>
      <c r="B4436" s="122" t="s">
        <v>11631</v>
      </c>
      <c r="C4436" s="121" t="s">
        <v>14757</v>
      </c>
      <c r="D4436" s="123" t="s">
        <v>18276</v>
      </c>
    </row>
    <row r="4437" spans="1:4" ht="54" x14ac:dyDescent="0.2">
      <c r="A4437" s="120" t="s">
        <v>6270</v>
      </c>
      <c r="B4437" s="122" t="s">
        <v>11632</v>
      </c>
      <c r="C4437" s="121" t="s">
        <v>14757</v>
      </c>
      <c r="D4437" s="123" t="s">
        <v>18277</v>
      </c>
    </row>
    <row r="4438" spans="1:4" ht="67.5" x14ac:dyDescent="0.2">
      <c r="A4438" s="120" t="s">
        <v>6271</v>
      </c>
      <c r="B4438" s="122" t="s">
        <v>11633</v>
      </c>
      <c r="C4438" s="121" t="s">
        <v>14757</v>
      </c>
      <c r="D4438" s="123" t="s">
        <v>18278</v>
      </c>
    </row>
    <row r="4439" spans="1:4" ht="27" x14ac:dyDescent="0.2">
      <c r="A4439" s="120" t="s">
        <v>6272</v>
      </c>
      <c r="B4439" s="122" t="s">
        <v>11634</v>
      </c>
      <c r="C4439" s="121" t="s">
        <v>14757</v>
      </c>
      <c r="D4439" s="123" t="s">
        <v>18279</v>
      </c>
    </row>
    <row r="4440" spans="1:4" ht="40.5" x14ac:dyDescent="0.2">
      <c r="A4440" s="120" t="s">
        <v>6273</v>
      </c>
      <c r="B4440" s="122" t="s">
        <v>15875</v>
      </c>
      <c r="C4440" s="121" t="s">
        <v>14757</v>
      </c>
      <c r="D4440" s="123" t="s">
        <v>18280</v>
      </c>
    </row>
    <row r="4441" spans="1:4" ht="27" x14ac:dyDescent="0.2">
      <c r="A4441" s="120" t="s">
        <v>6274</v>
      </c>
      <c r="B4441" s="122" t="s">
        <v>11635</v>
      </c>
      <c r="C4441" s="121" t="s">
        <v>14757</v>
      </c>
      <c r="D4441" s="123" t="s">
        <v>18281</v>
      </c>
    </row>
    <row r="4442" spans="1:4" ht="40.5" x14ac:dyDescent="0.2">
      <c r="A4442" s="120" t="s">
        <v>6275</v>
      </c>
      <c r="B4442" s="122" t="s">
        <v>15876</v>
      </c>
      <c r="C4442" s="121" t="s">
        <v>14757</v>
      </c>
      <c r="D4442" s="123" t="s">
        <v>18282</v>
      </c>
    </row>
    <row r="4443" spans="1:4" ht="27" x14ac:dyDescent="0.2">
      <c r="A4443" s="120" t="s">
        <v>6276</v>
      </c>
      <c r="B4443" s="122" t="s">
        <v>11636</v>
      </c>
      <c r="C4443" s="121" t="s">
        <v>14757</v>
      </c>
      <c r="D4443" s="123" t="s">
        <v>18283</v>
      </c>
    </row>
    <row r="4444" spans="1:4" ht="27" x14ac:dyDescent="0.2">
      <c r="A4444" s="120" t="s">
        <v>6277</v>
      </c>
      <c r="B4444" s="122" t="s">
        <v>11637</v>
      </c>
      <c r="C4444" s="121" t="s">
        <v>14757</v>
      </c>
      <c r="D4444" s="123" t="s">
        <v>14630</v>
      </c>
    </row>
    <row r="4445" spans="1:4" ht="27" x14ac:dyDescent="0.2">
      <c r="A4445" s="120" t="s">
        <v>6278</v>
      </c>
      <c r="B4445" s="122" t="s">
        <v>11638</v>
      </c>
      <c r="C4445" s="121" t="s">
        <v>14757</v>
      </c>
      <c r="D4445" s="123" t="s">
        <v>18284</v>
      </c>
    </row>
    <row r="4446" spans="1:4" ht="13.5" x14ac:dyDescent="0.2">
      <c r="A4446" s="120" t="s">
        <v>6279</v>
      </c>
      <c r="B4446" s="122" t="s">
        <v>11639</v>
      </c>
      <c r="C4446" s="121" t="s">
        <v>14757</v>
      </c>
      <c r="D4446" s="123" t="s">
        <v>18285</v>
      </c>
    </row>
    <row r="4447" spans="1:4" ht="27" x14ac:dyDescent="0.2">
      <c r="A4447" s="120" t="s">
        <v>6280</v>
      </c>
      <c r="B4447" s="122" t="s">
        <v>11640</v>
      </c>
      <c r="C4447" s="121" t="s">
        <v>14757</v>
      </c>
      <c r="D4447" s="123" t="s">
        <v>18286</v>
      </c>
    </row>
    <row r="4448" spans="1:4" ht="27" x14ac:dyDescent="0.2">
      <c r="A4448" s="120" t="s">
        <v>6281</v>
      </c>
      <c r="B4448" s="122" t="s">
        <v>11641</v>
      </c>
      <c r="C4448" s="121" t="s">
        <v>14757</v>
      </c>
      <c r="D4448" s="123" t="s">
        <v>1463</v>
      </c>
    </row>
    <row r="4449" spans="1:4" ht="13.5" x14ac:dyDescent="0.2">
      <c r="A4449" s="120" t="s">
        <v>6282</v>
      </c>
      <c r="B4449" s="122" t="s">
        <v>11642</v>
      </c>
      <c r="C4449" s="121" t="s">
        <v>14757</v>
      </c>
      <c r="D4449" s="123" t="s">
        <v>1322</v>
      </c>
    </row>
    <row r="4450" spans="1:4" ht="40.5" x14ac:dyDescent="0.2">
      <c r="A4450" s="120" t="s">
        <v>6283</v>
      </c>
      <c r="B4450" s="122" t="s">
        <v>11643</v>
      </c>
      <c r="C4450" s="121" t="s">
        <v>14757</v>
      </c>
      <c r="D4450" s="123" t="s">
        <v>18287</v>
      </c>
    </row>
    <row r="4451" spans="1:4" ht="40.5" x14ac:dyDescent="0.2">
      <c r="A4451" s="120" t="s">
        <v>6284</v>
      </c>
      <c r="B4451" s="122" t="s">
        <v>11644</v>
      </c>
      <c r="C4451" s="121" t="s">
        <v>14757</v>
      </c>
      <c r="D4451" s="123" t="s">
        <v>18288</v>
      </c>
    </row>
    <row r="4452" spans="1:4" ht="40.5" x14ac:dyDescent="0.2">
      <c r="A4452" s="120" t="s">
        <v>6285</v>
      </c>
      <c r="B4452" s="122" t="s">
        <v>11645</v>
      </c>
      <c r="C4452" s="121" t="s">
        <v>14757</v>
      </c>
      <c r="D4452" s="123" t="s">
        <v>18289</v>
      </c>
    </row>
    <row r="4453" spans="1:4" ht="40.5" x14ac:dyDescent="0.2">
      <c r="A4453" s="120" t="s">
        <v>6286</v>
      </c>
      <c r="B4453" s="122" t="s">
        <v>11646</v>
      </c>
      <c r="C4453" s="121" t="s">
        <v>14757</v>
      </c>
      <c r="D4453" s="123" t="s">
        <v>18290</v>
      </c>
    </row>
    <row r="4454" spans="1:4" ht="40.5" x14ac:dyDescent="0.2">
      <c r="A4454" s="120" t="s">
        <v>6287</v>
      </c>
      <c r="B4454" s="122" t="s">
        <v>11647</v>
      </c>
      <c r="C4454" s="121" t="s">
        <v>14757</v>
      </c>
      <c r="D4454" s="123" t="s">
        <v>18291</v>
      </c>
    </row>
    <row r="4455" spans="1:4" ht="40.5" x14ac:dyDescent="0.2">
      <c r="A4455" s="120" t="s">
        <v>6288</v>
      </c>
      <c r="B4455" s="122" t="s">
        <v>11648</v>
      </c>
      <c r="C4455" s="121" t="s">
        <v>14757</v>
      </c>
      <c r="D4455" s="123" t="s">
        <v>18292</v>
      </c>
    </row>
    <row r="4456" spans="1:4" ht="40.5" x14ac:dyDescent="0.2">
      <c r="A4456" s="120" t="s">
        <v>6289</v>
      </c>
      <c r="B4456" s="122" t="s">
        <v>11649</v>
      </c>
      <c r="C4456" s="121" t="s">
        <v>14757</v>
      </c>
      <c r="D4456" s="123" t="s">
        <v>18293</v>
      </c>
    </row>
    <row r="4457" spans="1:4" ht="40.5" x14ac:dyDescent="0.2">
      <c r="A4457" s="120" t="s">
        <v>6290</v>
      </c>
      <c r="B4457" s="122" t="s">
        <v>11650</v>
      </c>
      <c r="C4457" s="121" t="s">
        <v>14757</v>
      </c>
      <c r="D4457" s="123" t="s">
        <v>18294</v>
      </c>
    </row>
    <row r="4458" spans="1:4" ht="40.5" x14ac:dyDescent="0.2">
      <c r="A4458" s="120" t="s">
        <v>6291</v>
      </c>
      <c r="B4458" s="122" t="s">
        <v>11651</v>
      </c>
      <c r="C4458" s="121" t="s">
        <v>14757</v>
      </c>
      <c r="D4458" s="123" t="s">
        <v>18295</v>
      </c>
    </row>
    <row r="4459" spans="1:4" ht="40.5" x14ac:dyDescent="0.2">
      <c r="A4459" s="120" t="s">
        <v>6292</v>
      </c>
      <c r="B4459" s="122" t="s">
        <v>11652</v>
      </c>
      <c r="C4459" s="121" t="s">
        <v>14757</v>
      </c>
      <c r="D4459" s="123" t="s">
        <v>18296</v>
      </c>
    </row>
    <row r="4460" spans="1:4" ht="40.5" x14ac:dyDescent="0.2">
      <c r="A4460" s="120" t="s">
        <v>6293</v>
      </c>
      <c r="B4460" s="122" t="s">
        <v>11653</v>
      </c>
      <c r="C4460" s="121" t="s">
        <v>14757</v>
      </c>
      <c r="D4460" s="123" t="s">
        <v>18297</v>
      </c>
    </row>
    <row r="4461" spans="1:4" ht="40.5" x14ac:dyDescent="0.2">
      <c r="A4461" s="120" t="s">
        <v>6294</v>
      </c>
      <c r="B4461" s="122" t="s">
        <v>11654</v>
      </c>
      <c r="C4461" s="121" t="s">
        <v>14757</v>
      </c>
      <c r="D4461" s="123" t="s">
        <v>18298</v>
      </c>
    </row>
    <row r="4462" spans="1:4" ht="40.5" x14ac:dyDescent="0.2">
      <c r="A4462" s="120" t="s">
        <v>6295</v>
      </c>
      <c r="B4462" s="122" t="s">
        <v>11655</v>
      </c>
      <c r="C4462" s="121" t="s">
        <v>14757</v>
      </c>
      <c r="D4462" s="123" t="s">
        <v>18299</v>
      </c>
    </row>
    <row r="4463" spans="1:4" ht="40.5" x14ac:dyDescent="0.2">
      <c r="A4463" s="120" t="s">
        <v>6296</v>
      </c>
      <c r="B4463" s="122" t="s">
        <v>11656</v>
      </c>
      <c r="C4463" s="121" t="s">
        <v>14757</v>
      </c>
      <c r="D4463" s="123" t="s">
        <v>18300</v>
      </c>
    </row>
    <row r="4464" spans="1:4" ht="40.5" x14ac:dyDescent="0.2">
      <c r="A4464" s="120" t="s">
        <v>6297</v>
      </c>
      <c r="B4464" s="122" t="s">
        <v>11657</v>
      </c>
      <c r="C4464" s="121" t="s">
        <v>14757</v>
      </c>
      <c r="D4464" s="123" t="s">
        <v>18301</v>
      </c>
    </row>
    <row r="4465" spans="1:4" ht="40.5" x14ac:dyDescent="0.2">
      <c r="A4465" s="120" t="s">
        <v>6298</v>
      </c>
      <c r="B4465" s="122" t="s">
        <v>11658</v>
      </c>
      <c r="C4465" s="121" t="s">
        <v>14757</v>
      </c>
      <c r="D4465" s="123" t="s">
        <v>18302</v>
      </c>
    </row>
    <row r="4466" spans="1:4" ht="40.5" x14ac:dyDescent="0.2">
      <c r="A4466" s="120" t="s">
        <v>6299</v>
      </c>
      <c r="B4466" s="122" t="s">
        <v>11659</v>
      </c>
      <c r="C4466" s="121" t="s">
        <v>14757</v>
      </c>
      <c r="D4466" s="123" t="s">
        <v>18303</v>
      </c>
    </row>
    <row r="4467" spans="1:4" ht="40.5" x14ac:dyDescent="0.2">
      <c r="A4467" s="120" t="s">
        <v>6300</v>
      </c>
      <c r="B4467" s="122" t="s">
        <v>11660</v>
      </c>
      <c r="C4467" s="121" t="s">
        <v>14757</v>
      </c>
      <c r="D4467" s="123" t="s">
        <v>18304</v>
      </c>
    </row>
    <row r="4468" spans="1:4" ht="40.5" x14ac:dyDescent="0.2">
      <c r="A4468" s="120" t="s">
        <v>6301</v>
      </c>
      <c r="B4468" s="122" t="s">
        <v>11661</v>
      </c>
      <c r="C4468" s="121" t="s">
        <v>14757</v>
      </c>
      <c r="D4468" s="123" t="s">
        <v>18305</v>
      </c>
    </row>
    <row r="4469" spans="1:4" ht="40.5" x14ac:dyDescent="0.2">
      <c r="A4469" s="120" t="s">
        <v>6302</v>
      </c>
      <c r="B4469" s="122" t="s">
        <v>11662</v>
      </c>
      <c r="C4469" s="121" t="s">
        <v>14757</v>
      </c>
      <c r="D4469" s="123" t="s">
        <v>18306</v>
      </c>
    </row>
    <row r="4470" spans="1:4" ht="40.5" x14ac:dyDescent="0.2">
      <c r="A4470" s="120" t="s">
        <v>6303</v>
      </c>
      <c r="B4470" s="122" t="s">
        <v>11663</v>
      </c>
      <c r="C4470" s="121" t="s">
        <v>14757</v>
      </c>
      <c r="D4470" s="123" t="s">
        <v>18307</v>
      </c>
    </row>
    <row r="4471" spans="1:4" ht="40.5" x14ac:dyDescent="0.2">
      <c r="A4471" s="120" t="s">
        <v>6304</v>
      </c>
      <c r="B4471" s="122" t="s">
        <v>11664</v>
      </c>
      <c r="C4471" s="121" t="s">
        <v>14757</v>
      </c>
      <c r="D4471" s="123" t="s">
        <v>18308</v>
      </c>
    </row>
    <row r="4472" spans="1:4" ht="40.5" x14ac:dyDescent="0.2">
      <c r="A4472" s="120" t="s">
        <v>6305</v>
      </c>
      <c r="B4472" s="122" t="s">
        <v>11665</v>
      </c>
      <c r="C4472" s="121" t="s">
        <v>14757</v>
      </c>
      <c r="D4472" s="123" t="s">
        <v>18309</v>
      </c>
    </row>
    <row r="4473" spans="1:4" ht="40.5" x14ac:dyDescent="0.2">
      <c r="A4473" s="120" t="s">
        <v>6306</v>
      </c>
      <c r="B4473" s="122" t="s">
        <v>11666</v>
      </c>
      <c r="C4473" s="121" t="s">
        <v>14757</v>
      </c>
      <c r="D4473" s="123" t="s">
        <v>18310</v>
      </c>
    </row>
    <row r="4474" spans="1:4" ht="40.5" x14ac:dyDescent="0.2">
      <c r="A4474" s="120" t="s">
        <v>6307</v>
      </c>
      <c r="B4474" s="122" t="s">
        <v>11667</v>
      </c>
      <c r="C4474" s="121" t="s">
        <v>14757</v>
      </c>
      <c r="D4474" s="123" t="s">
        <v>18311</v>
      </c>
    </row>
    <row r="4475" spans="1:4" ht="40.5" x14ac:dyDescent="0.2">
      <c r="A4475" s="120" t="s">
        <v>6308</v>
      </c>
      <c r="B4475" s="122" t="s">
        <v>11668</v>
      </c>
      <c r="C4475" s="121" t="s">
        <v>14757</v>
      </c>
      <c r="D4475" s="123" t="s">
        <v>18312</v>
      </c>
    </row>
    <row r="4476" spans="1:4" ht="40.5" x14ac:dyDescent="0.2">
      <c r="A4476" s="120" t="s">
        <v>6309</v>
      </c>
      <c r="B4476" s="122" t="s">
        <v>11669</v>
      </c>
      <c r="C4476" s="121" t="s">
        <v>14757</v>
      </c>
      <c r="D4476" s="123" t="s">
        <v>18313</v>
      </c>
    </row>
    <row r="4477" spans="1:4" ht="40.5" x14ac:dyDescent="0.2">
      <c r="A4477" s="120" t="s">
        <v>6310</v>
      </c>
      <c r="B4477" s="122" t="s">
        <v>11670</v>
      </c>
      <c r="C4477" s="121" t="s">
        <v>14757</v>
      </c>
      <c r="D4477" s="123" t="s">
        <v>18314</v>
      </c>
    </row>
    <row r="4478" spans="1:4" ht="40.5" x14ac:dyDescent="0.2">
      <c r="A4478" s="120" t="s">
        <v>6311</v>
      </c>
      <c r="B4478" s="122" t="s">
        <v>11671</v>
      </c>
      <c r="C4478" s="121" t="s">
        <v>14757</v>
      </c>
      <c r="D4478" s="123" t="s">
        <v>18315</v>
      </c>
    </row>
    <row r="4479" spans="1:4" ht="40.5" x14ac:dyDescent="0.2">
      <c r="A4479" s="120" t="s">
        <v>6312</v>
      </c>
      <c r="B4479" s="122" t="s">
        <v>11672</v>
      </c>
      <c r="C4479" s="121" t="s">
        <v>14757</v>
      </c>
      <c r="D4479" s="123" t="s">
        <v>18316</v>
      </c>
    </row>
    <row r="4480" spans="1:4" ht="40.5" x14ac:dyDescent="0.2">
      <c r="A4480" s="120" t="s">
        <v>6313</v>
      </c>
      <c r="B4480" s="122" t="s">
        <v>11673</v>
      </c>
      <c r="C4480" s="121" t="s">
        <v>14757</v>
      </c>
      <c r="D4480" s="123" t="s">
        <v>18317</v>
      </c>
    </row>
    <row r="4481" spans="1:4" ht="40.5" x14ac:dyDescent="0.2">
      <c r="A4481" s="120" t="s">
        <v>6314</v>
      </c>
      <c r="B4481" s="122" t="s">
        <v>11674</v>
      </c>
      <c r="C4481" s="121" t="s">
        <v>14757</v>
      </c>
      <c r="D4481" s="123" t="s">
        <v>18318</v>
      </c>
    </row>
    <row r="4482" spans="1:4" ht="40.5" x14ac:dyDescent="0.2">
      <c r="A4482" s="120" t="s">
        <v>6315</v>
      </c>
      <c r="B4482" s="122" t="s">
        <v>11675</v>
      </c>
      <c r="C4482" s="121" t="s">
        <v>14757</v>
      </c>
      <c r="D4482" s="123" t="s">
        <v>18319</v>
      </c>
    </row>
    <row r="4483" spans="1:4" ht="40.5" x14ac:dyDescent="0.2">
      <c r="A4483" s="120" t="s">
        <v>6316</v>
      </c>
      <c r="B4483" s="122" t="s">
        <v>11676</v>
      </c>
      <c r="C4483" s="121" t="s">
        <v>14757</v>
      </c>
      <c r="D4483" s="123" t="s">
        <v>18320</v>
      </c>
    </row>
    <row r="4484" spans="1:4" ht="40.5" x14ac:dyDescent="0.2">
      <c r="A4484" s="120" t="s">
        <v>6317</v>
      </c>
      <c r="B4484" s="122" t="s">
        <v>11677</v>
      </c>
      <c r="C4484" s="121" t="s">
        <v>14757</v>
      </c>
      <c r="D4484" s="123" t="s">
        <v>18321</v>
      </c>
    </row>
    <row r="4485" spans="1:4" ht="40.5" x14ac:dyDescent="0.2">
      <c r="A4485" s="120" t="s">
        <v>6318</v>
      </c>
      <c r="B4485" s="122" t="s">
        <v>11678</v>
      </c>
      <c r="C4485" s="121" t="s">
        <v>14757</v>
      </c>
      <c r="D4485" s="123" t="s">
        <v>18322</v>
      </c>
    </row>
    <row r="4486" spans="1:4" ht="40.5" x14ac:dyDescent="0.2">
      <c r="A4486" s="120" t="s">
        <v>6319</v>
      </c>
      <c r="B4486" s="122" t="s">
        <v>11679</v>
      </c>
      <c r="C4486" s="121" t="s">
        <v>14757</v>
      </c>
      <c r="D4486" s="123" t="s">
        <v>18323</v>
      </c>
    </row>
    <row r="4487" spans="1:4" ht="40.5" x14ac:dyDescent="0.2">
      <c r="A4487" s="120" t="s">
        <v>6320</v>
      </c>
      <c r="B4487" s="122" t="s">
        <v>11680</v>
      </c>
      <c r="C4487" s="121" t="s">
        <v>14757</v>
      </c>
      <c r="D4487" s="123" t="s">
        <v>18324</v>
      </c>
    </row>
    <row r="4488" spans="1:4" ht="40.5" x14ac:dyDescent="0.2">
      <c r="A4488" s="120" t="s">
        <v>6321</v>
      </c>
      <c r="B4488" s="122" t="s">
        <v>11681</v>
      </c>
      <c r="C4488" s="121" t="s">
        <v>14757</v>
      </c>
      <c r="D4488" s="123" t="s">
        <v>18325</v>
      </c>
    </row>
    <row r="4489" spans="1:4" ht="27" x14ac:dyDescent="0.2">
      <c r="A4489" s="120" t="s">
        <v>6322</v>
      </c>
      <c r="B4489" s="122" t="s">
        <v>11682</v>
      </c>
      <c r="C4489" s="121" t="s">
        <v>14757</v>
      </c>
      <c r="D4489" s="123" t="s">
        <v>18326</v>
      </c>
    </row>
    <row r="4490" spans="1:4" ht="27" x14ac:dyDescent="0.2">
      <c r="A4490" s="120" t="s">
        <v>6323</v>
      </c>
      <c r="B4490" s="122" t="s">
        <v>11683</v>
      </c>
      <c r="C4490" s="121" t="s">
        <v>14757</v>
      </c>
      <c r="D4490" s="123" t="s">
        <v>956</v>
      </c>
    </row>
    <row r="4491" spans="1:4" ht="27" x14ac:dyDescent="0.2">
      <c r="A4491" s="120" t="s">
        <v>6324</v>
      </c>
      <c r="B4491" s="122" t="s">
        <v>15877</v>
      </c>
      <c r="C4491" s="121" t="s">
        <v>14757</v>
      </c>
      <c r="D4491" s="123" t="s">
        <v>18327</v>
      </c>
    </row>
    <row r="4492" spans="1:4" ht="27" x14ac:dyDescent="0.2">
      <c r="A4492" s="120" t="s">
        <v>6325</v>
      </c>
      <c r="B4492" s="122" t="s">
        <v>11684</v>
      </c>
      <c r="C4492" s="121" t="s">
        <v>14757</v>
      </c>
      <c r="D4492" s="123" t="s">
        <v>18328</v>
      </c>
    </row>
    <row r="4493" spans="1:4" ht="40.5" x14ac:dyDescent="0.2">
      <c r="A4493" s="120" t="s">
        <v>6326</v>
      </c>
      <c r="B4493" s="122" t="s">
        <v>11685</v>
      </c>
      <c r="C4493" s="121" t="s">
        <v>14757</v>
      </c>
      <c r="D4493" s="123" t="s">
        <v>18329</v>
      </c>
    </row>
    <row r="4494" spans="1:4" ht="40.5" x14ac:dyDescent="0.2">
      <c r="A4494" s="120" t="s">
        <v>6327</v>
      </c>
      <c r="B4494" s="122" t="s">
        <v>11686</v>
      </c>
      <c r="C4494" s="121" t="s">
        <v>14757</v>
      </c>
      <c r="D4494" s="123" t="s">
        <v>18330</v>
      </c>
    </row>
    <row r="4495" spans="1:4" ht="27" x14ac:dyDescent="0.2">
      <c r="A4495" s="120" t="s">
        <v>6329</v>
      </c>
      <c r="B4495" s="122" t="s">
        <v>11687</v>
      </c>
      <c r="C4495" s="121" t="s">
        <v>14757</v>
      </c>
      <c r="D4495" s="123" t="s">
        <v>18331</v>
      </c>
    </row>
    <row r="4496" spans="1:4" ht="13.5" x14ac:dyDescent="0.2">
      <c r="A4496" s="120" t="s">
        <v>6330</v>
      </c>
      <c r="B4496" s="122" t="s">
        <v>11688</v>
      </c>
      <c r="C4496" s="121" t="s">
        <v>14757</v>
      </c>
      <c r="D4496" s="123" t="s">
        <v>18332</v>
      </c>
    </row>
    <row r="4497" spans="1:4" ht="13.5" x14ac:dyDescent="0.2">
      <c r="A4497" s="120" t="s">
        <v>6331</v>
      </c>
      <c r="B4497" s="122" t="s">
        <v>11689</v>
      </c>
      <c r="C4497" s="121" t="s">
        <v>14757</v>
      </c>
      <c r="D4497" s="123" t="s">
        <v>18333</v>
      </c>
    </row>
    <row r="4498" spans="1:4" ht="27" x14ac:dyDescent="0.2">
      <c r="A4498" s="120" t="s">
        <v>6332</v>
      </c>
      <c r="B4498" s="122" t="s">
        <v>11690</v>
      </c>
      <c r="C4498" s="121" t="s">
        <v>14757</v>
      </c>
      <c r="D4498" s="123" t="s">
        <v>18334</v>
      </c>
    </row>
    <row r="4499" spans="1:4" ht="13.5" x14ac:dyDescent="0.2">
      <c r="A4499" s="120" t="s">
        <v>6333</v>
      </c>
      <c r="B4499" s="122" t="s">
        <v>11691</v>
      </c>
      <c r="C4499" s="121" t="s">
        <v>14757</v>
      </c>
      <c r="D4499" s="123" t="s">
        <v>18335</v>
      </c>
    </row>
    <row r="4500" spans="1:4" ht="40.5" x14ac:dyDescent="0.2">
      <c r="A4500" s="120" t="s">
        <v>6334</v>
      </c>
      <c r="B4500" s="122" t="s">
        <v>11692</v>
      </c>
      <c r="C4500" s="121" t="s">
        <v>14757</v>
      </c>
      <c r="D4500" s="123" t="s">
        <v>18336</v>
      </c>
    </row>
    <row r="4501" spans="1:4" ht="27" x14ac:dyDescent="0.2">
      <c r="A4501" s="120" t="s">
        <v>6335</v>
      </c>
      <c r="B4501" s="122" t="s">
        <v>11693</v>
      </c>
      <c r="C4501" s="121" t="s">
        <v>14757</v>
      </c>
      <c r="D4501" s="123" t="s">
        <v>916</v>
      </c>
    </row>
    <row r="4502" spans="1:4" ht="27" x14ac:dyDescent="0.2">
      <c r="A4502" s="120" t="s">
        <v>6336</v>
      </c>
      <c r="B4502" s="122" t="s">
        <v>18337</v>
      </c>
      <c r="C4502" s="121" t="s">
        <v>14757</v>
      </c>
      <c r="D4502" s="123" t="s">
        <v>6970</v>
      </c>
    </row>
    <row r="4503" spans="1:4" ht="27" x14ac:dyDescent="0.2">
      <c r="A4503" s="120" t="s">
        <v>6337</v>
      </c>
      <c r="B4503" s="122" t="s">
        <v>11694</v>
      </c>
      <c r="C4503" s="121" t="s">
        <v>14757</v>
      </c>
      <c r="D4503" s="123" t="s">
        <v>18338</v>
      </c>
    </row>
    <row r="4504" spans="1:4" ht="27" x14ac:dyDescent="0.2">
      <c r="A4504" s="120" t="s">
        <v>6338</v>
      </c>
      <c r="B4504" s="122" t="s">
        <v>11695</v>
      </c>
      <c r="C4504" s="121" t="s">
        <v>14757</v>
      </c>
      <c r="D4504" s="123" t="s">
        <v>7463</v>
      </c>
    </row>
    <row r="4505" spans="1:4" ht="27" x14ac:dyDescent="0.2">
      <c r="A4505" s="120" t="s">
        <v>6339</v>
      </c>
      <c r="B4505" s="122" t="s">
        <v>11696</v>
      </c>
      <c r="C4505" s="121" t="s">
        <v>14757</v>
      </c>
      <c r="D4505" s="123" t="s">
        <v>18339</v>
      </c>
    </row>
    <row r="4506" spans="1:4" ht="40.5" x14ac:dyDescent="0.2">
      <c r="A4506" s="120" t="s">
        <v>6340</v>
      </c>
      <c r="B4506" s="122" t="s">
        <v>11697</v>
      </c>
      <c r="C4506" s="121" t="s">
        <v>14757</v>
      </c>
      <c r="D4506" s="123" t="s">
        <v>13960</v>
      </c>
    </row>
    <row r="4507" spans="1:4" ht="40.5" x14ac:dyDescent="0.2">
      <c r="A4507" s="120" t="s">
        <v>6341</v>
      </c>
      <c r="B4507" s="122" t="s">
        <v>11698</v>
      </c>
      <c r="C4507" s="121" t="s">
        <v>14757</v>
      </c>
      <c r="D4507" s="123" t="s">
        <v>5544</v>
      </c>
    </row>
    <row r="4508" spans="1:4" ht="40.5" x14ac:dyDescent="0.2">
      <c r="A4508" s="120" t="s">
        <v>6342</v>
      </c>
      <c r="B4508" s="122" t="s">
        <v>11699</v>
      </c>
      <c r="C4508" s="121" t="s">
        <v>14757</v>
      </c>
      <c r="D4508" s="123" t="s">
        <v>18340</v>
      </c>
    </row>
    <row r="4509" spans="1:4" ht="40.5" x14ac:dyDescent="0.2">
      <c r="A4509" s="120" t="s">
        <v>6343</v>
      </c>
      <c r="B4509" s="122" t="s">
        <v>11700</v>
      </c>
      <c r="C4509" s="121" t="s">
        <v>14757</v>
      </c>
      <c r="D4509" s="123" t="s">
        <v>18341</v>
      </c>
    </row>
    <row r="4510" spans="1:4" ht="40.5" x14ac:dyDescent="0.2">
      <c r="A4510" s="120" t="s">
        <v>6344</v>
      </c>
      <c r="B4510" s="122" t="s">
        <v>11701</v>
      </c>
      <c r="C4510" s="121" t="s">
        <v>14757</v>
      </c>
      <c r="D4510" s="123" t="s">
        <v>18342</v>
      </c>
    </row>
    <row r="4511" spans="1:4" ht="40.5" x14ac:dyDescent="0.2">
      <c r="A4511" s="120" t="s">
        <v>6345</v>
      </c>
      <c r="B4511" s="122" t="s">
        <v>11702</v>
      </c>
      <c r="C4511" s="121" t="s">
        <v>14757</v>
      </c>
      <c r="D4511" s="123" t="s">
        <v>18343</v>
      </c>
    </row>
    <row r="4512" spans="1:4" ht="27" x14ac:dyDescent="0.2">
      <c r="A4512" s="120" t="s">
        <v>6346</v>
      </c>
      <c r="B4512" s="122" t="s">
        <v>11703</v>
      </c>
      <c r="C4512" s="121" t="s">
        <v>14757</v>
      </c>
      <c r="D4512" s="123" t="s">
        <v>14545</v>
      </c>
    </row>
    <row r="4513" spans="1:4" ht="27" x14ac:dyDescent="0.2">
      <c r="A4513" s="120" t="s">
        <v>6347</v>
      </c>
      <c r="B4513" s="122" t="s">
        <v>11704</v>
      </c>
      <c r="C4513" s="121" t="s">
        <v>14757</v>
      </c>
      <c r="D4513" s="123" t="s">
        <v>18344</v>
      </c>
    </row>
    <row r="4514" spans="1:4" ht="27" x14ac:dyDescent="0.2">
      <c r="A4514" s="120" t="s">
        <v>6348</v>
      </c>
      <c r="B4514" s="122" t="s">
        <v>11705</v>
      </c>
      <c r="C4514" s="121" t="s">
        <v>14757</v>
      </c>
      <c r="D4514" s="123" t="s">
        <v>18345</v>
      </c>
    </row>
    <row r="4515" spans="1:4" ht="27" x14ac:dyDescent="0.2">
      <c r="A4515" s="120" t="s">
        <v>6349</v>
      </c>
      <c r="B4515" s="122" t="s">
        <v>11706</v>
      </c>
      <c r="C4515" s="121" t="s">
        <v>14757</v>
      </c>
      <c r="D4515" s="123" t="s">
        <v>18346</v>
      </c>
    </row>
    <row r="4516" spans="1:4" ht="27" x14ac:dyDescent="0.2">
      <c r="A4516" s="120" t="s">
        <v>6350</v>
      </c>
      <c r="B4516" s="122" t="s">
        <v>11707</v>
      </c>
      <c r="C4516" s="121" t="s">
        <v>14757</v>
      </c>
      <c r="D4516" s="123" t="s">
        <v>2039</v>
      </c>
    </row>
    <row r="4517" spans="1:4" ht="40.5" x14ac:dyDescent="0.2">
      <c r="A4517" s="120" t="s">
        <v>6351</v>
      </c>
      <c r="B4517" s="122" t="s">
        <v>11708</v>
      </c>
      <c r="C4517" s="121" t="s">
        <v>14757</v>
      </c>
      <c r="D4517" s="123" t="s">
        <v>17182</v>
      </c>
    </row>
    <row r="4518" spans="1:4" ht="40.5" x14ac:dyDescent="0.2">
      <c r="A4518" s="120" t="s">
        <v>6352</v>
      </c>
      <c r="B4518" s="122" t="s">
        <v>11709</v>
      </c>
      <c r="C4518" s="121" t="s">
        <v>14757</v>
      </c>
      <c r="D4518" s="123" t="s">
        <v>14179</v>
      </c>
    </row>
    <row r="4519" spans="1:4" ht="40.5" x14ac:dyDescent="0.2">
      <c r="A4519" s="120" t="s">
        <v>6354</v>
      </c>
      <c r="B4519" s="122" t="s">
        <v>11710</v>
      </c>
      <c r="C4519" s="121" t="s">
        <v>14757</v>
      </c>
      <c r="D4519" s="123" t="s">
        <v>14424</v>
      </c>
    </row>
    <row r="4520" spans="1:4" ht="40.5" x14ac:dyDescent="0.2">
      <c r="A4520" s="120" t="s">
        <v>6356</v>
      </c>
      <c r="B4520" s="122" t="s">
        <v>11711</v>
      </c>
      <c r="C4520" s="121" t="s">
        <v>14757</v>
      </c>
      <c r="D4520" s="123" t="s">
        <v>18347</v>
      </c>
    </row>
    <row r="4521" spans="1:4" ht="40.5" x14ac:dyDescent="0.2">
      <c r="A4521" s="120" t="s">
        <v>6357</v>
      </c>
      <c r="B4521" s="122" t="s">
        <v>11712</v>
      </c>
      <c r="C4521" s="121" t="s">
        <v>14757</v>
      </c>
      <c r="D4521" s="123" t="s">
        <v>18348</v>
      </c>
    </row>
    <row r="4522" spans="1:4" ht="40.5" x14ac:dyDescent="0.2">
      <c r="A4522" s="120" t="s">
        <v>6358</v>
      </c>
      <c r="B4522" s="122" t="s">
        <v>11713</v>
      </c>
      <c r="C4522" s="121" t="s">
        <v>14757</v>
      </c>
      <c r="D4522" s="123" t="s">
        <v>7192</v>
      </c>
    </row>
    <row r="4523" spans="1:4" ht="40.5" x14ac:dyDescent="0.2">
      <c r="A4523" s="120" t="s">
        <v>6359</v>
      </c>
      <c r="B4523" s="122" t="s">
        <v>11714</v>
      </c>
      <c r="C4523" s="121" t="s">
        <v>14757</v>
      </c>
      <c r="D4523" s="123" t="s">
        <v>18349</v>
      </c>
    </row>
    <row r="4524" spans="1:4" ht="40.5" x14ac:dyDescent="0.2">
      <c r="A4524" s="120" t="s">
        <v>6360</v>
      </c>
      <c r="B4524" s="122" t="s">
        <v>11715</v>
      </c>
      <c r="C4524" s="121" t="s">
        <v>14757</v>
      </c>
      <c r="D4524" s="123" t="s">
        <v>18350</v>
      </c>
    </row>
    <row r="4525" spans="1:4" ht="40.5" x14ac:dyDescent="0.2">
      <c r="A4525" s="120" t="s">
        <v>6361</v>
      </c>
      <c r="B4525" s="122" t="s">
        <v>11716</v>
      </c>
      <c r="C4525" s="121" t="s">
        <v>14757</v>
      </c>
      <c r="D4525" s="123" t="s">
        <v>18351</v>
      </c>
    </row>
    <row r="4526" spans="1:4" ht="40.5" x14ac:dyDescent="0.2">
      <c r="A4526" s="120" t="s">
        <v>6362</v>
      </c>
      <c r="B4526" s="122" t="s">
        <v>11717</v>
      </c>
      <c r="C4526" s="121" t="s">
        <v>14757</v>
      </c>
      <c r="D4526" s="123" t="s">
        <v>18352</v>
      </c>
    </row>
    <row r="4527" spans="1:4" ht="40.5" x14ac:dyDescent="0.2">
      <c r="A4527" s="120" t="s">
        <v>6363</v>
      </c>
      <c r="B4527" s="122" t="s">
        <v>11718</v>
      </c>
      <c r="C4527" s="121" t="s">
        <v>14757</v>
      </c>
      <c r="D4527" s="123" t="s">
        <v>18353</v>
      </c>
    </row>
    <row r="4528" spans="1:4" ht="40.5" x14ac:dyDescent="0.2">
      <c r="A4528" s="120" t="s">
        <v>6365</v>
      </c>
      <c r="B4528" s="122" t="s">
        <v>11719</v>
      </c>
      <c r="C4528" s="121" t="s">
        <v>14757</v>
      </c>
      <c r="D4528" s="123" t="s">
        <v>18354</v>
      </c>
    </row>
    <row r="4529" spans="1:4" ht="40.5" x14ac:dyDescent="0.2">
      <c r="A4529" s="120" t="s">
        <v>6366</v>
      </c>
      <c r="B4529" s="122" t="s">
        <v>11720</v>
      </c>
      <c r="C4529" s="121" t="s">
        <v>14757</v>
      </c>
      <c r="D4529" s="123" t="s">
        <v>18355</v>
      </c>
    </row>
    <row r="4530" spans="1:4" ht="40.5" x14ac:dyDescent="0.2">
      <c r="A4530" s="120" t="s">
        <v>6367</v>
      </c>
      <c r="B4530" s="122" t="s">
        <v>11721</v>
      </c>
      <c r="C4530" s="121" t="s">
        <v>14757</v>
      </c>
      <c r="D4530" s="123" t="s">
        <v>18356</v>
      </c>
    </row>
    <row r="4531" spans="1:4" ht="54" x14ac:dyDescent="0.2">
      <c r="A4531" s="120" t="s">
        <v>6368</v>
      </c>
      <c r="B4531" s="122" t="s">
        <v>11722</v>
      </c>
      <c r="C4531" s="121" t="s">
        <v>14757</v>
      </c>
      <c r="D4531" s="123" t="s">
        <v>18357</v>
      </c>
    </row>
    <row r="4532" spans="1:4" ht="54" x14ac:dyDescent="0.2">
      <c r="A4532" s="120" t="s">
        <v>6369</v>
      </c>
      <c r="B4532" s="122" t="s">
        <v>11723</v>
      </c>
      <c r="C4532" s="121" t="s">
        <v>14757</v>
      </c>
      <c r="D4532" s="123" t="s">
        <v>18358</v>
      </c>
    </row>
    <row r="4533" spans="1:4" ht="27" x14ac:dyDescent="0.2">
      <c r="A4533" s="120" t="s">
        <v>6370</v>
      </c>
      <c r="B4533" s="122" t="s">
        <v>18359</v>
      </c>
      <c r="C4533" s="121" t="s">
        <v>14757</v>
      </c>
      <c r="D4533" s="123" t="s">
        <v>618</v>
      </c>
    </row>
    <row r="4534" spans="1:4" ht="27" x14ac:dyDescent="0.2">
      <c r="A4534" s="120" t="s">
        <v>6372</v>
      </c>
      <c r="B4534" s="122" t="s">
        <v>18360</v>
      </c>
      <c r="C4534" s="121" t="s">
        <v>14757</v>
      </c>
      <c r="D4534" s="123" t="s">
        <v>895</v>
      </c>
    </row>
    <row r="4535" spans="1:4" ht="27" x14ac:dyDescent="0.2">
      <c r="A4535" s="120" t="s">
        <v>6373</v>
      </c>
      <c r="B4535" s="122" t="s">
        <v>18361</v>
      </c>
      <c r="C4535" s="121" t="s">
        <v>14757</v>
      </c>
      <c r="D4535" s="123" t="s">
        <v>14178</v>
      </c>
    </row>
    <row r="4536" spans="1:4" ht="27" x14ac:dyDescent="0.2">
      <c r="A4536" s="120" t="s">
        <v>6374</v>
      </c>
      <c r="B4536" s="122" t="s">
        <v>18362</v>
      </c>
      <c r="C4536" s="121" t="s">
        <v>14757</v>
      </c>
      <c r="D4536" s="123" t="s">
        <v>18363</v>
      </c>
    </row>
    <row r="4537" spans="1:4" ht="27" x14ac:dyDescent="0.2">
      <c r="A4537" s="120" t="s">
        <v>6375</v>
      </c>
      <c r="B4537" s="122" t="s">
        <v>18364</v>
      </c>
      <c r="C4537" s="121" t="s">
        <v>14757</v>
      </c>
      <c r="D4537" s="123" t="s">
        <v>18365</v>
      </c>
    </row>
    <row r="4538" spans="1:4" ht="27" x14ac:dyDescent="0.2">
      <c r="A4538" s="120" t="s">
        <v>6376</v>
      </c>
      <c r="B4538" s="122" t="s">
        <v>18366</v>
      </c>
      <c r="C4538" s="121" t="s">
        <v>14757</v>
      </c>
      <c r="D4538" s="123" t="s">
        <v>18367</v>
      </c>
    </row>
    <row r="4539" spans="1:4" ht="40.5" x14ac:dyDescent="0.2">
      <c r="A4539" s="120" t="s">
        <v>6377</v>
      </c>
      <c r="B4539" s="122" t="s">
        <v>11724</v>
      </c>
      <c r="C4539" s="121" t="s">
        <v>14757</v>
      </c>
      <c r="D4539" s="123" t="s">
        <v>17993</v>
      </c>
    </row>
    <row r="4540" spans="1:4" ht="40.5" x14ac:dyDescent="0.2">
      <c r="A4540" s="120" t="s">
        <v>6378</v>
      </c>
      <c r="B4540" s="122" t="s">
        <v>11725</v>
      </c>
      <c r="C4540" s="121" t="s">
        <v>14757</v>
      </c>
      <c r="D4540" s="123" t="s">
        <v>14021</v>
      </c>
    </row>
    <row r="4541" spans="1:4" ht="40.5" x14ac:dyDescent="0.2">
      <c r="A4541" s="120" t="s">
        <v>6379</v>
      </c>
      <c r="B4541" s="122" t="s">
        <v>11726</v>
      </c>
      <c r="C4541" s="121" t="s">
        <v>14757</v>
      </c>
      <c r="D4541" s="123" t="s">
        <v>18368</v>
      </c>
    </row>
    <row r="4542" spans="1:4" ht="40.5" x14ac:dyDescent="0.2">
      <c r="A4542" s="120" t="s">
        <v>6380</v>
      </c>
      <c r="B4542" s="122" t="s">
        <v>11727</v>
      </c>
      <c r="C4542" s="121" t="s">
        <v>14757</v>
      </c>
      <c r="D4542" s="123" t="s">
        <v>18369</v>
      </c>
    </row>
    <row r="4543" spans="1:4" ht="40.5" x14ac:dyDescent="0.2">
      <c r="A4543" s="120" t="s">
        <v>6381</v>
      </c>
      <c r="B4543" s="122" t="s">
        <v>11728</v>
      </c>
      <c r="C4543" s="121" t="s">
        <v>14757</v>
      </c>
      <c r="D4543" s="123" t="s">
        <v>14274</v>
      </c>
    </row>
    <row r="4544" spans="1:4" ht="40.5" x14ac:dyDescent="0.2">
      <c r="A4544" s="120" t="s">
        <v>6382</v>
      </c>
      <c r="B4544" s="122" t="s">
        <v>11729</v>
      </c>
      <c r="C4544" s="121" t="s">
        <v>14757</v>
      </c>
      <c r="D4544" s="123" t="s">
        <v>18370</v>
      </c>
    </row>
    <row r="4545" spans="1:4" ht="27" x14ac:dyDescent="0.2">
      <c r="A4545" s="120" t="s">
        <v>18371</v>
      </c>
      <c r="B4545" s="122" t="s">
        <v>18372</v>
      </c>
      <c r="C4545" s="121" t="s">
        <v>14757</v>
      </c>
      <c r="D4545" s="123" t="s">
        <v>18373</v>
      </c>
    </row>
    <row r="4546" spans="1:4" ht="27" x14ac:dyDescent="0.2">
      <c r="A4546" s="120" t="s">
        <v>18374</v>
      </c>
      <c r="B4546" s="122" t="s">
        <v>18375</v>
      </c>
      <c r="C4546" s="121" t="s">
        <v>14757</v>
      </c>
      <c r="D4546" s="123" t="s">
        <v>18376</v>
      </c>
    </row>
    <row r="4547" spans="1:4" ht="27" x14ac:dyDescent="0.2">
      <c r="A4547" s="120" t="s">
        <v>18377</v>
      </c>
      <c r="B4547" s="122" t="s">
        <v>18378</v>
      </c>
      <c r="C4547" s="121" t="s">
        <v>14757</v>
      </c>
      <c r="D4547" s="123" t="s">
        <v>18379</v>
      </c>
    </row>
    <row r="4548" spans="1:4" ht="27" x14ac:dyDescent="0.2">
      <c r="A4548" s="120" t="s">
        <v>18380</v>
      </c>
      <c r="B4548" s="122" t="s">
        <v>18381</v>
      </c>
      <c r="C4548" s="121" t="s">
        <v>14757</v>
      </c>
      <c r="D4548" s="123" t="s">
        <v>18382</v>
      </c>
    </row>
    <row r="4549" spans="1:4" ht="27" x14ac:dyDescent="0.2">
      <c r="A4549" s="120" t="s">
        <v>18383</v>
      </c>
      <c r="B4549" s="122" t="s">
        <v>18384</v>
      </c>
      <c r="C4549" s="121" t="s">
        <v>14757</v>
      </c>
      <c r="D4549" s="123" t="s">
        <v>14612</v>
      </c>
    </row>
    <row r="4550" spans="1:4" ht="27" x14ac:dyDescent="0.2">
      <c r="A4550" s="120" t="s">
        <v>18385</v>
      </c>
      <c r="B4550" s="122" t="s">
        <v>18386</v>
      </c>
      <c r="C4550" s="121" t="s">
        <v>14757</v>
      </c>
      <c r="D4550" s="123" t="s">
        <v>18387</v>
      </c>
    </row>
    <row r="4551" spans="1:4" ht="27" x14ac:dyDescent="0.2">
      <c r="A4551" s="120" t="s">
        <v>18388</v>
      </c>
      <c r="B4551" s="122" t="s">
        <v>18389</v>
      </c>
      <c r="C4551" s="121" t="s">
        <v>14757</v>
      </c>
      <c r="D4551" s="123" t="s">
        <v>18390</v>
      </c>
    </row>
    <row r="4552" spans="1:4" ht="27" x14ac:dyDescent="0.2">
      <c r="A4552" s="120" t="s">
        <v>18391</v>
      </c>
      <c r="B4552" s="122" t="s">
        <v>18392</v>
      </c>
      <c r="C4552" s="121" t="s">
        <v>14757</v>
      </c>
      <c r="D4552" s="123" t="s">
        <v>18393</v>
      </c>
    </row>
    <row r="4553" spans="1:4" ht="27" x14ac:dyDescent="0.2">
      <c r="A4553" s="120" t="s">
        <v>18394</v>
      </c>
      <c r="B4553" s="122" t="s">
        <v>18395</v>
      </c>
      <c r="C4553" s="121" t="s">
        <v>14757</v>
      </c>
      <c r="D4553" s="123" t="s">
        <v>18396</v>
      </c>
    </row>
    <row r="4554" spans="1:4" ht="27" x14ac:dyDescent="0.2">
      <c r="A4554" s="120" t="s">
        <v>18397</v>
      </c>
      <c r="B4554" s="122" t="s">
        <v>18398</v>
      </c>
      <c r="C4554" s="121" t="s">
        <v>14757</v>
      </c>
      <c r="D4554" s="123" t="s">
        <v>18399</v>
      </c>
    </row>
    <row r="4555" spans="1:4" ht="27" x14ac:dyDescent="0.2">
      <c r="A4555" s="120" t="s">
        <v>18400</v>
      </c>
      <c r="B4555" s="122" t="s">
        <v>18401</v>
      </c>
      <c r="C4555" s="121" t="s">
        <v>14757</v>
      </c>
      <c r="D4555" s="123" t="s">
        <v>14620</v>
      </c>
    </row>
    <row r="4556" spans="1:4" ht="27" x14ac:dyDescent="0.2">
      <c r="A4556" s="120" t="s">
        <v>18402</v>
      </c>
      <c r="B4556" s="122" t="s">
        <v>18403</v>
      </c>
      <c r="C4556" s="121" t="s">
        <v>14757</v>
      </c>
      <c r="D4556" s="123" t="s">
        <v>18404</v>
      </c>
    </row>
    <row r="4557" spans="1:4" ht="27" x14ac:dyDescent="0.2">
      <c r="A4557" s="120" t="s">
        <v>18405</v>
      </c>
      <c r="B4557" s="122" t="s">
        <v>18406</v>
      </c>
      <c r="C4557" s="121" t="s">
        <v>14757</v>
      </c>
      <c r="D4557" s="123" t="s">
        <v>18407</v>
      </c>
    </row>
    <row r="4558" spans="1:4" ht="27" x14ac:dyDescent="0.2">
      <c r="A4558" s="120" t="s">
        <v>18408</v>
      </c>
      <c r="B4558" s="122" t="s">
        <v>18409</v>
      </c>
      <c r="C4558" s="121" t="s">
        <v>14757</v>
      </c>
      <c r="D4558" s="123" t="s">
        <v>18410</v>
      </c>
    </row>
    <row r="4559" spans="1:4" ht="27" x14ac:dyDescent="0.2">
      <c r="A4559" s="120" t="s">
        <v>18411</v>
      </c>
      <c r="B4559" s="122" t="s">
        <v>18412</v>
      </c>
      <c r="C4559" s="121" t="s">
        <v>14757</v>
      </c>
      <c r="D4559" s="123" t="s">
        <v>18413</v>
      </c>
    </row>
    <row r="4560" spans="1:4" ht="27" x14ac:dyDescent="0.2">
      <c r="A4560" s="120" t="s">
        <v>18414</v>
      </c>
      <c r="B4560" s="122" t="s">
        <v>18415</v>
      </c>
      <c r="C4560" s="121" t="s">
        <v>14757</v>
      </c>
      <c r="D4560" s="123" t="s">
        <v>18416</v>
      </c>
    </row>
    <row r="4561" spans="1:4" ht="27" x14ac:dyDescent="0.2">
      <c r="A4561" s="120" t="s">
        <v>18417</v>
      </c>
      <c r="B4561" s="122" t="s">
        <v>18418</v>
      </c>
      <c r="C4561" s="121" t="s">
        <v>14757</v>
      </c>
      <c r="D4561" s="123" t="s">
        <v>18419</v>
      </c>
    </row>
    <row r="4562" spans="1:4" ht="27" x14ac:dyDescent="0.2">
      <c r="A4562" s="120" t="s">
        <v>6383</v>
      </c>
      <c r="B4562" s="122" t="s">
        <v>15878</v>
      </c>
      <c r="C4562" s="121" t="s">
        <v>14757</v>
      </c>
      <c r="D4562" s="123" t="s">
        <v>18420</v>
      </c>
    </row>
    <row r="4563" spans="1:4" ht="27" x14ac:dyDescent="0.2">
      <c r="A4563" s="120" t="s">
        <v>6384</v>
      </c>
      <c r="B4563" s="122" t="s">
        <v>15879</v>
      </c>
      <c r="C4563" s="121" t="s">
        <v>14757</v>
      </c>
      <c r="D4563" s="123" t="s">
        <v>18421</v>
      </c>
    </row>
    <row r="4564" spans="1:4" ht="27" x14ac:dyDescent="0.2">
      <c r="A4564" s="120" t="s">
        <v>6385</v>
      </c>
      <c r="B4564" s="122" t="s">
        <v>11730</v>
      </c>
      <c r="C4564" s="121" t="s">
        <v>14757</v>
      </c>
      <c r="D4564" s="123" t="s">
        <v>18422</v>
      </c>
    </row>
    <row r="4565" spans="1:4" ht="27" x14ac:dyDescent="0.2">
      <c r="A4565" s="120" t="s">
        <v>6386</v>
      </c>
      <c r="B4565" s="122" t="s">
        <v>11731</v>
      </c>
      <c r="C4565" s="121" t="s">
        <v>14757</v>
      </c>
      <c r="D4565" s="123" t="s">
        <v>18423</v>
      </c>
    </row>
    <row r="4566" spans="1:4" ht="27" x14ac:dyDescent="0.2">
      <c r="A4566" s="120" t="s">
        <v>6387</v>
      </c>
      <c r="B4566" s="122" t="s">
        <v>11732</v>
      </c>
      <c r="C4566" s="121" t="s">
        <v>14757</v>
      </c>
      <c r="D4566" s="123" t="s">
        <v>18424</v>
      </c>
    </row>
    <row r="4567" spans="1:4" ht="40.5" x14ac:dyDescent="0.2">
      <c r="A4567" s="120" t="s">
        <v>6388</v>
      </c>
      <c r="B4567" s="122" t="s">
        <v>11733</v>
      </c>
      <c r="C4567" s="121" t="s">
        <v>14757</v>
      </c>
      <c r="D4567" s="123" t="s">
        <v>18425</v>
      </c>
    </row>
    <row r="4568" spans="1:4" ht="40.5" x14ac:dyDescent="0.2">
      <c r="A4568" s="120" t="s">
        <v>6389</v>
      </c>
      <c r="B4568" s="122" t="s">
        <v>11734</v>
      </c>
      <c r="C4568" s="121" t="s">
        <v>14757</v>
      </c>
      <c r="D4568" s="123" t="s">
        <v>18426</v>
      </c>
    </row>
    <row r="4569" spans="1:4" ht="40.5" x14ac:dyDescent="0.2">
      <c r="A4569" s="120" t="s">
        <v>6390</v>
      </c>
      <c r="B4569" s="122" t="s">
        <v>11735</v>
      </c>
      <c r="C4569" s="121" t="s">
        <v>14757</v>
      </c>
      <c r="D4569" s="123" t="s">
        <v>18427</v>
      </c>
    </row>
    <row r="4570" spans="1:4" ht="40.5" x14ac:dyDescent="0.2">
      <c r="A4570" s="120" t="s">
        <v>6391</v>
      </c>
      <c r="B4570" s="122" t="s">
        <v>11736</v>
      </c>
      <c r="C4570" s="121" t="s">
        <v>14757</v>
      </c>
      <c r="D4570" s="123" t="s">
        <v>18428</v>
      </c>
    </row>
    <row r="4571" spans="1:4" ht="40.5" x14ac:dyDescent="0.2">
      <c r="A4571" s="120" t="s">
        <v>6392</v>
      </c>
      <c r="B4571" s="122" t="s">
        <v>11737</v>
      </c>
      <c r="C4571" s="121" t="s">
        <v>14757</v>
      </c>
      <c r="D4571" s="123" t="s">
        <v>18429</v>
      </c>
    </row>
    <row r="4572" spans="1:4" ht="40.5" x14ac:dyDescent="0.2">
      <c r="A4572" s="120" t="s">
        <v>6393</v>
      </c>
      <c r="B4572" s="122" t="s">
        <v>11738</v>
      </c>
      <c r="C4572" s="121" t="s">
        <v>14757</v>
      </c>
      <c r="D4572" s="123" t="s">
        <v>18430</v>
      </c>
    </row>
    <row r="4573" spans="1:4" ht="40.5" x14ac:dyDescent="0.2">
      <c r="A4573" s="120" t="s">
        <v>6394</v>
      </c>
      <c r="B4573" s="122" t="s">
        <v>11739</v>
      </c>
      <c r="C4573" s="121" t="s">
        <v>14757</v>
      </c>
      <c r="D4573" s="123" t="s">
        <v>18431</v>
      </c>
    </row>
    <row r="4574" spans="1:4" ht="13.5" x14ac:dyDescent="0.2">
      <c r="A4574" s="120" t="s">
        <v>6395</v>
      </c>
      <c r="B4574" s="122" t="s">
        <v>11740</v>
      </c>
      <c r="C4574" s="121" t="s">
        <v>14757</v>
      </c>
      <c r="D4574" s="123" t="s">
        <v>18432</v>
      </c>
    </row>
    <row r="4575" spans="1:4" ht="13.5" x14ac:dyDescent="0.2">
      <c r="A4575" s="120" t="s">
        <v>6396</v>
      </c>
      <c r="B4575" s="122" t="s">
        <v>11741</v>
      </c>
      <c r="C4575" s="121" t="s">
        <v>14757</v>
      </c>
      <c r="D4575" s="123" t="s">
        <v>18433</v>
      </c>
    </row>
    <row r="4576" spans="1:4" ht="13.5" x14ac:dyDescent="0.2">
      <c r="A4576" s="120" t="s">
        <v>6397</v>
      </c>
      <c r="B4576" s="122" t="s">
        <v>11742</v>
      </c>
      <c r="C4576" s="121" t="s">
        <v>14757</v>
      </c>
      <c r="D4576" s="123" t="s">
        <v>18434</v>
      </c>
    </row>
    <row r="4577" spans="1:4" ht="27" x14ac:dyDescent="0.2">
      <c r="A4577" s="120" t="s">
        <v>6398</v>
      </c>
      <c r="B4577" s="122" t="s">
        <v>11743</v>
      </c>
      <c r="C4577" s="121" t="s">
        <v>14757</v>
      </c>
      <c r="D4577" s="123" t="s">
        <v>18365</v>
      </c>
    </row>
    <row r="4578" spans="1:4" ht="40.5" x14ac:dyDescent="0.2">
      <c r="A4578" s="120" t="s">
        <v>6399</v>
      </c>
      <c r="B4578" s="122" t="s">
        <v>11744</v>
      </c>
      <c r="C4578" s="121" t="s">
        <v>14757</v>
      </c>
      <c r="D4578" s="123" t="s">
        <v>18435</v>
      </c>
    </row>
    <row r="4579" spans="1:4" ht="13.5" x14ac:dyDescent="0.2">
      <c r="A4579" s="120" t="s">
        <v>6400</v>
      </c>
      <c r="B4579" s="122" t="s">
        <v>11745</v>
      </c>
      <c r="C4579" s="121" t="s">
        <v>14757</v>
      </c>
      <c r="D4579" s="123" t="s">
        <v>14647</v>
      </c>
    </row>
    <row r="4580" spans="1:4" ht="13.5" x14ac:dyDescent="0.2">
      <c r="A4580" s="120" t="s">
        <v>6401</v>
      </c>
      <c r="B4580" s="122" t="s">
        <v>11746</v>
      </c>
      <c r="C4580" s="121" t="s">
        <v>14757</v>
      </c>
      <c r="D4580" s="123" t="s">
        <v>174</v>
      </c>
    </row>
    <row r="4581" spans="1:4" ht="27" x14ac:dyDescent="0.2">
      <c r="A4581" s="120" t="s">
        <v>6402</v>
      </c>
      <c r="B4581" s="122" t="s">
        <v>11747</v>
      </c>
      <c r="C4581" s="121" t="s">
        <v>14757</v>
      </c>
      <c r="D4581" s="123" t="s">
        <v>940</v>
      </c>
    </row>
    <row r="4582" spans="1:4" ht="13.5" x14ac:dyDescent="0.2">
      <c r="A4582" s="120" t="s">
        <v>6404</v>
      </c>
      <c r="B4582" s="122" t="s">
        <v>11748</v>
      </c>
      <c r="C4582" s="121" t="s">
        <v>14757</v>
      </c>
      <c r="D4582" s="123" t="s">
        <v>17744</v>
      </c>
    </row>
    <row r="4583" spans="1:4" ht="13.5" x14ac:dyDescent="0.2">
      <c r="A4583" s="120" t="s">
        <v>6405</v>
      </c>
      <c r="B4583" s="122" t="s">
        <v>11749</v>
      </c>
      <c r="C4583" s="121" t="s">
        <v>14757</v>
      </c>
      <c r="D4583" s="123" t="s">
        <v>18436</v>
      </c>
    </row>
    <row r="4584" spans="1:4" ht="27" x14ac:dyDescent="0.2">
      <c r="A4584" s="120" t="s">
        <v>6406</v>
      </c>
      <c r="B4584" s="122" t="s">
        <v>11750</v>
      </c>
      <c r="C4584" s="121" t="s">
        <v>14757</v>
      </c>
      <c r="D4584" s="123" t="s">
        <v>18437</v>
      </c>
    </row>
    <row r="4585" spans="1:4" ht="13.5" x14ac:dyDescent="0.2">
      <c r="A4585" s="120" t="s">
        <v>6407</v>
      </c>
      <c r="B4585" s="122" t="s">
        <v>11751</v>
      </c>
      <c r="C4585" s="121" t="s">
        <v>14757</v>
      </c>
      <c r="D4585" s="123" t="s">
        <v>18404</v>
      </c>
    </row>
    <row r="4586" spans="1:4" ht="27" x14ac:dyDescent="0.2">
      <c r="A4586" s="120" t="s">
        <v>6408</v>
      </c>
      <c r="B4586" s="122" t="s">
        <v>11752</v>
      </c>
      <c r="C4586" s="121" t="s">
        <v>35</v>
      </c>
      <c r="D4586" s="123" t="s">
        <v>16353</v>
      </c>
    </row>
    <row r="4587" spans="1:4" ht="27" x14ac:dyDescent="0.2">
      <c r="A4587" s="120" t="s">
        <v>6409</v>
      </c>
      <c r="B4587" s="122" t="s">
        <v>11753</v>
      </c>
      <c r="C4587" s="121" t="s">
        <v>35</v>
      </c>
      <c r="D4587" s="123" t="s">
        <v>1323</v>
      </c>
    </row>
    <row r="4588" spans="1:4" ht="27" x14ac:dyDescent="0.2">
      <c r="A4588" s="120" t="s">
        <v>6410</v>
      </c>
      <c r="B4588" s="122" t="s">
        <v>11754</v>
      </c>
      <c r="C4588" s="121" t="s">
        <v>35</v>
      </c>
      <c r="D4588" s="123" t="s">
        <v>2243</v>
      </c>
    </row>
    <row r="4589" spans="1:4" ht="27" x14ac:dyDescent="0.2">
      <c r="A4589" s="120" t="s">
        <v>6411</v>
      </c>
      <c r="B4589" s="122" t="s">
        <v>11755</v>
      </c>
      <c r="C4589" s="121" t="s">
        <v>35</v>
      </c>
      <c r="D4589" s="123" t="s">
        <v>18438</v>
      </c>
    </row>
    <row r="4590" spans="1:4" ht="27" x14ac:dyDescent="0.2">
      <c r="A4590" s="120" t="s">
        <v>6412</v>
      </c>
      <c r="B4590" s="122" t="s">
        <v>11756</v>
      </c>
      <c r="C4590" s="121" t="s">
        <v>35</v>
      </c>
      <c r="D4590" s="123" t="s">
        <v>1039</v>
      </c>
    </row>
    <row r="4591" spans="1:4" ht="27" x14ac:dyDescent="0.2">
      <c r="A4591" s="120" t="s">
        <v>6413</v>
      </c>
      <c r="B4591" s="122" t="s">
        <v>11757</v>
      </c>
      <c r="C4591" s="121" t="s">
        <v>14757</v>
      </c>
      <c r="D4591" s="123" t="s">
        <v>1212</v>
      </c>
    </row>
    <row r="4592" spans="1:4" ht="27" x14ac:dyDescent="0.2">
      <c r="A4592" s="120" t="s">
        <v>6414</v>
      </c>
      <c r="B4592" s="122" t="s">
        <v>11758</v>
      </c>
      <c r="C4592" s="121" t="s">
        <v>14757</v>
      </c>
      <c r="D4592" s="123" t="s">
        <v>16275</v>
      </c>
    </row>
    <row r="4593" spans="1:4" ht="27" x14ac:dyDescent="0.2">
      <c r="A4593" s="120" t="s">
        <v>6416</v>
      </c>
      <c r="B4593" s="122" t="s">
        <v>11759</v>
      </c>
      <c r="C4593" s="121" t="s">
        <v>14757</v>
      </c>
      <c r="D4593" s="123" t="s">
        <v>385</v>
      </c>
    </row>
    <row r="4594" spans="1:4" ht="27" x14ac:dyDescent="0.2">
      <c r="A4594" s="120" t="s">
        <v>6417</v>
      </c>
      <c r="B4594" s="122" t="s">
        <v>11760</v>
      </c>
      <c r="C4594" s="121" t="s">
        <v>14757</v>
      </c>
      <c r="D4594" s="123" t="s">
        <v>1216</v>
      </c>
    </row>
    <row r="4595" spans="1:4" ht="27" x14ac:dyDescent="0.2">
      <c r="A4595" s="120" t="s">
        <v>6418</v>
      </c>
      <c r="B4595" s="122" t="s">
        <v>11761</v>
      </c>
      <c r="C4595" s="121" t="s">
        <v>14757</v>
      </c>
      <c r="D4595" s="123" t="s">
        <v>998</v>
      </c>
    </row>
    <row r="4596" spans="1:4" ht="27" x14ac:dyDescent="0.2">
      <c r="A4596" s="120" t="s">
        <v>6419</v>
      </c>
      <c r="B4596" s="122" t="s">
        <v>11762</v>
      </c>
      <c r="C4596" s="121" t="s">
        <v>14757</v>
      </c>
      <c r="D4596" s="123" t="s">
        <v>13640</v>
      </c>
    </row>
    <row r="4597" spans="1:4" ht="27" x14ac:dyDescent="0.2">
      <c r="A4597" s="120" t="s">
        <v>6420</v>
      </c>
      <c r="B4597" s="122" t="s">
        <v>11763</v>
      </c>
      <c r="C4597" s="121" t="s">
        <v>14757</v>
      </c>
      <c r="D4597" s="123" t="s">
        <v>17327</v>
      </c>
    </row>
    <row r="4598" spans="1:4" ht="27" x14ac:dyDescent="0.2">
      <c r="A4598" s="120" t="s">
        <v>6421</v>
      </c>
      <c r="B4598" s="122" t="s">
        <v>11764</v>
      </c>
      <c r="C4598" s="121" t="s">
        <v>14757</v>
      </c>
      <c r="D4598" s="123" t="s">
        <v>17840</v>
      </c>
    </row>
    <row r="4599" spans="1:4" ht="27" x14ac:dyDescent="0.2">
      <c r="A4599" s="120" t="s">
        <v>6422</v>
      </c>
      <c r="B4599" s="122" t="s">
        <v>11765</v>
      </c>
      <c r="C4599" s="121" t="s">
        <v>14757</v>
      </c>
      <c r="D4599" s="123" t="s">
        <v>4627</v>
      </c>
    </row>
    <row r="4600" spans="1:4" ht="27" x14ac:dyDescent="0.2">
      <c r="A4600" s="120" t="s">
        <v>6423</v>
      </c>
      <c r="B4600" s="122" t="s">
        <v>11766</v>
      </c>
      <c r="C4600" s="121" t="s">
        <v>35</v>
      </c>
      <c r="D4600" s="123" t="s">
        <v>6196</v>
      </c>
    </row>
    <row r="4601" spans="1:4" ht="27" x14ac:dyDescent="0.2">
      <c r="A4601" s="120" t="s">
        <v>6424</v>
      </c>
      <c r="B4601" s="122" t="s">
        <v>11767</v>
      </c>
      <c r="C4601" s="121" t="s">
        <v>35</v>
      </c>
      <c r="D4601" s="123" t="s">
        <v>1095</v>
      </c>
    </row>
    <row r="4602" spans="1:4" ht="27" x14ac:dyDescent="0.2">
      <c r="A4602" s="120" t="s">
        <v>6425</v>
      </c>
      <c r="B4602" s="122" t="s">
        <v>11768</v>
      </c>
      <c r="C4602" s="121" t="s">
        <v>35</v>
      </c>
      <c r="D4602" s="123" t="s">
        <v>93</v>
      </c>
    </row>
    <row r="4603" spans="1:4" ht="27" x14ac:dyDescent="0.2">
      <c r="A4603" s="120" t="s">
        <v>6426</v>
      </c>
      <c r="B4603" s="122" t="s">
        <v>11769</v>
      </c>
      <c r="C4603" s="121" t="s">
        <v>35</v>
      </c>
      <c r="D4603" s="123" t="s">
        <v>273</v>
      </c>
    </row>
    <row r="4604" spans="1:4" ht="27" x14ac:dyDescent="0.2">
      <c r="A4604" s="120" t="s">
        <v>6427</v>
      </c>
      <c r="B4604" s="122" t="s">
        <v>11770</v>
      </c>
      <c r="C4604" s="121" t="s">
        <v>35</v>
      </c>
      <c r="D4604" s="123" t="s">
        <v>1336</v>
      </c>
    </row>
    <row r="4605" spans="1:4" ht="27" x14ac:dyDescent="0.2">
      <c r="A4605" s="120" t="s">
        <v>6428</v>
      </c>
      <c r="B4605" s="122" t="s">
        <v>11771</v>
      </c>
      <c r="C4605" s="121" t="s">
        <v>35</v>
      </c>
      <c r="D4605" s="123" t="s">
        <v>14391</v>
      </c>
    </row>
    <row r="4606" spans="1:4" ht="27" x14ac:dyDescent="0.2">
      <c r="A4606" s="120" t="s">
        <v>6429</v>
      </c>
      <c r="B4606" s="122" t="s">
        <v>11772</v>
      </c>
      <c r="C4606" s="121" t="s">
        <v>35</v>
      </c>
      <c r="D4606" s="123" t="s">
        <v>723</v>
      </c>
    </row>
    <row r="4607" spans="1:4" ht="27" x14ac:dyDescent="0.2">
      <c r="A4607" s="120" t="s">
        <v>6430</v>
      </c>
      <c r="B4607" s="122" t="s">
        <v>11773</v>
      </c>
      <c r="C4607" s="121" t="s">
        <v>35</v>
      </c>
      <c r="D4607" s="123" t="s">
        <v>3707</v>
      </c>
    </row>
    <row r="4608" spans="1:4" ht="27" x14ac:dyDescent="0.2">
      <c r="A4608" s="120" t="s">
        <v>6432</v>
      </c>
      <c r="B4608" s="122" t="s">
        <v>11774</v>
      </c>
      <c r="C4608" s="121" t="s">
        <v>35</v>
      </c>
      <c r="D4608" s="123" t="s">
        <v>18439</v>
      </c>
    </row>
    <row r="4609" spans="1:4" ht="27" x14ac:dyDescent="0.2">
      <c r="A4609" s="120" t="s">
        <v>6433</v>
      </c>
      <c r="B4609" s="122" t="s">
        <v>11775</v>
      </c>
      <c r="C4609" s="121" t="s">
        <v>35</v>
      </c>
      <c r="D4609" s="123" t="s">
        <v>1210</v>
      </c>
    </row>
    <row r="4610" spans="1:4" ht="40.5" x14ac:dyDescent="0.2">
      <c r="A4610" s="120" t="s">
        <v>6434</v>
      </c>
      <c r="B4610" s="122" t="s">
        <v>11776</v>
      </c>
      <c r="C4610" s="121" t="s">
        <v>35</v>
      </c>
      <c r="D4610" s="123" t="s">
        <v>1160</v>
      </c>
    </row>
    <row r="4611" spans="1:4" ht="40.5" x14ac:dyDescent="0.2">
      <c r="A4611" s="120" t="s">
        <v>6435</v>
      </c>
      <c r="B4611" s="122" t="s">
        <v>11777</v>
      </c>
      <c r="C4611" s="121" t="s">
        <v>35</v>
      </c>
      <c r="D4611" s="123" t="s">
        <v>2722</v>
      </c>
    </row>
    <row r="4612" spans="1:4" ht="40.5" x14ac:dyDescent="0.2">
      <c r="A4612" s="120" t="s">
        <v>6436</v>
      </c>
      <c r="B4612" s="122" t="s">
        <v>11778</v>
      </c>
      <c r="C4612" s="121" t="s">
        <v>35</v>
      </c>
      <c r="D4612" s="123" t="s">
        <v>335</v>
      </c>
    </row>
    <row r="4613" spans="1:4" ht="40.5" x14ac:dyDescent="0.2">
      <c r="A4613" s="120" t="s">
        <v>6437</v>
      </c>
      <c r="B4613" s="122" t="s">
        <v>11779</v>
      </c>
      <c r="C4613" s="121" t="s">
        <v>35</v>
      </c>
      <c r="D4613" s="123" t="s">
        <v>279</v>
      </c>
    </row>
    <row r="4614" spans="1:4" ht="40.5" x14ac:dyDescent="0.2">
      <c r="A4614" s="120" t="s">
        <v>6438</v>
      </c>
      <c r="B4614" s="122" t="s">
        <v>11780</v>
      </c>
      <c r="C4614" s="121" t="s">
        <v>35</v>
      </c>
      <c r="D4614" s="123" t="s">
        <v>403</v>
      </c>
    </row>
    <row r="4615" spans="1:4" ht="40.5" x14ac:dyDescent="0.2">
      <c r="A4615" s="120" t="s">
        <v>6439</v>
      </c>
      <c r="B4615" s="122" t="s">
        <v>11781</v>
      </c>
      <c r="C4615" s="121" t="s">
        <v>35</v>
      </c>
      <c r="D4615" s="123" t="s">
        <v>13286</v>
      </c>
    </row>
    <row r="4616" spans="1:4" ht="40.5" x14ac:dyDescent="0.2">
      <c r="A4616" s="120" t="s">
        <v>6440</v>
      </c>
      <c r="B4616" s="122" t="s">
        <v>11782</v>
      </c>
      <c r="C4616" s="121" t="s">
        <v>35</v>
      </c>
      <c r="D4616" s="123" t="s">
        <v>884</v>
      </c>
    </row>
    <row r="4617" spans="1:4" ht="40.5" x14ac:dyDescent="0.2">
      <c r="A4617" s="120" t="s">
        <v>6441</v>
      </c>
      <c r="B4617" s="122" t="s">
        <v>11783</v>
      </c>
      <c r="C4617" s="121" t="s">
        <v>35</v>
      </c>
      <c r="D4617" s="123" t="s">
        <v>731</v>
      </c>
    </row>
    <row r="4618" spans="1:4" ht="40.5" x14ac:dyDescent="0.2">
      <c r="A4618" s="120" t="s">
        <v>6442</v>
      </c>
      <c r="B4618" s="122" t="s">
        <v>11784</v>
      </c>
      <c r="C4618" s="121" t="s">
        <v>35</v>
      </c>
      <c r="D4618" s="123" t="s">
        <v>970</v>
      </c>
    </row>
    <row r="4619" spans="1:4" ht="40.5" x14ac:dyDescent="0.2">
      <c r="A4619" s="120" t="s">
        <v>6443</v>
      </c>
      <c r="B4619" s="122" t="s">
        <v>11785</v>
      </c>
      <c r="C4619" s="121" t="s">
        <v>35</v>
      </c>
      <c r="D4619" s="123" t="s">
        <v>18440</v>
      </c>
    </row>
    <row r="4620" spans="1:4" ht="40.5" x14ac:dyDescent="0.2">
      <c r="A4620" s="120" t="s">
        <v>6444</v>
      </c>
      <c r="B4620" s="122" t="s">
        <v>11786</v>
      </c>
      <c r="C4620" s="121" t="s">
        <v>35</v>
      </c>
      <c r="D4620" s="123" t="s">
        <v>932</v>
      </c>
    </row>
    <row r="4621" spans="1:4" ht="40.5" x14ac:dyDescent="0.2">
      <c r="A4621" s="120" t="s">
        <v>6445</v>
      </c>
      <c r="B4621" s="122" t="s">
        <v>11787</v>
      </c>
      <c r="C4621" s="121" t="s">
        <v>35</v>
      </c>
      <c r="D4621" s="123" t="s">
        <v>14255</v>
      </c>
    </row>
    <row r="4622" spans="1:4" ht="40.5" x14ac:dyDescent="0.2">
      <c r="A4622" s="120" t="s">
        <v>6446</v>
      </c>
      <c r="B4622" s="122" t="s">
        <v>11788</v>
      </c>
      <c r="C4622" s="121" t="s">
        <v>35</v>
      </c>
      <c r="D4622" s="123" t="s">
        <v>17849</v>
      </c>
    </row>
    <row r="4623" spans="1:4" ht="40.5" x14ac:dyDescent="0.2">
      <c r="A4623" s="120" t="s">
        <v>6447</v>
      </c>
      <c r="B4623" s="122" t="s">
        <v>11789</v>
      </c>
      <c r="C4623" s="121" t="s">
        <v>35</v>
      </c>
      <c r="D4623" s="123" t="s">
        <v>4122</v>
      </c>
    </row>
    <row r="4624" spans="1:4" ht="40.5" x14ac:dyDescent="0.2">
      <c r="A4624" s="120" t="s">
        <v>6449</v>
      </c>
      <c r="B4624" s="122" t="s">
        <v>11790</v>
      </c>
      <c r="C4624" s="121" t="s">
        <v>35</v>
      </c>
      <c r="D4624" s="123" t="s">
        <v>2218</v>
      </c>
    </row>
    <row r="4625" spans="1:4" ht="40.5" x14ac:dyDescent="0.2">
      <c r="A4625" s="120" t="s">
        <v>6450</v>
      </c>
      <c r="B4625" s="122" t="s">
        <v>11791</v>
      </c>
      <c r="C4625" s="121" t="s">
        <v>35</v>
      </c>
      <c r="D4625" s="123" t="s">
        <v>13546</v>
      </c>
    </row>
    <row r="4626" spans="1:4" ht="40.5" x14ac:dyDescent="0.2">
      <c r="A4626" s="120" t="s">
        <v>6452</v>
      </c>
      <c r="B4626" s="122" t="s">
        <v>11792</v>
      </c>
      <c r="C4626" s="121" t="s">
        <v>35</v>
      </c>
      <c r="D4626" s="123" t="s">
        <v>18441</v>
      </c>
    </row>
    <row r="4627" spans="1:4" ht="40.5" x14ac:dyDescent="0.2">
      <c r="A4627" s="120" t="s">
        <v>6453</v>
      </c>
      <c r="B4627" s="122" t="s">
        <v>11793</v>
      </c>
      <c r="C4627" s="121" t="s">
        <v>35</v>
      </c>
      <c r="D4627" s="123" t="s">
        <v>18442</v>
      </c>
    </row>
    <row r="4628" spans="1:4" ht="40.5" x14ac:dyDescent="0.2">
      <c r="A4628" s="120" t="s">
        <v>6454</v>
      </c>
      <c r="B4628" s="122" t="s">
        <v>11794</v>
      </c>
      <c r="C4628" s="121" t="s">
        <v>35</v>
      </c>
      <c r="D4628" s="123" t="s">
        <v>1246</v>
      </c>
    </row>
    <row r="4629" spans="1:4" ht="40.5" x14ac:dyDescent="0.2">
      <c r="A4629" s="120" t="s">
        <v>6455</v>
      </c>
      <c r="B4629" s="122" t="s">
        <v>11795</v>
      </c>
      <c r="C4629" s="121" t="s">
        <v>35</v>
      </c>
      <c r="D4629" s="123" t="s">
        <v>18443</v>
      </c>
    </row>
    <row r="4630" spans="1:4" ht="40.5" x14ac:dyDescent="0.2">
      <c r="A4630" s="120" t="s">
        <v>6456</v>
      </c>
      <c r="B4630" s="122" t="s">
        <v>11796</v>
      </c>
      <c r="C4630" s="121" t="s">
        <v>35</v>
      </c>
      <c r="D4630" s="123" t="s">
        <v>4081</v>
      </c>
    </row>
    <row r="4631" spans="1:4" ht="27" x14ac:dyDescent="0.2">
      <c r="A4631" s="120" t="s">
        <v>6457</v>
      </c>
      <c r="B4631" s="122" t="s">
        <v>11797</v>
      </c>
      <c r="C4631" s="121" t="s">
        <v>14757</v>
      </c>
      <c r="D4631" s="123" t="s">
        <v>288</v>
      </c>
    </row>
    <row r="4632" spans="1:4" ht="27" x14ac:dyDescent="0.2">
      <c r="A4632" s="120" t="s">
        <v>6458</v>
      </c>
      <c r="B4632" s="122" t="s">
        <v>11798</v>
      </c>
      <c r="C4632" s="121" t="s">
        <v>14757</v>
      </c>
      <c r="D4632" s="123" t="s">
        <v>18444</v>
      </c>
    </row>
    <row r="4633" spans="1:4" ht="27" x14ac:dyDescent="0.2">
      <c r="A4633" s="120" t="s">
        <v>6459</v>
      </c>
      <c r="B4633" s="122" t="s">
        <v>11799</v>
      </c>
      <c r="C4633" s="121" t="s">
        <v>14757</v>
      </c>
      <c r="D4633" s="123" t="s">
        <v>2456</v>
      </c>
    </row>
    <row r="4634" spans="1:4" ht="27" x14ac:dyDescent="0.2">
      <c r="A4634" s="120" t="s">
        <v>6460</v>
      </c>
      <c r="B4634" s="122" t="s">
        <v>11800</v>
      </c>
      <c r="C4634" s="121" t="s">
        <v>14757</v>
      </c>
      <c r="D4634" s="123" t="s">
        <v>861</v>
      </c>
    </row>
    <row r="4635" spans="1:4" ht="27" x14ac:dyDescent="0.2">
      <c r="A4635" s="120" t="s">
        <v>6461</v>
      </c>
      <c r="B4635" s="122" t="s">
        <v>11801</v>
      </c>
      <c r="C4635" s="121" t="s">
        <v>14757</v>
      </c>
      <c r="D4635" s="123" t="s">
        <v>1022</v>
      </c>
    </row>
    <row r="4636" spans="1:4" ht="27" x14ac:dyDescent="0.2">
      <c r="A4636" s="120" t="s">
        <v>6462</v>
      </c>
      <c r="B4636" s="122" t="s">
        <v>11802</v>
      </c>
      <c r="C4636" s="121" t="s">
        <v>35</v>
      </c>
      <c r="D4636" s="123" t="s">
        <v>212</v>
      </c>
    </row>
    <row r="4637" spans="1:4" ht="40.5" x14ac:dyDescent="0.2">
      <c r="A4637" s="120" t="s">
        <v>6463</v>
      </c>
      <c r="B4637" s="122" t="s">
        <v>15880</v>
      </c>
      <c r="C4637" s="121" t="s">
        <v>14757</v>
      </c>
      <c r="D4637" s="123" t="s">
        <v>18445</v>
      </c>
    </row>
    <row r="4638" spans="1:4" ht="40.5" x14ac:dyDescent="0.2">
      <c r="A4638" s="120" t="s">
        <v>6464</v>
      </c>
      <c r="B4638" s="122" t="s">
        <v>15881</v>
      </c>
      <c r="C4638" s="121" t="s">
        <v>14757</v>
      </c>
      <c r="D4638" s="123" t="s">
        <v>18446</v>
      </c>
    </row>
    <row r="4639" spans="1:4" ht="40.5" x14ac:dyDescent="0.2">
      <c r="A4639" s="120" t="s">
        <v>6465</v>
      </c>
      <c r="B4639" s="122" t="s">
        <v>15882</v>
      </c>
      <c r="C4639" s="121" t="s">
        <v>14757</v>
      </c>
      <c r="D4639" s="123" t="s">
        <v>18447</v>
      </c>
    </row>
    <row r="4640" spans="1:4" ht="40.5" x14ac:dyDescent="0.2">
      <c r="A4640" s="120" t="s">
        <v>6466</v>
      </c>
      <c r="B4640" s="122" t="s">
        <v>15883</v>
      </c>
      <c r="C4640" s="121" t="s">
        <v>14757</v>
      </c>
      <c r="D4640" s="123" t="s">
        <v>18448</v>
      </c>
    </row>
    <row r="4641" spans="1:4" ht="27" x14ac:dyDescent="0.2">
      <c r="A4641" s="120" t="s">
        <v>6467</v>
      </c>
      <c r="B4641" s="122" t="s">
        <v>11803</v>
      </c>
      <c r="C4641" s="121" t="s">
        <v>14757</v>
      </c>
      <c r="D4641" s="123" t="s">
        <v>346</v>
      </c>
    </row>
    <row r="4642" spans="1:4" ht="27" x14ac:dyDescent="0.2">
      <c r="A4642" s="120" t="s">
        <v>6468</v>
      </c>
      <c r="B4642" s="122" t="s">
        <v>11804</v>
      </c>
      <c r="C4642" s="121" t="s">
        <v>14757</v>
      </c>
      <c r="D4642" s="123" t="s">
        <v>17739</v>
      </c>
    </row>
    <row r="4643" spans="1:4" ht="27" x14ac:dyDescent="0.2">
      <c r="A4643" s="120" t="s">
        <v>6469</v>
      </c>
      <c r="B4643" s="122" t="s">
        <v>11805</v>
      </c>
      <c r="C4643" s="121" t="s">
        <v>14757</v>
      </c>
      <c r="D4643" s="123" t="s">
        <v>14595</v>
      </c>
    </row>
    <row r="4644" spans="1:4" ht="27" x14ac:dyDescent="0.2">
      <c r="A4644" s="120" t="s">
        <v>6470</v>
      </c>
      <c r="B4644" s="122" t="s">
        <v>11806</v>
      </c>
      <c r="C4644" s="121" t="s">
        <v>8</v>
      </c>
      <c r="D4644" s="123" t="s">
        <v>14518</v>
      </c>
    </row>
    <row r="4645" spans="1:4" ht="27" x14ac:dyDescent="0.2">
      <c r="A4645" s="120" t="s">
        <v>6471</v>
      </c>
      <c r="B4645" s="122" t="s">
        <v>11807</v>
      </c>
      <c r="C4645" s="121" t="s">
        <v>8</v>
      </c>
      <c r="D4645" s="123" t="s">
        <v>18449</v>
      </c>
    </row>
    <row r="4646" spans="1:4" ht="27" x14ac:dyDescent="0.2">
      <c r="A4646" s="120" t="s">
        <v>6472</v>
      </c>
      <c r="B4646" s="122" t="s">
        <v>11808</v>
      </c>
      <c r="C4646" s="121" t="s">
        <v>8</v>
      </c>
      <c r="D4646" s="123" t="s">
        <v>519</v>
      </c>
    </row>
    <row r="4647" spans="1:4" ht="27" x14ac:dyDescent="0.2">
      <c r="A4647" s="120" t="s">
        <v>6473</v>
      </c>
      <c r="B4647" s="122" t="s">
        <v>11809</v>
      </c>
      <c r="C4647" s="121" t="s">
        <v>35</v>
      </c>
      <c r="D4647" s="123" t="s">
        <v>14387</v>
      </c>
    </row>
    <row r="4648" spans="1:4" ht="27" x14ac:dyDescent="0.2">
      <c r="A4648" s="120" t="s">
        <v>6474</v>
      </c>
      <c r="B4648" s="122" t="s">
        <v>11810</v>
      </c>
      <c r="C4648" s="121" t="s">
        <v>35</v>
      </c>
      <c r="D4648" s="123" t="s">
        <v>17171</v>
      </c>
    </row>
    <row r="4649" spans="1:4" ht="27" x14ac:dyDescent="0.2">
      <c r="A4649" s="120" t="s">
        <v>6475</v>
      </c>
      <c r="B4649" s="122" t="s">
        <v>11811</v>
      </c>
      <c r="C4649" s="121" t="s">
        <v>14757</v>
      </c>
      <c r="D4649" s="123" t="s">
        <v>18450</v>
      </c>
    </row>
    <row r="4650" spans="1:4" ht="13.5" x14ac:dyDescent="0.2">
      <c r="A4650" s="120" t="s">
        <v>6476</v>
      </c>
      <c r="B4650" s="122" t="s">
        <v>11812</v>
      </c>
      <c r="C4650" s="121" t="s">
        <v>14757</v>
      </c>
      <c r="D4650" s="123" t="s">
        <v>18451</v>
      </c>
    </row>
    <row r="4651" spans="1:4" ht="13.5" x14ac:dyDescent="0.2">
      <c r="A4651" s="120" t="s">
        <v>6477</v>
      </c>
      <c r="B4651" s="122" t="s">
        <v>11813</v>
      </c>
      <c r="C4651" s="121" t="s">
        <v>14757</v>
      </c>
      <c r="D4651" s="123" t="s">
        <v>18452</v>
      </c>
    </row>
    <row r="4652" spans="1:4" ht="13.5" x14ac:dyDescent="0.2">
      <c r="A4652" s="120" t="s">
        <v>6478</v>
      </c>
      <c r="B4652" s="122" t="s">
        <v>11814</v>
      </c>
      <c r="C4652" s="121" t="s">
        <v>14757</v>
      </c>
      <c r="D4652" s="123" t="s">
        <v>18453</v>
      </c>
    </row>
    <row r="4653" spans="1:4" ht="13.5" x14ac:dyDescent="0.2">
      <c r="A4653" s="120" t="s">
        <v>6479</v>
      </c>
      <c r="B4653" s="122" t="s">
        <v>11815</v>
      </c>
      <c r="C4653" s="121" t="s">
        <v>14757</v>
      </c>
      <c r="D4653" s="123" t="s">
        <v>18454</v>
      </c>
    </row>
    <row r="4654" spans="1:4" ht="13.5" x14ac:dyDescent="0.2">
      <c r="A4654" s="120" t="s">
        <v>6480</v>
      </c>
      <c r="B4654" s="122" t="s">
        <v>11816</v>
      </c>
      <c r="C4654" s="121" t="s">
        <v>14757</v>
      </c>
      <c r="D4654" s="123" t="s">
        <v>18455</v>
      </c>
    </row>
    <row r="4655" spans="1:4" ht="13.5" x14ac:dyDescent="0.2">
      <c r="A4655" s="120" t="s">
        <v>6481</v>
      </c>
      <c r="B4655" s="122" t="s">
        <v>11817</v>
      </c>
      <c r="C4655" s="121" t="s">
        <v>14757</v>
      </c>
      <c r="D4655" s="123" t="s">
        <v>18456</v>
      </c>
    </row>
    <row r="4656" spans="1:4" ht="13.5" x14ac:dyDescent="0.2">
      <c r="A4656" s="120" t="s">
        <v>6482</v>
      </c>
      <c r="B4656" s="122" t="s">
        <v>11818</v>
      </c>
      <c r="C4656" s="121" t="s">
        <v>14757</v>
      </c>
      <c r="D4656" s="123" t="s">
        <v>18457</v>
      </c>
    </row>
    <row r="4657" spans="1:4" ht="13.5" x14ac:dyDescent="0.2">
      <c r="A4657" s="120" t="s">
        <v>6483</v>
      </c>
      <c r="B4657" s="122" t="s">
        <v>11819</v>
      </c>
      <c r="C4657" s="121" t="s">
        <v>14757</v>
      </c>
      <c r="D4657" s="123" t="s">
        <v>18458</v>
      </c>
    </row>
    <row r="4658" spans="1:4" ht="13.5" x14ac:dyDescent="0.2">
      <c r="A4658" s="120" t="s">
        <v>6484</v>
      </c>
      <c r="B4658" s="122" t="s">
        <v>11820</v>
      </c>
      <c r="C4658" s="121" t="s">
        <v>14757</v>
      </c>
      <c r="D4658" s="123" t="s">
        <v>18459</v>
      </c>
    </row>
    <row r="4659" spans="1:4" ht="13.5" x14ac:dyDescent="0.2">
      <c r="A4659" s="120" t="s">
        <v>6485</v>
      </c>
      <c r="B4659" s="122" t="s">
        <v>11821</v>
      </c>
      <c r="C4659" s="121" t="s">
        <v>14757</v>
      </c>
      <c r="D4659" s="123" t="s">
        <v>18460</v>
      </c>
    </row>
    <row r="4660" spans="1:4" ht="13.5" x14ac:dyDescent="0.2">
      <c r="A4660" s="120" t="s">
        <v>6486</v>
      </c>
      <c r="B4660" s="122" t="s">
        <v>11822</v>
      </c>
      <c r="C4660" s="121" t="s">
        <v>14757</v>
      </c>
      <c r="D4660" s="123" t="s">
        <v>18461</v>
      </c>
    </row>
    <row r="4661" spans="1:4" ht="13.5" x14ac:dyDescent="0.2">
      <c r="A4661" s="120" t="s">
        <v>6487</v>
      </c>
      <c r="B4661" s="122" t="s">
        <v>11823</v>
      </c>
      <c r="C4661" s="121" t="s">
        <v>14757</v>
      </c>
      <c r="D4661" s="123" t="s">
        <v>18462</v>
      </c>
    </row>
    <row r="4662" spans="1:4" ht="13.5" x14ac:dyDescent="0.2">
      <c r="A4662" s="120" t="s">
        <v>6488</v>
      </c>
      <c r="B4662" s="122" t="s">
        <v>11824</v>
      </c>
      <c r="C4662" s="121" t="s">
        <v>14757</v>
      </c>
      <c r="D4662" s="123" t="s">
        <v>18463</v>
      </c>
    </row>
    <row r="4663" spans="1:4" ht="13.5" x14ac:dyDescent="0.2">
      <c r="A4663" s="120" t="s">
        <v>6489</v>
      </c>
      <c r="B4663" s="122" t="s">
        <v>11825</v>
      </c>
      <c r="C4663" s="121" t="s">
        <v>14757</v>
      </c>
      <c r="D4663" s="123" t="s">
        <v>18453</v>
      </c>
    </row>
    <row r="4664" spans="1:4" ht="13.5" x14ac:dyDescent="0.2">
      <c r="A4664" s="120" t="s">
        <v>6490</v>
      </c>
      <c r="B4664" s="122" t="s">
        <v>11826</v>
      </c>
      <c r="C4664" s="121" t="s">
        <v>14757</v>
      </c>
      <c r="D4664" s="123" t="s">
        <v>18464</v>
      </c>
    </row>
    <row r="4665" spans="1:4" ht="13.5" x14ac:dyDescent="0.2">
      <c r="A4665" s="120" t="s">
        <v>6491</v>
      </c>
      <c r="B4665" s="122" t="s">
        <v>11827</v>
      </c>
      <c r="C4665" s="121" t="s">
        <v>14757</v>
      </c>
      <c r="D4665" s="123" t="s">
        <v>18465</v>
      </c>
    </row>
    <row r="4666" spans="1:4" ht="13.5" x14ac:dyDescent="0.2">
      <c r="A4666" s="120" t="s">
        <v>6492</v>
      </c>
      <c r="B4666" s="122" t="s">
        <v>11828</v>
      </c>
      <c r="C4666" s="121" t="s">
        <v>14757</v>
      </c>
      <c r="D4666" s="123" t="s">
        <v>18466</v>
      </c>
    </row>
    <row r="4667" spans="1:4" ht="13.5" x14ac:dyDescent="0.2">
      <c r="A4667" s="120" t="s">
        <v>6493</v>
      </c>
      <c r="B4667" s="122" t="s">
        <v>11829</v>
      </c>
      <c r="C4667" s="121" t="s">
        <v>8</v>
      </c>
      <c r="D4667" s="123" t="s">
        <v>14506</v>
      </c>
    </row>
    <row r="4668" spans="1:4" ht="13.5" x14ac:dyDescent="0.2">
      <c r="A4668" s="120" t="s">
        <v>6494</v>
      </c>
      <c r="B4668" s="122" t="s">
        <v>11830</v>
      </c>
      <c r="C4668" s="121" t="s">
        <v>8</v>
      </c>
      <c r="D4668" s="123" t="s">
        <v>13816</v>
      </c>
    </row>
    <row r="4669" spans="1:4" ht="13.5" x14ac:dyDescent="0.2">
      <c r="A4669" s="120" t="s">
        <v>6495</v>
      </c>
      <c r="B4669" s="122" t="s">
        <v>11831</v>
      </c>
      <c r="C4669" s="121" t="s">
        <v>14757</v>
      </c>
      <c r="D4669" s="123" t="s">
        <v>18467</v>
      </c>
    </row>
    <row r="4670" spans="1:4" ht="13.5" x14ac:dyDescent="0.2">
      <c r="A4670" s="120" t="s">
        <v>6496</v>
      </c>
      <c r="B4670" s="122" t="s">
        <v>11832</v>
      </c>
      <c r="C4670" s="121" t="s">
        <v>14757</v>
      </c>
      <c r="D4670" s="123" t="s">
        <v>18468</v>
      </c>
    </row>
    <row r="4671" spans="1:4" ht="13.5" x14ac:dyDescent="0.2">
      <c r="A4671" s="120" t="s">
        <v>6497</v>
      </c>
      <c r="B4671" s="122" t="s">
        <v>11833</v>
      </c>
      <c r="C4671" s="121" t="s">
        <v>14757</v>
      </c>
      <c r="D4671" s="123" t="s">
        <v>18466</v>
      </c>
    </row>
    <row r="4672" spans="1:4" ht="13.5" x14ac:dyDescent="0.2">
      <c r="A4672" s="120" t="s">
        <v>6498</v>
      </c>
      <c r="B4672" s="122" t="s">
        <v>11834</v>
      </c>
      <c r="C4672" s="121" t="s">
        <v>8</v>
      </c>
      <c r="D4672" s="123" t="s">
        <v>18469</v>
      </c>
    </row>
    <row r="4673" spans="1:4" ht="13.5" x14ac:dyDescent="0.2">
      <c r="A4673" s="120" t="s">
        <v>6499</v>
      </c>
      <c r="B4673" s="122" t="s">
        <v>11835</v>
      </c>
      <c r="C4673" s="121" t="s">
        <v>50</v>
      </c>
      <c r="D4673" s="123" t="s">
        <v>18470</v>
      </c>
    </row>
    <row r="4674" spans="1:4" ht="13.5" x14ac:dyDescent="0.2">
      <c r="A4674" s="120" t="s">
        <v>6500</v>
      </c>
      <c r="B4674" s="122" t="s">
        <v>11836</v>
      </c>
      <c r="C4674" s="121" t="s">
        <v>50</v>
      </c>
      <c r="D4674" s="123" t="s">
        <v>18471</v>
      </c>
    </row>
    <row r="4675" spans="1:4" ht="13.5" x14ac:dyDescent="0.2">
      <c r="A4675" s="120" t="s">
        <v>6501</v>
      </c>
      <c r="B4675" s="122" t="s">
        <v>11837</v>
      </c>
      <c r="C4675" s="121" t="s">
        <v>50</v>
      </c>
      <c r="D4675" s="123" t="s">
        <v>18470</v>
      </c>
    </row>
    <row r="4676" spans="1:4" ht="13.5" x14ac:dyDescent="0.2">
      <c r="A4676" s="120" t="s">
        <v>6502</v>
      </c>
      <c r="B4676" s="122" t="s">
        <v>11838</v>
      </c>
      <c r="C4676" s="121" t="s">
        <v>50</v>
      </c>
      <c r="D4676" s="123" t="s">
        <v>18368</v>
      </c>
    </row>
    <row r="4677" spans="1:4" ht="13.5" x14ac:dyDescent="0.2">
      <c r="A4677" s="120" t="s">
        <v>6503</v>
      </c>
      <c r="B4677" s="122" t="s">
        <v>11839</v>
      </c>
      <c r="C4677" s="121" t="s">
        <v>50</v>
      </c>
      <c r="D4677" s="123" t="s">
        <v>18470</v>
      </c>
    </row>
    <row r="4678" spans="1:4" ht="13.5" x14ac:dyDescent="0.2">
      <c r="A4678" s="120" t="s">
        <v>6504</v>
      </c>
      <c r="B4678" s="122" t="s">
        <v>11840</v>
      </c>
      <c r="C4678" s="121" t="s">
        <v>14757</v>
      </c>
      <c r="D4678" s="123" t="s">
        <v>4042</v>
      </c>
    </row>
    <row r="4679" spans="1:4" ht="13.5" x14ac:dyDescent="0.2">
      <c r="A4679" s="120" t="s">
        <v>6506</v>
      </c>
      <c r="B4679" s="122" t="s">
        <v>11841</v>
      </c>
      <c r="C4679" s="121" t="s">
        <v>14757</v>
      </c>
      <c r="D4679" s="123" t="s">
        <v>18472</v>
      </c>
    </row>
    <row r="4680" spans="1:4" ht="27" x14ac:dyDescent="0.2">
      <c r="A4680" s="120" t="s">
        <v>6507</v>
      </c>
      <c r="B4680" s="122" t="s">
        <v>11842</v>
      </c>
      <c r="C4680" s="121" t="s">
        <v>35</v>
      </c>
      <c r="D4680" s="123" t="s">
        <v>6025</v>
      </c>
    </row>
    <row r="4681" spans="1:4" ht="13.5" x14ac:dyDescent="0.2">
      <c r="A4681" s="120" t="s">
        <v>6508</v>
      </c>
      <c r="B4681" s="122" t="s">
        <v>11843</v>
      </c>
      <c r="C4681" s="121" t="s">
        <v>14757</v>
      </c>
      <c r="D4681" s="123" t="s">
        <v>4202</v>
      </c>
    </row>
    <row r="4682" spans="1:4" ht="13.5" x14ac:dyDescent="0.2">
      <c r="A4682" s="120" t="s">
        <v>6509</v>
      </c>
      <c r="B4682" s="122" t="s">
        <v>11844</v>
      </c>
      <c r="C4682" s="121" t="s">
        <v>14757</v>
      </c>
      <c r="D4682" s="123" t="s">
        <v>17286</v>
      </c>
    </row>
    <row r="4683" spans="1:4" ht="40.5" x14ac:dyDescent="0.2">
      <c r="A4683" s="120" t="s">
        <v>6510</v>
      </c>
      <c r="B4683" s="122" t="s">
        <v>11845</v>
      </c>
      <c r="C4683" s="121" t="s">
        <v>14757</v>
      </c>
      <c r="D4683" s="123" t="s">
        <v>18473</v>
      </c>
    </row>
    <row r="4684" spans="1:4" ht="54" x14ac:dyDescent="0.2">
      <c r="A4684" s="120" t="s">
        <v>6511</v>
      </c>
      <c r="B4684" s="122" t="s">
        <v>15884</v>
      </c>
      <c r="C4684" s="121" t="s">
        <v>14757</v>
      </c>
      <c r="D4684" s="123" t="s">
        <v>18474</v>
      </c>
    </row>
    <row r="4685" spans="1:4" ht="54" x14ac:dyDescent="0.2">
      <c r="A4685" s="120" t="s">
        <v>6512</v>
      </c>
      <c r="B4685" s="122" t="s">
        <v>15885</v>
      </c>
      <c r="C4685" s="121" t="s">
        <v>14757</v>
      </c>
      <c r="D4685" s="123" t="s">
        <v>18475</v>
      </c>
    </row>
    <row r="4686" spans="1:4" ht="54" x14ac:dyDescent="0.2">
      <c r="A4686" s="120" t="s">
        <v>6513</v>
      </c>
      <c r="B4686" s="122" t="s">
        <v>15886</v>
      </c>
      <c r="C4686" s="121" t="s">
        <v>14757</v>
      </c>
      <c r="D4686" s="123" t="s">
        <v>18476</v>
      </c>
    </row>
    <row r="4687" spans="1:4" ht="54" x14ac:dyDescent="0.2">
      <c r="A4687" s="120" t="s">
        <v>6514</v>
      </c>
      <c r="B4687" s="122" t="s">
        <v>15887</v>
      </c>
      <c r="C4687" s="121" t="s">
        <v>14757</v>
      </c>
      <c r="D4687" s="123" t="s">
        <v>18477</v>
      </c>
    </row>
    <row r="4688" spans="1:4" ht="54" x14ac:dyDescent="0.2">
      <c r="A4688" s="120" t="s">
        <v>6515</v>
      </c>
      <c r="B4688" s="122" t="s">
        <v>15888</v>
      </c>
      <c r="C4688" s="121" t="s">
        <v>14757</v>
      </c>
      <c r="D4688" s="123" t="s">
        <v>18478</v>
      </c>
    </row>
    <row r="4689" spans="1:4" ht="54" x14ac:dyDescent="0.2">
      <c r="A4689" s="120" t="s">
        <v>6516</v>
      </c>
      <c r="B4689" s="122" t="s">
        <v>15889</v>
      </c>
      <c r="C4689" s="121" t="s">
        <v>14757</v>
      </c>
      <c r="D4689" s="123" t="s">
        <v>18479</v>
      </c>
    </row>
    <row r="4690" spans="1:4" ht="54" x14ac:dyDescent="0.2">
      <c r="A4690" s="120" t="s">
        <v>6517</v>
      </c>
      <c r="B4690" s="122" t="s">
        <v>15890</v>
      </c>
      <c r="C4690" s="121" t="s">
        <v>14757</v>
      </c>
      <c r="D4690" s="123" t="s">
        <v>18480</v>
      </c>
    </row>
    <row r="4691" spans="1:4" ht="54" x14ac:dyDescent="0.2">
      <c r="A4691" s="120" t="s">
        <v>6518</v>
      </c>
      <c r="B4691" s="122" t="s">
        <v>15891</v>
      </c>
      <c r="C4691" s="121" t="s">
        <v>14757</v>
      </c>
      <c r="D4691" s="123" t="s">
        <v>18481</v>
      </c>
    </row>
    <row r="4692" spans="1:4" ht="13.5" x14ac:dyDescent="0.2">
      <c r="A4692" s="120" t="s">
        <v>6519</v>
      </c>
      <c r="B4692" s="122" t="s">
        <v>11846</v>
      </c>
      <c r="C4692" s="121" t="s">
        <v>50</v>
      </c>
      <c r="D4692" s="123" t="s">
        <v>13414</v>
      </c>
    </row>
    <row r="4693" spans="1:4" ht="13.5" x14ac:dyDescent="0.2">
      <c r="A4693" s="120" t="s">
        <v>6520</v>
      </c>
      <c r="B4693" s="122" t="s">
        <v>11847</v>
      </c>
      <c r="C4693" s="121" t="s">
        <v>50</v>
      </c>
      <c r="D4693" s="123" t="s">
        <v>617</v>
      </c>
    </row>
    <row r="4694" spans="1:4" ht="13.5" x14ac:dyDescent="0.2">
      <c r="A4694" s="120" t="s">
        <v>6522</v>
      </c>
      <c r="B4694" s="122" t="s">
        <v>11848</v>
      </c>
      <c r="C4694" s="121" t="s">
        <v>8</v>
      </c>
      <c r="D4694" s="123" t="s">
        <v>268</v>
      </c>
    </row>
    <row r="4695" spans="1:4" ht="40.5" x14ac:dyDescent="0.2">
      <c r="A4695" s="120" t="s">
        <v>6523</v>
      </c>
      <c r="B4695" s="122" t="s">
        <v>11849</v>
      </c>
      <c r="C4695" s="121" t="s">
        <v>50</v>
      </c>
      <c r="D4695" s="123" t="s">
        <v>1126</v>
      </c>
    </row>
    <row r="4696" spans="1:4" ht="27" x14ac:dyDescent="0.2">
      <c r="A4696" s="120" t="s">
        <v>6524</v>
      </c>
      <c r="B4696" s="122" t="s">
        <v>11850</v>
      </c>
      <c r="C4696" s="121" t="s">
        <v>8</v>
      </c>
      <c r="D4696" s="123" t="s">
        <v>787</v>
      </c>
    </row>
    <row r="4697" spans="1:4" ht="27" x14ac:dyDescent="0.2">
      <c r="A4697" s="120" t="s">
        <v>6525</v>
      </c>
      <c r="B4697" s="122" t="s">
        <v>15892</v>
      </c>
      <c r="C4697" s="121" t="s">
        <v>50</v>
      </c>
      <c r="D4697" s="123" t="s">
        <v>580</v>
      </c>
    </row>
    <row r="4698" spans="1:4" ht="27" x14ac:dyDescent="0.2">
      <c r="A4698" s="120" t="s">
        <v>6526</v>
      </c>
      <c r="B4698" s="122" t="s">
        <v>11851</v>
      </c>
      <c r="C4698" s="121" t="s">
        <v>50</v>
      </c>
      <c r="D4698" s="123" t="s">
        <v>296</v>
      </c>
    </row>
    <row r="4699" spans="1:4" ht="27" x14ac:dyDescent="0.2">
      <c r="A4699" s="120" t="s">
        <v>6527</v>
      </c>
      <c r="B4699" s="122" t="s">
        <v>11852</v>
      </c>
      <c r="C4699" s="121" t="s">
        <v>50</v>
      </c>
      <c r="D4699" s="123" t="s">
        <v>16420</v>
      </c>
    </row>
    <row r="4700" spans="1:4" ht="27" x14ac:dyDescent="0.2">
      <c r="A4700" s="120" t="s">
        <v>6528</v>
      </c>
      <c r="B4700" s="122" t="s">
        <v>11853</v>
      </c>
      <c r="C4700" s="121" t="s">
        <v>50</v>
      </c>
      <c r="D4700" s="123" t="s">
        <v>472</v>
      </c>
    </row>
    <row r="4701" spans="1:4" ht="13.5" x14ac:dyDescent="0.2">
      <c r="A4701" s="120" t="s">
        <v>6529</v>
      </c>
      <c r="B4701" s="122" t="s">
        <v>11854</v>
      </c>
      <c r="C4701" s="121" t="s">
        <v>8</v>
      </c>
      <c r="D4701" s="123" t="s">
        <v>225</v>
      </c>
    </row>
    <row r="4702" spans="1:4" ht="13.5" x14ac:dyDescent="0.2">
      <c r="A4702" s="120" t="s">
        <v>6530</v>
      </c>
      <c r="B4702" s="122" t="s">
        <v>11855</v>
      </c>
      <c r="C4702" s="121" t="s">
        <v>50</v>
      </c>
      <c r="D4702" s="123" t="s">
        <v>288</v>
      </c>
    </row>
    <row r="4703" spans="1:4" ht="27" x14ac:dyDescent="0.2">
      <c r="A4703" s="120" t="s">
        <v>6531</v>
      </c>
      <c r="B4703" s="122" t="s">
        <v>15893</v>
      </c>
      <c r="C4703" s="121" t="s">
        <v>50</v>
      </c>
      <c r="D4703" s="123" t="s">
        <v>181</v>
      </c>
    </row>
    <row r="4704" spans="1:4" ht="27" x14ac:dyDescent="0.2">
      <c r="A4704" s="120" t="s">
        <v>6532</v>
      </c>
      <c r="B4704" s="122" t="s">
        <v>11856</v>
      </c>
      <c r="C4704" s="121" t="s">
        <v>50</v>
      </c>
      <c r="D4704" s="123" t="s">
        <v>6533</v>
      </c>
    </row>
    <row r="4705" spans="1:4" ht="27" x14ac:dyDescent="0.2">
      <c r="A4705" s="120" t="s">
        <v>6534</v>
      </c>
      <c r="B4705" s="122" t="s">
        <v>15894</v>
      </c>
      <c r="C4705" s="121" t="s">
        <v>50</v>
      </c>
      <c r="D4705" s="123" t="s">
        <v>224</v>
      </c>
    </row>
    <row r="4706" spans="1:4" ht="54" x14ac:dyDescent="0.2">
      <c r="A4706" s="120" t="s">
        <v>6535</v>
      </c>
      <c r="B4706" s="122" t="s">
        <v>11857</v>
      </c>
      <c r="C4706" s="121" t="s">
        <v>50</v>
      </c>
      <c r="D4706" s="123" t="s">
        <v>1001</v>
      </c>
    </row>
    <row r="4707" spans="1:4" ht="54" x14ac:dyDescent="0.2">
      <c r="A4707" s="120" t="s">
        <v>6536</v>
      </c>
      <c r="B4707" s="122" t="s">
        <v>11858</v>
      </c>
      <c r="C4707" s="121" t="s">
        <v>50</v>
      </c>
      <c r="D4707" s="123" t="s">
        <v>17838</v>
      </c>
    </row>
    <row r="4708" spans="1:4" ht="54" x14ac:dyDescent="0.2">
      <c r="A4708" s="120" t="s">
        <v>6537</v>
      </c>
      <c r="B4708" s="122" t="s">
        <v>11859</v>
      </c>
      <c r="C4708" s="121" t="s">
        <v>50</v>
      </c>
      <c r="D4708" s="123" t="s">
        <v>675</v>
      </c>
    </row>
    <row r="4709" spans="1:4" ht="54" x14ac:dyDescent="0.2">
      <c r="A4709" s="120" t="s">
        <v>6538</v>
      </c>
      <c r="B4709" s="122" t="s">
        <v>11860</v>
      </c>
      <c r="C4709" s="121" t="s">
        <v>50</v>
      </c>
      <c r="D4709" s="123" t="s">
        <v>957</v>
      </c>
    </row>
    <row r="4710" spans="1:4" ht="54" x14ac:dyDescent="0.2">
      <c r="A4710" s="120" t="s">
        <v>6540</v>
      </c>
      <c r="B4710" s="122" t="s">
        <v>11861</v>
      </c>
      <c r="C4710" s="121" t="s">
        <v>50</v>
      </c>
      <c r="D4710" s="123" t="s">
        <v>5794</v>
      </c>
    </row>
    <row r="4711" spans="1:4" ht="54" x14ac:dyDescent="0.2">
      <c r="A4711" s="120" t="s">
        <v>6541</v>
      </c>
      <c r="B4711" s="122" t="s">
        <v>11862</v>
      </c>
      <c r="C4711" s="121" t="s">
        <v>50</v>
      </c>
      <c r="D4711" s="123" t="s">
        <v>13883</v>
      </c>
    </row>
    <row r="4712" spans="1:4" ht="54" x14ac:dyDescent="0.2">
      <c r="A4712" s="120" t="s">
        <v>6543</v>
      </c>
      <c r="B4712" s="122" t="s">
        <v>11863</v>
      </c>
      <c r="C4712" s="121" t="s">
        <v>50</v>
      </c>
      <c r="D4712" s="123" t="s">
        <v>13332</v>
      </c>
    </row>
    <row r="4713" spans="1:4" ht="54" x14ac:dyDescent="0.2">
      <c r="A4713" s="120" t="s">
        <v>6544</v>
      </c>
      <c r="B4713" s="122" t="s">
        <v>11864</v>
      </c>
      <c r="C4713" s="121" t="s">
        <v>50</v>
      </c>
      <c r="D4713" s="123" t="s">
        <v>264</v>
      </c>
    </row>
    <row r="4714" spans="1:4" ht="54" x14ac:dyDescent="0.2">
      <c r="A4714" s="120" t="s">
        <v>6545</v>
      </c>
      <c r="B4714" s="122" t="s">
        <v>11865</v>
      </c>
      <c r="C4714" s="121" t="s">
        <v>50</v>
      </c>
      <c r="D4714" s="123" t="s">
        <v>1100</v>
      </c>
    </row>
    <row r="4715" spans="1:4" ht="54" x14ac:dyDescent="0.2">
      <c r="A4715" s="120" t="s">
        <v>6546</v>
      </c>
      <c r="B4715" s="122" t="s">
        <v>11866</v>
      </c>
      <c r="C4715" s="121" t="s">
        <v>50</v>
      </c>
      <c r="D4715" s="123" t="s">
        <v>914</v>
      </c>
    </row>
    <row r="4716" spans="1:4" ht="54" x14ac:dyDescent="0.2">
      <c r="A4716" s="120" t="s">
        <v>6547</v>
      </c>
      <c r="B4716" s="122" t="s">
        <v>11867</v>
      </c>
      <c r="C4716" s="121" t="s">
        <v>50</v>
      </c>
      <c r="D4716" s="123" t="s">
        <v>4946</v>
      </c>
    </row>
    <row r="4717" spans="1:4" ht="54" x14ac:dyDescent="0.2">
      <c r="A4717" s="120" t="s">
        <v>6548</v>
      </c>
      <c r="B4717" s="122" t="s">
        <v>11868</v>
      </c>
      <c r="C4717" s="121" t="s">
        <v>50</v>
      </c>
      <c r="D4717" s="123" t="s">
        <v>16272</v>
      </c>
    </row>
    <row r="4718" spans="1:4" ht="54" x14ac:dyDescent="0.2">
      <c r="A4718" s="120" t="s">
        <v>6549</v>
      </c>
      <c r="B4718" s="122" t="s">
        <v>11869</v>
      </c>
      <c r="C4718" s="121" t="s">
        <v>50</v>
      </c>
      <c r="D4718" s="123" t="s">
        <v>3714</v>
      </c>
    </row>
    <row r="4719" spans="1:4" ht="54" x14ac:dyDescent="0.2">
      <c r="A4719" s="120" t="s">
        <v>6550</v>
      </c>
      <c r="B4719" s="122" t="s">
        <v>11870</v>
      </c>
      <c r="C4719" s="121" t="s">
        <v>50</v>
      </c>
      <c r="D4719" s="123" t="s">
        <v>938</v>
      </c>
    </row>
    <row r="4720" spans="1:4" ht="54" x14ac:dyDescent="0.2">
      <c r="A4720" s="120" t="s">
        <v>6551</v>
      </c>
      <c r="B4720" s="122" t="s">
        <v>11871</v>
      </c>
      <c r="C4720" s="121" t="s">
        <v>50</v>
      </c>
      <c r="D4720" s="123" t="s">
        <v>18482</v>
      </c>
    </row>
    <row r="4721" spans="1:4" ht="54" x14ac:dyDescent="0.2">
      <c r="A4721" s="120" t="s">
        <v>6552</v>
      </c>
      <c r="B4721" s="122" t="s">
        <v>11872</v>
      </c>
      <c r="C4721" s="121" t="s">
        <v>50</v>
      </c>
      <c r="D4721" s="123" t="s">
        <v>5108</v>
      </c>
    </row>
    <row r="4722" spans="1:4" ht="54" x14ac:dyDescent="0.2">
      <c r="A4722" s="120" t="s">
        <v>6553</v>
      </c>
      <c r="B4722" s="122" t="s">
        <v>11873</v>
      </c>
      <c r="C4722" s="121" t="s">
        <v>50</v>
      </c>
      <c r="D4722" s="123" t="s">
        <v>16954</v>
      </c>
    </row>
    <row r="4723" spans="1:4" ht="54" x14ac:dyDescent="0.2">
      <c r="A4723" s="120" t="s">
        <v>6554</v>
      </c>
      <c r="B4723" s="122" t="s">
        <v>11874</v>
      </c>
      <c r="C4723" s="121" t="s">
        <v>50</v>
      </c>
      <c r="D4723" s="123" t="s">
        <v>13810</v>
      </c>
    </row>
    <row r="4724" spans="1:4" ht="54" x14ac:dyDescent="0.2">
      <c r="A4724" s="120" t="s">
        <v>6555</v>
      </c>
      <c r="B4724" s="122" t="s">
        <v>11875</v>
      </c>
      <c r="C4724" s="121" t="s">
        <v>50</v>
      </c>
      <c r="D4724" s="123" t="s">
        <v>565</v>
      </c>
    </row>
    <row r="4725" spans="1:4" ht="54" x14ac:dyDescent="0.2">
      <c r="A4725" s="120" t="s">
        <v>6556</v>
      </c>
      <c r="B4725" s="122" t="s">
        <v>11876</v>
      </c>
      <c r="C4725" s="121" t="s">
        <v>50</v>
      </c>
      <c r="D4725" s="123" t="s">
        <v>247</v>
      </c>
    </row>
    <row r="4726" spans="1:4" ht="54" x14ac:dyDescent="0.2">
      <c r="A4726" s="120" t="s">
        <v>6557</v>
      </c>
      <c r="B4726" s="122" t="s">
        <v>11877</v>
      </c>
      <c r="C4726" s="121" t="s">
        <v>50</v>
      </c>
      <c r="D4726" s="123" t="s">
        <v>599</v>
      </c>
    </row>
    <row r="4727" spans="1:4" ht="54" x14ac:dyDescent="0.2">
      <c r="A4727" s="120" t="s">
        <v>6558</v>
      </c>
      <c r="B4727" s="122" t="s">
        <v>11878</v>
      </c>
      <c r="C4727" s="121" t="s">
        <v>50</v>
      </c>
      <c r="D4727" s="123" t="s">
        <v>2412</v>
      </c>
    </row>
    <row r="4728" spans="1:4" ht="54" x14ac:dyDescent="0.2">
      <c r="A4728" s="120" t="s">
        <v>6559</v>
      </c>
      <c r="B4728" s="122" t="s">
        <v>11879</v>
      </c>
      <c r="C4728" s="121" t="s">
        <v>50</v>
      </c>
      <c r="D4728" s="123" t="s">
        <v>914</v>
      </c>
    </row>
    <row r="4729" spans="1:4" ht="54" x14ac:dyDescent="0.2">
      <c r="A4729" s="120" t="s">
        <v>6560</v>
      </c>
      <c r="B4729" s="122" t="s">
        <v>11880</v>
      </c>
      <c r="C4729" s="121" t="s">
        <v>50</v>
      </c>
      <c r="D4729" s="123" t="s">
        <v>832</v>
      </c>
    </row>
    <row r="4730" spans="1:4" ht="54" x14ac:dyDescent="0.2">
      <c r="A4730" s="120" t="s">
        <v>6561</v>
      </c>
      <c r="B4730" s="122" t="s">
        <v>11881</v>
      </c>
      <c r="C4730" s="121" t="s">
        <v>50</v>
      </c>
      <c r="D4730" s="123" t="s">
        <v>1386</v>
      </c>
    </row>
    <row r="4731" spans="1:4" ht="54" x14ac:dyDescent="0.2">
      <c r="A4731" s="120" t="s">
        <v>6562</v>
      </c>
      <c r="B4731" s="122" t="s">
        <v>11882</v>
      </c>
      <c r="C4731" s="121" t="s">
        <v>50</v>
      </c>
      <c r="D4731" s="123" t="s">
        <v>14246</v>
      </c>
    </row>
    <row r="4732" spans="1:4" ht="54" x14ac:dyDescent="0.2">
      <c r="A4732" s="120" t="s">
        <v>6564</v>
      </c>
      <c r="B4732" s="122" t="s">
        <v>11883</v>
      </c>
      <c r="C4732" s="121" t="s">
        <v>50</v>
      </c>
      <c r="D4732" s="123" t="s">
        <v>2777</v>
      </c>
    </row>
    <row r="4733" spans="1:4" ht="54" x14ac:dyDescent="0.2">
      <c r="A4733" s="120" t="s">
        <v>6565</v>
      </c>
      <c r="B4733" s="122" t="s">
        <v>11884</v>
      </c>
      <c r="C4733" s="121" t="s">
        <v>50</v>
      </c>
      <c r="D4733" s="123" t="s">
        <v>2337</v>
      </c>
    </row>
    <row r="4734" spans="1:4" ht="54" x14ac:dyDescent="0.2">
      <c r="A4734" s="120" t="s">
        <v>6566</v>
      </c>
      <c r="B4734" s="122" t="s">
        <v>11885</v>
      </c>
      <c r="C4734" s="121" t="s">
        <v>50</v>
      </c>
      <c r="D4734" s="123" t="s">
        <v>3732</v>
      </c>
    </row>
    <row r="4735" spans="1:4" ht="54" x14ac:dyDescent="0.2">
      <c r="A4735" s="120" t="s">
        <v>6567</v>
      </c>
      <c r="B4735" s="122" t="s">
        <v>11886</v>
      </c>
      <c r="C4735" s="121" t="s">
        <v>50</v>
      </c>
      <c r="D4735" s="123" t="s">
        <v>416</v>
      </c>
    </row>
    <row r="4736" spans="1:4" ht="54" x14ac:dyDescent="0.2">
      <c r="A4736" s="120" t="s">
        <v>6568</v>
      </c>
      <c r="B4736" s="122" t="s">
        <v>11887</v>
      </c>
      <c r="C4736" s="121" t="s">
        <v>50</v>
      </c>
      <c r="D4736" s="123" t="s">
        <v>13308</v>
      </c>
    </row>
    <row r="4737" spans="1:4" ht="54" x14ac:dyDescent="0.2">
      <c r="A4737" s="120" t="s">
        <v>6569</v>
      </c>
      <c r="B4737" s="122" t="s">
        <v>11888</v>
      </c>
      <c r="C4737" s="121" t="s">
        <v>50</v>
      </c>
      <c r="D4737" s="123" t="s">
        <v>206</v>
      </c>
    </row>
    <row r="4738" spans="1:4" ht="54" x14ac:dyDescent="0.2">
      <c r="A4738" s="120" t="s">
        <v>6570</v>
      </c>
      <c r="B4738" s="122" t="s">
        <v>11889</v>
      </c>
      <c r="C4738" s="121" t="s">
        <v>50</v>
      </c>
      <c r="D4738" s="123" t="s">
        <v>1098</v>
      </c>
    </row>
    <row r="4739" spans="1:4" ht="54" x14ac:dyDescent="0.2">
      <c r="A4739" s="120" t="s">
        <v>6571</v>
      </c>
      <c r="B4739" s="122" t="s">
        <v>11890</v>
      </c>
      <c r="C4739" s="121" t="s">
        <v>50</v>
      </c>
      <c r="D4739" s="123" t="s">
        <v>18062</v>
      </c>
    </row>
    <row r="4740" spans="1:4" ht="54" x14ac:dyDescent="0.2">
      <c r="A4740" s="120" t="s">
        <v>6572</v>
      </c>
      <c r="B4740" s="122" t="s">
        <v>11891</v>
      </c>
      <c r="C4740" s="121" t="s">
        <v>50</v>
      </c>
      <c r="D4740" s="123" t="s">
        <v>1305</v>
      </c>
    </row>
    <row r="4741" spans="1:4" ht="54" x14ac:dyDescent="0.2">
      <c r="A4741" s="120" t="s">
        <v>6573</v>
      </c>
      <c r="B4741" s="122" t="s">
        <v>11892</v>
      </c>
      <c r="C4741" s="121" t="s">
        <v>50</v>
      </c>
      <c r="D4741" s="123" t="s">
        <v>829</v>
      </c>
    </row>
    <row r="4742" spans="1:4" ht="27" x14ac:dyDescent="0.2">
      <c r="A4742" s="120" t="s">
        <v>6574</v>
      </c>
      <c r="B4742" s="122" t="s">
        <v>11893</v>
      </c>
      <c r="C4742" s="121" t="s">
        <v>50</v>
      </c>
      <c r="D4742" s="123" t="s">
        <v>18483</v>
      </c>
    </row>
    <row r="4743" spans="1:4" ht="27" x14ac:dyDescent="0.2">
      <c r="A4743" s="120" t="s">
        <v>6575</v>
      </c>
      <c r="B4743" s="122" t="s">
        <v>11894</v>
      </c>
      <c r="C4743" s="121" t="s">
        <v>50</v>
      </c>
      <c r="D4743" s="123" t="s">
        <v>14664</v>
      </c>
    </row>
    <row r="4744" spans="1:4" ht="27" x14ac:dyDescent="0.2">
      <c r="A4744" s="120" t="s">
        <v>6576</v>
      </c>
      <c r="B4744" s="122" t="s">
        <v>11895</v>
      </c>
      <c r="C4744" s="121" t="s">
        <v>50</v>
      </c>
      <c r="D4744" s="123" t="s">
        <v>18484</v>
      </c>
    </row>
    <row r="4745" spans="1:4" ht="27" x14ac:dyDescent="0.2">
      <c r="A4745" s="120" t="s">
        <v>6577</v>
      </c>
      <c r="B4745" s="122" t="s">
        <v>11896</v>
      </c>
      <c r="C4745" s="121" t="s">
        <v>50</v>
      </c>
      <c r="D4745" s="123" t="s">
        <v>18485</v>
      </c>
    </row>
    <row r="4746" spans="1:4" ht="27" x14ac:dyDescent="0.2">
      <c r="A4746" s="120" t="s">
        <v>6578</v>
      </c>
      <c r="B4746" s="122" t="s">
        <v>11897</v>
      </c>
      <c r="C4746" s="121" t="s">
        <v>50</v>
      </c>
      <c r="D4746" s="123" t="s">
        <v>18486</v>
      </c>
    </row>
    <row r="4747" spans="1:4" ht="27" x14ac:dyDescent="0.2">
      <c r="A4747" s="120" t="s">
        <v>6579</v>
      </c>
      <c r="B4747" s="122" t="s">
        <v>11898</v>
      </c>
      <c r="C4747" s="121" t="s">
        <v>50</v>
      </c>
      <c r="D4747" s="123" t="s">
        <v>13787</v>
      </c>
    </row>
    <row r="4748" spans="1:4" ht="27" x14ac:dyDescent="0.2">
      <c r="A4748" s="120" t="s">
        <v>6580</v>
      </c>
      <c r="B4748" s="122" t="s">
        <v>11899</v>
      </c>
      <c r="C4748" s="121" t="s">
        <v>50</v>
      </c>
      <c r="D4748" s="123" t="s">
        <v>18487</v>
      </c>
    </row>
    <row r="4749" spans="1:4" ht="27" x14ac:dyDescent="0.2">
      <c r="A4749" s="120" t="s">
        <v>6581</v>
      </c>
      <c r="B4749" s="122" t="s">
        <v>11900</v>
      </c>
      <c r="C4749" s="121" t="s">
        <v>50</v>
      </c>
      <c r="D4749" s="123" t="s">
        <v>18488</v>
      </c>
    </row>
    <row r="4750" spans="1:4" ht="27" x14ac:dyDescent="0.2">
      <c r="A4750" s="120" t="s">
        <v>6582</v>
      </c>
      <c r="B4750" s="122" t="s">
        <v>11901</v>
      </c>
      <c r="C4750" s="121" t="s">
        <v>8</v>
      </c>
      <c r="D4750" s="123" t="s">
        <v>18489</v>
      </c>
    </row>
    <row r="4751" spans="1:4" ht="54" x14ac:dyDescent="0.2">
      <c r="A4751" s="120" t="s">
        <v>6583</v>
      </c>
      <c r="B4751" s="122" t="s">
        <v>11902</v>
      </c>
      <c r="C4751" s="121" t="s">
        <v>50</v>
      </c>
      <c r="D4751" s="123" t="s">
        <v>7765</v>
      </c>
    </row>
    <row r="4752" spans="1:4" ht="54" x14ac:dyDescent="0.2">
      <c r="A4752" s="120" t="s">
        <v>6584</v>
      </c>
      <c r="B4752" s="122" t="s">
        <v>11903</v>
      </c>
      <c r="C4752" s="121" t="s">
        <v>50</v>
      </c>
      <c r="D4752" s="123" t="s">
        <v>3144</v>
      </c>
    </row>
    <row r="4753" spans="1:4" ht="54" x14ac:dyDescent="0.2">
      <c r="A4753" s="120" t="s">
        <v>6585</v>
      </c>
      <c r="B4753" s="122" t="s">
        <v>11904</v>
      </c>
      <c r="C4753" s="121" t="s">
        <v>50</v>
      </c>
      <c r="D4753" s="123" t="s">
        <v>18490</v>
      </c>
    </row>
    <row r="4754" spans="1:4" ht="54" x14ac:dyDescent="0.2">
      <c r="A4754" s="120" t="s">
        <v>6586</v>
      </c>
      <c r="B4754" s="122" t="s">
        <v>11905</v>
      </c>
      <c r="C4754" s="121" t="s">
        <v>50</v>
      </c>
      <c r="D4754" s="123" t="s">
        <v>1161</v>
      </c>
    </row>
    <row r="4755" spans="1:4" ht="27" x14ac:dyDescent="0.2">
      <c r="A4755" s="120" t="s">
        <v>6587</v>
      </c>
      <c r="B4755" s="122" t="s">
        <v>15895</v>
      </c>
      <c r="C4755" s="121" t="s">
        <v>50</v>
      </c>
      <c r="D4755" s="123" t="s">
        <v>6588</v>
      </c>
    </row>
    <row r="4756" spans="1:4" ht="27" x14ac:dyDescent="0.2">
      <c r="A4756" s="120" t="s">
        <v>6589</v>
      </c>
      <c r="B4756" s="122" t="s">
        <v>15896</v>
      </c>
      <c r="C4756" s="121" t="s">
        <v>50</v>
      </c>
      <c r="D4756" s="123" t="s">
        <v>1254</v>
      </c>
    </row>
    <row r="4757" spans="1:4" ht="27" x14ac:dyDescent="0.2">
      <c r="A4757" s="120" t="s">
        <v>6590</v>
      </c>
      <c r="B4757" s="122" t="s">
        <v>15897</v>
      </c>
      <c r="C4757" s="121" t="s">
        <v>50</v>
      </c>
      <c r="D4757" s="123" t="s">
        <v>18491</v>
      </c>
    </row>
    <row r="4758" spans="1:4" ht="27" x14ac:dyDescent="0.2">
      <c r="A4758" s="120" t="s">
        <v>6591</v>
      </c>
      <c r="B4758" s="122" t="s">
        <v>11906</v>
      </c>
      <c r="C4758" s="121" t="s">
        <v>50</v>
      </c>
      <c r="D4758" s="123" t="s">
        <v>18492</v>
      </c>
    </row>
    <row r="4759" spans="1:4" ht="13.5" x14ac:dyDescent="0.2">
      <c r="A4759" s="120" t="s">
        <v>6592</v>
      </c>
      <c r="B4759" s="122" t="s">
        <v>15898</v>
      </c>
      <c r="C4759" s="121" t="s">
        <v>50</v>
      </c>
      <c r="D4759" s="123" t="s">
        <v>18493</v>
      </c>
    </row>
    <row r="4760" spans="1:4" ht="27" x14ac:dyDescent="0.2">
      <c r="A4760" s="120" t="s">
        <v>6593</v>
      </c>
      <c r="B4760" s="122" t="s">
        <v>15899</v>
      </c>
      <c r="C4760" s="121" t="s">
        <v>50</v>
      </c>
      <c r="D4760" s="123" t="s">
        <v>892</v>
      </c>
    </row>
    <row r="4761" spans="1:4" ht="54" x14ac:dyDescent="0.2">
      <c r="A4761" s="120" t="s">
        <v>6594</v>
      </c>
      <c r="B4761" s="122" t="s">
        <v>15900</v>
      </c>
      <c r="C4761" s="121" t="s">
        <v>50</v>
      </c>
      <c r="D4761" s="123" t="s">
        <v>348</v>
      </c>
    </row>
    <row r="4762" spans="1:4" ht="54" x14ac:dyDescent="0.2">
      <c r="A4762" s="120" t="s">
        <v>6595</v>
      </c>
      <c r="B4762" s="122" t="s">
        <v>15901</v>
      </c>
      <c r="C4762" s="121" t="s">
        <v>50</v>
      </c>
      <c r="D4762" s="123" t="s">
        <v>16274</v>
      </c>
    </row>
    <row r="4763" spans="1:4" ht="54" x14ac:dyDescent="0.2">
      <c r="A4763" s="120" t="s">
        <v>6596</v>
      </c>
      <c r="B4763" s="122" t="s">
        <v>15902</v>
      </c>
      <c r="C4763" s="121" t="s">
        <v>50</v>
      </c>
      <c r="D4763" s="123" t="s">
        <v>553</v>
      </c>
    </row>
    <row r="4764" spans="1:4" ht="54" x14ac:dyDescent="0.2">
      <c r="A4764" s="120" t="s">
        <v>6597</v>
      </c>
      <c r="B4764" s="122" t="s">
        <v>15903</v>
      </c>
      <c r="C4764" s="121" t="s">
        <v>50</v>
      </c>
      <c r="D4764" s="123" t="s">
        <v>736</v>
      </c>
    </row>
    <row r="4765" spans="1:4" ht="54" x14ac:dyDescent="0.2">
      <c r="A4765" s="120" t="s">
        <v>6598</v>
      </c>
      <c r="B4765" s="122" t="s">
        <v>15904</v>
      </c>
      <c r="C4765" s="121" t="s">
        <v>50</v>
      </c>
      <c r="D4765" s="123" t="s">
        <v>490</v>
      </c>
    </row>
    <row r="4766" spans="1:4" ht="54" x14ac:dyDescent="0.2">
      <c r="A4766" s="120" t="s">
        <v>6599</v>
      </c>
      <c r="B4766" s="122" t="s">
        <v>15905</v>
      </c>
      <c r="C4766" s="121" t="s">
        <v>50</v>
      </c>
      <c r="D4766" s="123" t="s">
        <v>931</v>
      </c>
    </row>
    <row r="4767" spans="1:4" ht="54" x14ac:dyDescent="0.2">
      <c r="A4767" s="120" t="s">
        <v>6600</v>
      </c>
      <c r="B4767" s="122" t="s">
        <v>15906</v>
      </c>
      <c r="C4767" s="121" t="s">
        <v>50</v>
      </c>
      <c r="D4767" s="123" t="s">
        <v>949</v>
      </c>
    </row>
    <row r="4768" spans="1:4" ht="54" x14ac:dyDescent="0.2">
      <c r="A4768" s="120" t="s">
        <v>6601</v>
      </c>
      <c r="B4768" s="122" t="s">
        <v>15907</v>
      </c>
      <c r="C4768" s="121" t="s">
        <v>50</v>
      </c>
      <c r="D4768" s="123" t="s">
        <v>5002</v>
      </c>
    </row>
    <row r="4769" spans="1:4" ht="54" x14ac:dyDescent="0.2">
      <c r="A4769" s="120" t="s">
        <v>6602</v>
      </c>
      <c r="B4769" s="122" t="s">
        <v>15908</v>
      </c>
      <c r="C4769" s="121" t="s">
        <v>50</v>
      </c>
      <c r="D4769" s="123" t="s">
        <v>684</v>
      </c>
    </row>
    <row r="4770" spans="1:4" ht="54" x14ac:dyDescent="0.2">
      <c r="A4770" s="120" t="s">
        <v>6603</v>
      </c>
      <c r="B4770" s="122" t="s">
        <v>15909</v>
      </c>
      <c r="C4770" s="121" t="s">
        <v>50</v>
      </c>
      <c r="D4770" s="123" t="s">
        <v>855</v>
      </c>
    </row>
    <row r="4771" spans="1:4" ht="54" x14ac:dyDescent="0.2">
      <c r="A4771" s="120" t="s">
        <v>6604</v>
      </c>
      <c r="B4771" s="122" t="s">
        <v>15910</v>
      </c>
      <c r="C4771" s="121" t="s">
        <v>50</v>
      </c>
      <c r="D4771" s="123" t="s">
        <v>135</v>
      </c>
    </row>
    <row r="4772" spans="1:4" ht="54" x14ac:dyDescent="0.2">
      <c r="A4772" s="120" t="s">
        <v>6605</v>
      </c>
      <c r="B4772" s="122" t="s">
        <v>15911</v>
      </c>
      <c r="C4772" s="121" t="s">
        <v>50</v>
      </c>
      <c r="D4772" s="123" t="s">
        <v>1989</v>
      </c>
    </row>
    <row r="4773" spans="1:4" ht="54" x14ac:dyDescent="0.2">
      <c r="A4773" s="120" t="s">
        <v>6607</v>
      </c>
      <c r="B4773" s="122" t="s">
        <v>15912</v>
      </c>
      <c r="C4773" s="121" t="s">
        <v>50</v>
      </c>
      <c r="D4773" s="123" t="s">
        <v>1008</v>
      </c>
    </row>
    <row r="4774" spans="1:4" ht="54" x14ac:dyDescent="0.2">
      <c r="A4774" s="120" t="s">
        <v>6608</v>
      </c>
      <c r="B4774" s="122" t="s">
        <v>15913</v>
      </c>
      <c r="C4774" s="121" t="s">
        <v>50</v>
      </c>
      <c r="D4774" s="123" t="s">
        <v>1108</v>
      </c>
    </row>
    <row r="4775" spans="1:4" ht="54" x14ac:dyDescent="0.2">
      <c r="A4775" s="120" t="s">
        <v>6609</v>
      </c>
      <c r="B4775" s="122" t="s">
        <v>15914</v>
      </c>
      <c r="C4775" s="121" t="s">
        <v>50</v>
      </c>
      <c r="D4775" s="123" t="s">
        <v>7380</v>
      </c>
    </row>
    <row r="4776" spans="1:4" ht="54" x14ac:dyDescent="0.2">
      <c r="A4776" s="120" t="s">
        <v>6610</v>
      </c>
      <c r="B4776" s="122" t="s">
        <v>15915</v>
      </c>
      <c r="C4776" s="121" t="s">
        <v>50</v>
      </c>
      <c r="D4776" s="123" t="s">
        <v>4989</v>
      </c>
    </row>
    <row r="4777" spans="1:4" ht="54" x14ac:dyDescent="0.2">
      <c r="A4777" s="120" t="s">
        <v>6611</v>
      </c>
      <c r="B4777" s="122" t="s">
        <v>15916</v>
      </c>
      <c r="C4777" s="121" t="s">
        <v>50</v>
      </c>
      <c r="D4777" s="123" t="s">
        <v>1442</v>
      </c>
    </row>
    <row r="4778" spans="1:4" ht="54" x14ac:dyDescent="0.2">
      <c r="A4778" s="120" t="s">
        <v>6612</v>
      </c>
      <c r="B4778" s="122" t="s">
        <v>15917</v>
      </c>
      <c r="C4778" s="121" t="s">
        <v>50</v>
      </c>
      <c r="D4778" s="123" t="s">
        <v>1368</v>
      </c>
    </row>
    <row r="4779" spans="1:4" ht="67.5" x14ac:dyDescent="0.2">
      <c r="A4779" s="120" t="s">
        <v>6614</v>
      </c>
      <c r="B4779" s="122" t="s">
        <v>15918</v>
      </c>
      <c r="C4779" s="121" t="s">
        <v>50</v>
      </c>
      <c r="D4779" s="123" t="s">
        <v>609</v>
      </c>
    </row>
    <row r="4780" spans="1:4" ht="67.5" x14ac:dyDescent="0.2">
      <c r="A4780" s="120" t="s">
        <v>6615</v>
      </c>
      <c r="B4780" s="122" t="s">
        <v>15919</v>
      </c>
      <c r="C4780" s="121" t="s">
        <v>50</v>
      </c>
      <c r="D4780" s="123" t="s">
        <v>1188</v>
      </c>
    </row>
    <row r="4781" spans="1:4" ht="67.5" x14ac:dyDescent="0.2">
      <c r="A4781" s="120" t="s">
        <v>6616</v>
      </c>
      <c r="B4781" s="122" t="s">
        <v>15920</v>
      </c>
      <c r="C4781" s="121" t="s">
        <v>50</v>
      </c>
      <c r="D4781" s="123" t="s">
        <v>143</v>
      </c>
    </row>
    <row r="4782" spans="1:4" ht="67.5" x14ac:dyDescent="0.2">
      <c r="A4782" s="120" t="s">
        <v>6617</v>
      </c>
      <c r="B4782" s="122" t="s">
        <v>15921</v>
      </c>
      <c r="C4782" s="121" t="s">
        <v>50</v>
      </c>
      <c r="D4782" s="123" t="s">
        <v>998</v>
      </c>
    </row>
    <row r="4783" spans="1:4" ht="27" x14ac:dyDescent="0.2">
      <c r="A4783" s="120" t="s">
        <v>6618</v>
      </c>
      <c r="B4783" s="122" t="s">
        <v>15922</v>
      </c>
      <c r="C4783" s="121" t="s">
        <v>50</v>
      </c>
      <c r="D4783" s="123" t="s">
        <v>14368</v>
      </c>
    </row>
    <row r="4784" spans="1:4" ht="13.5" x14ac:dyDescent="0.2">
      <c r="A4784" s="120" t="s">
        <v>6619</v>
      </c>
      <c r="B4784" s="122" t="s">
        <v>11907</v>
      </c>
      <c r="C4784" s="121" t="s">
        <v>50</v>
      </c>
      <c r="D4784" s="123" t="s">
        <v>18494</v>
      </c>
    </row>
    <row r="4785" spans="1:4" ht="40.5" x14ac:dyDescent="0.2">
      <c r="A4785" s="120" t="s">
        <v>6620</v>
      </c>
      <c r="B4785" s="122" t="s">
        <v>15923</v>
      </c>
      <c r="C4785" s="121" t="s">
        <v>50</v>
      </c>
      <c r="D4785" s="123" t="s">
        <v>4884</v>
      </c>
    </row>
    <row r="4786" spans="1:4" ht="40.5" x14ac:dyDescent="0.2">
      <c r="A4786" s="120" t="s">
        <v>6621</v>
      </c>
      <c r="B4786" s="122" t="s">
        <v>15924</v>
      </c>
      <c r="C4786" s="121" t="s">
        <v>50</v>
      </c>
      <c r="D4786" s="123" t="s">
        <v>14669</v>
      </c>
    </row>
    <row r="4787" spans="1:4" ht="40.5" x14ac:dyDescent="0.2">
      <c r="A4787" s="120" t="s">
        <v>6622</v>
      </c>
      <c r="B4787" s="122" t="s">
        <v>15925</v>
      </c>
      <c r="C4787" s="121" t="s">
        <v>50</v>
      </c>
      <c r="D4787" s="123" t="s">
        <v>18495</v>
      </c>
    </row>
    <row r="4788" spans="1:4" ht="40.5" x14ac:dyDescent="0.2">
      <c r="A4788" s="120" t="s">
        <v>6623</v>
      </c>
      <c r="B4788" s="122" t="s">
        <v>15926</v>
      </c>
      <c r="C4788" s="121" t="s">
        <v>50</v>
      </c>
      <c r="D4788" s="123" t="s">
        <v>1073</v>
      </c>
    </row>
    <row r="4789" spans="1:4" ht="40.5" x14ac:dyDescent="0.2">
      <c r="A4789" s="120" t="s">
        <v>6624</v>
      </c>
      <c r="B4789" s="122" t="s">
        <v>15927</v>
      </c>
      <c r="C4789" s="121" t="s">
        <v>50</v>
      </c>
      <c r="D4789" s="123" t="s">
        <v>18496</v>
      </c>
    </row>
    <row r="4790" spans="1:4" ht="40.5" x14ac:dyDescent="0.2">
      <c r="A4790" s="120" t="s">
        <v>6625</v>
      </c>
      <c r="B4790" s="122" t="s">
        <v>15928</v>
      </c>
      <c r="C4790" s="121" t="s">
        <v>50</v>
      </c>
      <c r="D4790" s="123" t="s">
        <v>981</v>
      </c>
    </row>
    <row r="4791" spans="1:4" ht="40.5" x14ac:dyDescent="0.2">
      <c r="A4791" s="120" t="s">
        <v>6626</v>
      </c>
      <c r="B4791" s="122" t="s">
        <v>15929</v>
      </c>
      <c r="C4791" s="121" t="s">
        <v>50</v>
      </c>
      <c r="D4791" s="123" t="s">
        <v>670</v>
      </c>
    </row>
    <row r="4792" spans="1:4" ht="40.5" x14ac:dyDescent="0.2">
      <c r="A4792" s="120" t="s">
        <v>6627</v>
      </c>
      <c r="B4792" s="122" t="s">
        <v>15930</v>
      </c>
      <c r="C4792" s="121" t="s">
        <v>50</v>
      </c>
      <c r="D4792" s="123" t="s">
        <v>18497</v>
      </c>
    </row>
    <row r="4793" spans="1:4" ht="40.5" x14ac:dyDescent="0.2">
      <c r="A4793" s="120" t="s">
        <v>6629</v>
      </c>
      <c r="B4793" s="122" t="s">
        <v>15931</v>
      </c>
      <c r="C4793" s="121" t="s">
        <v>50</v>
      </c>
      <c r="D4793" s="123" t="s">
        <v>17598</v>
      </c>
    </row>
    <row r="4794" spans="1:4" ht="40.5" x14ac:dyDescent="0.2">
      <c r="A4794" s="120" t="s">
        <v>6630</v>
      </c>
      <c r="B4794" s="122" t="s">
        <v>15932</v>
      </c>
      <c r="C4794" s="121" t="s">
        <v>50</v>
      </c>
      <c r="D4794" s="123" t="s">
        <v>14248</v>
      </c>
    </row>
    <row r="4795" spans="1:4" ht="40.5" x14ac:dyDescent="0.2">
      <c r="A4795" s="120" t="s">
        <v>6631</v>
      </c>
      <c r="B4795" s="122" t="s">
        <v>15933</v>
      </c>
      <c r="C4795" s="121" t="s">
        <v>50</v>
      </c>
      <c r="D4795" s="123" t="s">
        <v>13559</v>
      </c>
    </row>
    <row r="4796" spans="1:4" ht="27" x14ac:dyDescent="0.2">
      <c r="A4796" s="120" t="s">
        <v>6633</v>
      </c>
      <c r="B4796" s="122" t="s">
        <v>11908</v>
      </c>
      <c r="C4796" s="121" t="s">
        <v>50</v>
      </c>
      <c r="D4796" s="123" t="s">
        <v>18018</v>
      </c>
    </row>
    <row r="4797" spans="1:4" ht="40.5" x14ac:dyDescent="0.2">
      <c r="A4797" s="120" t="s">
        <v>6634</v>
      </c>
      <c r="B4797" s="122" t="s">
        <v>15934</v>
      </c>
      <c r="C4797" s="121" t="s">
        <v>50</v>
      </c>
      <c r="D4797" s="123" t="s">
        <v>18498</v>
      </c>
    </row>
    <row r="4798" spans="1:4" ht="40.5" x14ac:dyDescent="0.2">
      <c r="A4798" s="120" t="s">
        <v>6635</v>
      </c>
      <c r="B4798" s="122" t="s">
        <v>15935</v>
      </c>
      <c r="C4798" s="121" t="s">
        <v>50</v>
      </c>
      <c r="D4798" s="123" t="s">
        <v>18499</v>
      </c>
    </row>
    <row r="4799" spans="1:4" ht="40.5" x14ac:dyDescent="0.2">
      <c r="A4799" s="120" t="s">
        <v>6636</v>
      </c>
      <c r="B4799" s="122" t="s">
        <v>15936</v>
      </c>
      <c r="C4799" s="121" t="s">
        <v>50</v>
      </c>
      <c r="D4799" s="123" t="s">
        <v>18500</v>
      </c>
    </row>
    <row r="4800" spans="1:4" ht="40.5" x14ac:dyDescent="0.2">
      <c r="A4800" s="120" t="s">
        <v>6637</v>
      </c>
      <c r="B4800" s="122" t="s">
        <v>15937</v>
      </c>
      <c r="C4800" s="121" t="s">
        <v>50</v>
      </c>
      <c r="D4800" s="123" t="s">
        <v>18501</v>
      </c>
    </row>
    <row r="4801" spans="1:4" ht="40.5" x14ac:dyDescent="0.2">
      <c r="A4801" s="120" t="s">
        <v>6638</v>
      </c>
      <c r="B4801" s="122" t="s">
        <v>15938</v>
      </c>
      <c r="C4801" s="121" t="s">
        <v>50</v>
      </c>
      <c r="D4801" s="123" t="s">
        <v>14716</v>
      </c>
    </row>
    <row r="4802" spans="1:4" ht="40.5" x14ac:dyDescent="0.2">
      <c r="A4802" s="120" t="s">
        <v>6639</v>
      </c>
      <c r="B4802" s="122" t="s">
        <v>15939</v>
      </c>
      <c r="C4802" s="121" t="s">
        <v>50</v>
      </c>
      <c r="D4802" s="123" t="s">
        <v>18502</v>
      </c>
    </row>
    <row r="4803" spans="1:4" ht="40.5" x14ac:dyDescent="0.2">
      <c r="A4803" s="120" t="s">
        <v>6640</v>
      </c>
      <c r="B4803" s="122" t="s">
        <v>15940</v>
      </c>
      <c r="C4803" s="121" t="s">
        <v>50</v>
      </c>
      <c r="D4803" s="123" t="s">
        <v>14184</v>
      </c>
    </row>
    <row r="4804" spans="1:4" ht="40.5" x14ac:dyDescent="0.2">
      <c r="A4804" s="120" t="s">
        <v>6641</v>
      </c>
      <c r="B4804" s="122" t="s">
        <v>15941</v>
      </c>
      <c r="C4804" s="121" t="s">
        <v>50</v>
      </c>
      <c r="D4804" s="123" t="s">
        <v>18503</v>
      </c>
    </row>
    <row r="4805" spans="1:4" ht="40.5" x14ac:dyDescent="0.2">
      <c r="A4805" s="120" t="s">
        <v>6642</v>
      </c>
      <c r="B4805" s="122" t="s">
        <v>15942</v>
      </c>
      <c r="C4805" s="121" t="s">
        <v>50</v>
      </c>
      <c r="D4805" s="123" t="s">
        <v>14620</v>
      </c>
    </row>
    <row r="4806" spans="1:4" ht="40.5" x14ac:dyDescent="0.2">
      <c r="A4806" s="120" t="s">
        <v>6643</v>
      </c>
      <c r="B4806" s="122" t="s">
        <v>15943</v>
      </c>
      <c r="C4806" s="121" t="s">
        <v>50</v>
      </c>
      <c r="D4806" s="123" t="s">
        <v>18504</v>
      </c>
    </row>
    <row r="4807" spans="1:4" ht="40.5" x14ac:dyDescent="0.2">
      <c r="A4807" s="120" t="s">
        <v>6644</v>
      </c>
      <c r="B4807" s="122" t="s">
        <v>15944</v>
      </c>
      <c r="C4807" s="121" t="s">
        <v>50</v>
      </c>
      <c r="D4807" s="123" t="s">
        <v>14019</v>
      </c>
    </row>
    <row r="4808" spans="1:4" ht="27" x14ac:dyDescent="0.2">
      <c r="A4808" s="120" t="s">
        <v>6645</v>
      </c>
      <c r="B4808" s="122" t="s">
        <v>11909</v>
      </c>
      <c r="C4808" s="121" t="s">
        <v>50</v>
      </c>
      <c r="D4808" s="123" t="s">
        <v>16344</v>
      </c>
    </row>
    <row r="4809" spans="1:4" ht="27" x14ac:dyDescent="0.2">
      <c r="A4809" s="120" t="s">
        <v>6646</v>
      </c>
      <c r="B4809" s="122" t="s">
        <v>11910</v>
      </c>
      <c r="C4809" s="121" t="s">
        <v>50</v>
      </c>
      <c r="D4809" s="123" t="s">
        <v>734</v>
      </c>
    </row>
    <row r="4810" spans="1:4" ht="27" x14ac:dyDescent="0.2">
      <c r="A4810" s="120" t="s">
        <v>6647</v>
      </c>
      <c r="B4810" s="122" t="s">
        <v>11911</v>
      </c>
      <c r="C4810" s="121" t="s">
        <v>50</v>
      </c>
      <c r="D4810" s="123" t="s">
        <v>409</v>
      </c>
    </row>
    <row r="4811" spans="1:4" ht="13.5" x14ac:dyDescent="0.2">
      <c r="A4811" s="120" t="s">
        <v>6648</v>
      </c>
      <c r="B4811" s="122" t="s">
        <v>11912</v>
      </c>
      <c r="C4811" s="121" t="s">
        <v>50</v>
      </c>
      <c r="D4811" s="123" t="s">
        <v>749</v>
      </c>
    </row>
    <row r="4812" spans="1:4" ht="54" x14ac:dyDescent="0.2">
      <c r="A4812" s="120" t="s">
        <v>6650</v>
      </c>
      <c r="B4812" s="122" t="s">
        <v>15945</v>
      </c>
      <c r="C4812" s="121" t="s">
        <v>50</v>
      </c>
      <c r="D4812" s="123" t="s">
        <v>1692</v>
      </c>
    </row>
    <row r="4813" spans="1:4" ht="54" x14ac:dyDescent="0.2">
      <c r="A4813" s="120" t="s">
        <v>6651</v>
      </c>
      <c r="B4813" s="122" t="s">
        <v>15946</v>
      </c>
      <c r="C4813" s="121" t="s">
        <v>50</v>
      </c>
      <c r="D4813" s="123" t="s">
        <v>158</v>
      </c>
    </row>
    <row r="4814" spans="1:4" ht="54" x14ac:dyDescent="0.2">
      <c r="A4814" s="120" t="s">
        <v>6652</v>
      </c>
      <c r="B4814" s="122" t="s">
        <v>15947</v>
      </c>
      <c r="C4814" s="121" t="s">
        <v>50</v>
      </c>
      <c r="D4814" s="123" t="s">
        <v>17907</v>
      </c>
    </row>
    <row r="4815" spans="1:4" ht="54" x14ac:dyDescent="0.2">
      <c r="A4815" s="120" t="s">
        <v>6653</v>
      </c>
      <c r="B4815" s="122" t="s">
        <v>15948</v>
      </c>
      <c r="C4815" s="121" t="s">
        <v>50</v>
      </c>
      <c r="D4815" s="123" t="s">
        <v>17615</v>
      </c>
    </row>
    <row r="4816" spans="1:4" ht="54" x14ac:dyDescent="0.2">
      <c r="A4816" s="120" t="s">
        <v>6655</v>
      </c>
      <c r="B4816" s="122" t="s">
        <v>15949</v>
      </c>
      <c r="C4816" s="121" t="s">
        <v>50</v>
      </c>
      <c r="D4816" s="123" t="s">
        <v>1093</v>
      </c>
    </row>
    <row r="4817" spans="1:4" ht="54" x14ac:dyDescent="0.2">
      <c r="A4817" s="120" t="s">
        <v>6656</v>
      </c>
      <c r="B4817" s="122" t="s">
        <v>15950</v>
      </c>
      <c r="C4817" s="121" t="s">
        <v>50</v>
      </c>
      <c r="D4817" s="123" t="s">
        <v>5472</v>
      </c>
    </row>
    <row r="4818" spans="1:4" ht="54" x14ac:dyDescent="0.2">
      <c r="A4818" s="120" t="s">
        <v>6657</v>
      </c>
      <c r="B4818" s="122" t="s">
        <v>15951</v>
      </c>
      <c r="C4818" s="121" t="s">
        <v>50</v>
      </c>
      <c r="D4818" s="123" t="s">
        <v>1242</v>
      </c>
    </row>
    <row r="4819" spans="1:4" ht="54" x14ac:dyDescent="0.2">
      <c r="A4819" s="120" t="s">
        <v>6658</v>
      </c>
      <c r="B4819" s="122" t="s">
        <v>15952</v>
      </c>
      <c r="C4819" s="121" t="s">
        <v>50</v>
      </c>
      <c r="D4819" s="123" t="s">
        <v>18505</v>
      </c>
    </row>
    <row r="4820" spans="1:4" ht="54" x14ac:dyDescent="0.2">
      <c r="A4820" s="120" t="s">
        <v>6659</v>
      </c>
      <c r="B4820" s="122" t="s">
        <v>15953</v>
      </c>
      <c r="C4820" s="121" t="s">
        <v>50</v>
      </c>
      <c r="D4820" s="123" t="s">
        <v>13372</v>
      </c>
    </row>
    <row r="4821" spans="1:4" ht="54" x14ac:dyDescent="0.2">
      <c r="A4821" s="120" t="s">
        <v>6660</v>
      </c>
      <c r="B4821" s="122" t="s">
        <v>15954</v>
      </c>
      <c r="C4821" s="121" t="s">
        <v>50</v>
      </c>
      <c r="D4821" s="123" t="s">
        <v>957</v>
      </c>
    </row>
    <row r="4822" spans="1:4" ht="54" x14ac:dyDescent="0.2">
      <c r="A4822" s="120" t="s">
        <v>6661</v>
      </c>
      <c r="B4822" s="122" t="s">
        <v>15955</v>
      </c>
      <c r="C4822" s="121" t="s">
        <v>50</v>
      </c>
      <c r="D4822" s="123" t="s">
        <v>1029</v>
      </c>
    </row>
    <row r="4823" spans="1:4" ht="54" x14ac:dyDescent="0.2">
      <c r="A4823" s="120" t="s">
        <v>6663</v>
      </c>
      <c r="B4823" s="122" t="s">
        <v>15956</v>
      </c>
      <c r="C4823" s="121" t="s">
        <v>50</v>
      </c>
      <c r="D4823" s="123" t="s">
        <v>599</v>
      </c>
    </row>
    <row r="4824" spans="1:4" ht="54" x14ac:dyDescent="0.2">
      <c r="A4824" s="120" t="s">
        <v>6664</v>
      </c>
      <c r="B4824" s="122" t="s">
        <v>15957</v>
      </c>
      <c r="C4824" s="121" t="s">
        <v>50</v>
      </c>
      <c r="D4824" s="123" t="s">
        <v>1366</v>
      </c>
    </row>
    <row r="4825" spans="1:4" ht="54" x14ac:dyDescent="0.2">
      <c r="A4825" s="120" t="s">
        <v>6665</v>
      </c>
      <c r="B4825" s="122" t="s">
        <v>15958</v>
      </c>
      <c r="C4825" s="121" t="s">
        <v>50</v>
      </c>
      <c r="D4825" s="123" t="s">
        <v>686</v>
      </c>
    </row>
    <row r="4826" spans="1:4" ht="54" x14ac:dyDescent="0.2">
      <c r="A4826" s="120" t="s">
        <v>6667</v>
      </c>
      <c r="B4826" s="122" t="s">
        <v>15959</v>
      </c>
      <c r="C4826" s="121" t="s">
        <v>50</v>
      </c>
      <c r="D4826" s="123" t="s">
        <v>1076</v>
      </c>
    </row>
    <row r="4827" spans="1:4" ht="54" x14ac:dyDescent="0.2">
      <c r="A4827" s="120" t="s">
        <v>6668</v>
      </c>
      <c r="B4827" s="122" t="s">
        <v>15960</v>
      </c>
      <c r="C4827" s="121" t="s">
        <v>50</v>
      </c>
      <c r="D4827" s="123" t="s">
        <v>426</v>
      </c>
    </row>
    <row r="4828" spans="1:4" ht="54" x14ac:dyDescent="0.2">
      <c r="A4828" s="120" t="s">
        <v>6670</v>
      </c>
      <c r="B4828" s="122" t="s">
        <v>15961</v>
      </c>
      <c r="C4828" s="121" t="s">
        <v>50</v>
      </c>
      <c r="D4828" s="123" t="s">
        <v>18506</v>
      </c>
    </row>
    <row r="4829" spans="1:4" ht="54" x14ac:dyDescent="0.2">
      <c r="A4829" s="120" t="s">
        <v>6671</v>
      </c>
      <c r="B4829" s="122" t="s">
        <v>15962</v>
      </c>
      <c r="C4829" s="121" t="s">
        <v>50</v>
      </c>
      <c r="D4829" s="123" t="s">
        <v>1040</v>
      </c>
    </row>
    <row r="4830" spans="1:4" ht="54" x14ac:dyDescent="0.2">
      <c r="A4830" s="120" t="s">
        <v>6673</v>
      </c>
      <c r="B4830" s="122" t="s">
        <v>15963</v>
      </c>
      <c r="C4830" s="121" t="s">
        <v>50</v>
      </c>
      <c r="D4830" s="123" t="s">
        <v>18507</v>
      </c>
    </row>
    <row r="4831" spans="1:4" ht="54" x14ac:dyDescent="0.2">
      <c r="A4831" s="120" t="s">
        <v>6674</v>
      </c>
      <c r="B4831" s="122" t="s">
        <v>15964</v>
      </c>
      <c r="C4831" s="121" t="s">
        <v>50</v>
      </c>
      <c r="D4831" s="123" t="s">
        <v>1183</v>
      </c>
    </row>
    <row r="4832" spans="1:4" ht="54" x14ac:dyDescent="0.2">
      <c r="A4832" s="120" t="s">
        <v>6675</v>
      </c>
      <c r="B4832" s="122" t="s">
        <v>15965</v>
      </c>
      <c r="C4832" s="121" t="s">
        <v>50</v>
      </c>
      <c r="D4832" s="123" t="s">
        <v>836</v>
      </c>
    </row>
    <row r="4833" spans="1:4" ht="54" x14ac:dyDescent="0.2">
      <c r="A4833" s="120" t="s">
        <v>6676</v>
      </c>
      <c r="B4833" s="122" t="s">
        <v>15966</v>
      </c>
      <c r="C4833" s="121" t="s">
        <v>50</v>
      </c>
      <c r="D4833" s="123" t="s">
        <v>363</v>
      </c>
    </row>
    <row r="4834" spans="1:4" ht="13.5" x14ac:dyDescent="0.2">
      <c r="A4834" s="120" t="s">
        <v>6677</v>
      </c>
      <c r="B4834" s="122" t="s">
        <v>11913</v>
      </c>
      <c r="C4834" s="121" t="s">
        <v>50</v>
      </c>
      <c r="D4834" s="123" t="s">
        <v>5242</v>
      </c>
    </row>
    <row r="4835" spans="1:4" ht="13.5" x14ac:dyDescent="0.2">
      <c r="A4835" s="120" t="s">
        <v>6678</v>
      </c>
      <c r="B4835" s="122" t="s">
        <v>11914</v>
      </c>
      <c r="C4835" s="121" t="s">
        <v>50</v>
      </c>
      <c r="D4835" s="123" t="s">
        <v>18508</v>
      </c>
    </row>
    <row r="4836" spans="1:4" ht="27" x14ac:dyDescent="0.2">
      <c r="A4836" s="120" t="s">
        <v>6679</v>
      </c>
      <c r="B4836" s="122" t="s">
        <v>11915</v>
      </c>
      <c r="C4836" s="121" t="s">
        <v>13231</v>
      </c>
      <c r="D4836" s="123" t="s">
        <v>1043</v>
      </c>
    </row>
    <row r="4837" spans="1:4" ht="27" x14ac:dyDescent="0.2">
      <c r="A4837" s="120" t="s">
        <v>6680</v>
      </c>
      <c r="B4837" s="122" t="s">
        <v>11916</v>
      </c>
      <c r="C4837" s="121" t="s">
        <v>13231</v>
      </c>
      <c r="D4837" s="123" t="s">
        <v>75</v>
      </c>
    </row>
    <row r="4838" spans="1:4" ht="13.5" x14ac:dyDescent="0.2">
      <c r="A4838" s="120" t="s">
        <v>6681</v>
      </c>
      <c r="B4838" s="122" t="s">
        <v>11917</v>
      </c>
      <c r="C4838" s="121" t="s">
        <v>13231</v>
      </c>
      <c r="D4838" s="123" t="s">
        <v>1284</v>
      </c>
    </row>
    <row r="4839" spans="1:4" ht="27" x14ac:dyDescent="0.2">
      <c r="A4839" s="120" t="s">
        <v>6682</v>
      </c>
      <c r="B4839" s="122" t="s">
        <v>15967</v>
      </c>
      <c r="C4839" s="121" t="s">
        <v>13232</v>
      </c>
      <c r="D4839" s="123" t="s">
        <v>214</v>
      </c>
    </row>
    <row r="4840" spans="1:4" ht="27" x14ac:dyDescent="0.2">
      <c r="A4840" s="120" t="s">
        <v>6683</v>
      </c>
      <c r="B4840" s="122" t="s">
        <v>15968</v>
      </c>
      <c r="C4840" s="121" t="s">
        <v>13232</v>
      </c>
      <c r="D4840" s="123" t="s">
        <v>13367</v>
      </c>
    </row>
    <row r="4841" spans="1:4" ht="27" x14ac:dyDescent="0.2">
      <c r="A4841" s="120" t="s">
        <v>6684</v>
      </c>
      <c r="B4841" s="122" t="s">
        <v>15969</v>
      </c>
      <c r="C4841" s="121" t="s">
        <v>13232</v>
      </c>
      <c r="D4841" s="123" t="s">
        <v>16424</v>
      </c>
    </row>
    <row r="4842" spans="1:4" ht="27" x14ac:dyDescent="0.2">
      <c r="A4842" s="120" t="s">
        <v>6685</v>
      </c>
      <c r="B4842" s="122" t="s">
        <v>15970</v>
      </c>
      <c r="C4842" s="121" t="s">
        <v>13232</v>
      </c>
      <c r="D4842" s="123" t="s">
        <v>1220</v>
      </c>
    </row>
    <row r="4843" spans="1:4" ht="27" x14ac:dyDescent="0.2">
      <c r="A4843" s="120" t="s">
        <v>6686</v>
      </c>
      <c r="B4843" s="122" t="s">
        <v>15971</v>
      </c>
      <c r="C4843" s="121" t="s">
        <v>13232</v>
      </c>
      <c r="D4843" s="123" t="s">
        <v>191</v>
      </c>
    </row>
    <row r="4844" spans="1:4" ht="27" x14ac:dyDescent="0.2">
      <c r="A4844" s="120" t="s">
        <v>6687</v>
      </c>
      <c r="B4844" s="122" t="s">
        <v>15972</v>
      </c>
      <c r="C4844" s="121" t="s">
        <v>13232</v>
      </c>
      <c r="D4844" s="123" t="s">
        <v>469</v>
      </c>
    </row>
    <row r="4845" spans="1:4" ht="27" x14ac:dyDescent="0.2">
      <c r="A4845" s="120" t="s">
        <v>6688</v>
      </c>
      <c r="B4845" s="122" t="s">
        <v>11918</v>
      </c>
      <c r="C4845" s="121" t="s">
        <v>13232</v>
      </c>
      <c r="D4845" s="123" t="s">
        <v>567</v>
      </c>
    </row>
    <row r="4846" spans="1:4" ht="27" x14ac:dyDescent="0.2">
      <c r="A4846" s="120" t="s">
        <v>6689</v>
      </c>
      <c r="B4846" s="122" t="s">
        <v>11915</v>
      </c>
      <c r="C4846" s="121" t="s">
        <v>13237</v>
      </c>
      <c r="D4846" s="123" t="s">
        <v>851</v>
      </c>
    </row>
    <row r="4847" spans="1:4" ht="27" x14ac:dyDescent="0.2">
      <c r="A4847" s="120" t="s">
        <v>6690</v>
      </c>
      <c r="B4847" s="122" t="s">
        <v>11916</v>
      </c>
      <c r="C4847" s="121" t="s">
        <v>13237</v>
      </c>
      <c r="D4847" s="123" t="s">
        <v>783</v>
      </c>
    </row>
    <row r="4848" spans="1:4" ht="13.5" x14ac:dyDescent="0.2">
      <c r="A4848" s="120" t="s">
        <v>6691</v>
      </c>
      <c r="B4848" s="122" t="s">
        <v>11917</v>
      </c>
      <c r="C4848" s="121" t="s">
        <v>13237</v>
      </c>
      <c r="D4848" s="123" t="s">
        <v>1043</v>
      </c>
    </row>
    <row r="4849" spans="1:4" ht="27" x14ac:dyDescent="0.2">
      <c r="A4849" s="120" t="s">
        <v>6692</v>
      </c>
      <c r="B4849" s="122" t="s">
        <v>15967</v>
      </c>
      <c r="C4849" s="121" t="s">
        <v>50</v>
      </c>
      <c r="D4849" s="123" t="s">
        <v>405</v>
      </c>
    </row>
    <row r="4850" spans="1:4" ht="27" x14ac:dyDescent="0.2">
      <c r="A4850" s="120" t="s">
        <v>6693</v>
      </c>
      <c r="B4850" s="122" t="s">
        <v>15973</v>
      </c>
      <c r="C4850" s="121" t="s">
        <v>50</v>
      </c>
      <c r="D4850" s="123" t="s">
        <v>4122</v>
      </c>
    </row>
    <row r="4851" spans="1:4" ht="27" x14ac:dyDescent="0.2">
      <c r="A4851" s="120" t="s">
        <v>6694</v>
      </c>
      <c r="B4851" s="122" t="s">
        <v>15974</v>
      </c>
      <c r="C4851" s="121" t="s">
        <v>50</v>
      </c>
      <c r="D4851" s="123" t="s">
        <v>3962</v>
      </c>
    </row>
    <row r="4852" spans="1:4" ht="27" x14ac:dyDescent="0.2">
      <c r="A4852" s="120" t="s">
        <v>6695</v>
      </c>
      <c r="B4852" s="122" t="s">
        <v>15975</v>
      </c>
      <c r="C4852" s="121" t="s">
        <v>50</v>
      </c>
      <c r="D4852" s="123" t="s">
        <v>220</v>
      </c>
    </row>
    <row r="4853" spans="1:4" ht="27" x14ac:dyDescent="0.2">
      <c r="A4853" s="120" t="s">
        <v>6696</v>
      </c>
      <c r="B4853" s="122" t="s">
        <v>15976</v>
      </c>
      <c r="C4853" s="121" t="s">
        <v>50</v>
      </c>
      <c r="D4853" s="123" t="s">
        <v>1106</v>
      </c>
    </row>
    <row r="4854" spans="1:4" ht="27" x14ac:dyDescent="0.2">
      <c r="A4854" s="120" t="s">
        <v>6698</v>
      </c>
      <c r="B4854" s="122" t="s">
        <v>15977</v>
      </c>
      <c r="C4854" s="121" t="s">
        <v>50</v>
      </c>
      <c r="D4854" s="123" t="s">
        <v>733</v>
      </c>
    </row>
    <row r="4855" spans="1:4" ht="27" x14ac:dyDescent="0.2">
      <c r="A4855" s="120" t="s">
        <v>6699</v>
      </c>
      <c r="B4855" s="122" t="s">
        <v>15978</v>
      </c>
      <c r="C4855" s="121" t="s">
        <v>50</v>
      </c>
      <c r="D4855" s="123" t="s">
        <v>13567</v>
      </c>
    </row>
    <row r="4856" spans="1:4" ht="13.5" x14ac:dyDescent="0.2">
      <c r="A4856" s="120" t="s">
        <v>6700</v>
      </c>
      <c r="B4856" s="122" t="s">
        <v>15979</v>
      </c>
      <c r="C4856" s="121" t="s">
        <v>50</v>
      </c>
      <c r="D4856" s="123" t="s">
        <v>718</v>
      </c>
    </row>
    <row r="4857" spans="1:4" ht="13.5" x14ac:dyDescent="0.2">
      <c r="A4857" s="120" t="s">
        <v>6701</v>
      </c>
      <c r="B4857" s="122" t="s">
        <v>15980</v>
      </c>
      <c r="C4857" s="121" t="s">
        <v>50</v>
      </c>
      <c r="D4857" s="123" t="s">
        <v>660</v>
      </c>
    </row>
    <row r="4858" spans="1:4" ht="27" x14ac:dyDescent="0.2">
      <c r="A4858" s="120" t="s">
        <v>6702</v>
      </c>
      <c r="B4858" s="122" t="s">
        <v>15981</v>
      </c>
      <c r="C4858" s="121" t="s">
        <v>50</v>
      </c>
      <c r="D4858" s="123" t="s">
        <v>199</v>
      </c>
    </row>
    <row r="4859" spans="1:4" ht="27" x14ac:dyDescent="0.2">
      <c r="A4859" s="120" t="s">
        <v>6703</v>
      </c>
      <c r="B4859" s="122" t="s">
        <v>15982</v>
      </c>
      <c r="C4859" s="121" t="s">
        <v>50</v>
      </c>
      <c r="D4859" s="123" t="s">
        <v>624</v>
      </c>
    </row>
    <row r="4860" spans="1:4" ht="40.5" x14ac:dyDescent="0.2">
      <c r="A4860" s="120" t="s">
        <v>6704</v>
      </c>
      <c r="B4860" s="122" t="s">
        <v>15983</v>
      </c>
      <c r="C4860" s="121" t="s">
        <v>50</v>
      </c>
      <c r="D4860" s="123" t="s">
        <v>184</v>
      </c>
    </row>
    <row r="4861" spans="1:4" ht="13.5" x14ac:dyDescent="0.2">
      <c r="A4861" s="120" t="s">
        <v>6705</v>
      </c>
      <c r="B4861" s="122" t="s">
        <v>11919</v>
      </c>
      <c r="C4861" s="121" t="s">
        <v>13237</v>
      </c>
      <c r="D4861" s="123" t="s">
        <v>488</v>
      </c>
    </row>
    <row r="4862" spans="1:4" ht="13.5" x14ac:dyDescent="0.2">
      <c r="A4862" s="120" t="s">
        <v>6706</v>
      </c>
      <c r="B4862" s="122" t="s">
        <v>11920</v>
      </c>
      <c r="C4862" s="121" t="s">
        <v>13237</v>
      </c>
      <c r="D4862" s="123" t="s">
        <v>649</v>
      </c>
    </row>
    <row r="4863" spans="1:4" ht="27" x14ac:dyDescent="0.2">
      <c r="A4863" s="120" t="s">
        <v>6707</v>
      </c>
      <c r="B4863" s="122" t="s">
        <v>15984</v>
      </c>
      <c r="C4863" s="121" t="s">
        <v>13237</v>
      </c>
      <c r="D4863" s="123" t="s">
        <v>2159</v>
      </c>
    </row>
    <row r="4864" spans="1:4" ht="27" x14ac:dyDescent="0.2">
      <c r="A4864" s="120" t="s">
        <v>6708</v>
      </c>
      <c r="B4864" s="122" t="s">
        <v>15985</v>
      </c>
      <c r="C4864" s="121" t="s">
        <v>13237</v>
      </c>
      <c r="D4864" s="123" t="s">
        <v>845</v>
      </c>
    </row>
    <row r="4865" spans="1:4" ht="27" x14ac:dyDescent="0.2">
      <c r="A4865" s="120" t="s">
        <v>6709</v>
      </c>
      <c r="B4865" s="122" t="s">
        <v>15986</v>
      </c>
      <c r="C4865" s="121" t="s">
        <v>13237</v>
      </c>
      <c r="D4865" s="123" t="s">
        <v>791</v>
      </c>
    </row>
    <row r="4866" spans="1:4" ht="27" x14ac:dyDescent="0.2">
      <c r="A4866" s="120" t="s">
        <v>6710</v>
      </c>
      <c r="B4866" s="122" t="s">
        <v>15987</v>
      </c>
      <c r="C4866" s="121" t="s">
        <v>13237</v>
      </c>
      <c r="D4866" s="123" t="s">
        <v>730</v>
      </c>
    </row>
    <row r="4867" spans="1:4" ht="27" x14ac:dyDescent="0.2">
      <c r="A4867" s="120" t="s">
        <v>6711</v>
      </c>
      <c r="B4867" s="122" t="s">
        <v>15988</v>
      </c>
      <c r="C4867" s="121" t="s">
        <v>13237</v>
      </c>
      <c r="D4867" s="123" t="s">
        <v>1044</v>
      </c>
    </row>
    <row r="4868" spans="1:4" ht="27" x14ac:dyDescent="0.2">
      <c r="A4868" s="120" t="s">
        <v>6712</v>
      </c>
      <c r="B4868" s="122" t="s">
        <v>15989</v>
      </c>
      <c r="C4868" s="121" t="s">
        <v>13231</v>
      </c>
      <c r="D4868" s="123" t="s">
        <v>13561</v>
      </c>
    </row>
    <row r="4869" spans="1:4" ht="27" x14ac:dyDescent="0.2">
      <c r="A4869" s="120" t="s">
        <v>6713</v>
      </c>
      <c r="B4869" s="122" t="s">
        <v>15990</v>
      </c>
      <c r="C4869" s="121" t="s">
        <v>13231</v>
      </c>
      <c r="D4869" s="123" t="s">
        <v>1044</v>
      </c>
    </row>
    <row r="4870" spans="1:4" ht="27" x14ac:dyDescent="0.2">
      <c r="A4870" s="120" t="s">
        <v>6714</v>
      </c>
      <c r="B4870" s="122" t="s">
        <v>15991</v>
      </c>
      <c r="C4870" s="121" t="s">
        <v>13231</v>
      </c>
      <c r="D4870" s="123" t="s">
        <v>192</v>
      </c>
    </row>
    <row r="4871" spans="1:4" ht="27" x14ac:dyDescent="0.2">
      <c r="A4871" s="120" t="s">
        <v>6715</v>
      </c>
      <c r="B4871" s="122" t="s">
        <v>15992</v>
      </c>
      <c r="C4871" s="121" t="s">
        <v>13231</v>
      </c>
      <c r="D4871" s="123" t="s">
        <v>71</v>
      </c>
    </row>
    <row r="4872" spans="1:4" ht="27" x14ac:dyDescent="0.2">
      <c r="A4872" s="120" t="s">
        <v>6716</v>
      </c>
      <c r="B4872" s="122" t="s">
        <v>15993</v>
      </c>
      <c r="C4872" s="121" t="s">
        <v>8</v>
      </c>
      <c r="D4872" s="123" t="s">
        <v>1835</v>
      </c>
    </row>
    <row r="4873" spans="1:4" ht="27" x14ac:dyDescent="0.2">
      <c r="A4873" s="120" t="s">
        <v>6717</v>
      </c>
      <c r="B4873" s="122" t="s">
        <v>15994</v>
      </c>
      <c r="C4873" s="121" t="s">
        <v>8</v>
      </c>
      <c r="D4873" s="123" t="s">
        <v>856</v>
      </c>
    </row>
    <row r="4874" spans="1:4" ht="27" x14ac:dyDescent="0.2">
      <c r="A4874" s="120" t="s">
        <v>6718</v>
      </c>
      <c r="B4874" s="122" t="s">
        <v>15995</v>
      </c>
      <c r="C4874" s="121" t="s">
        <v>8</v>
      </c>
      <c r="D4874" s="123" t="s">
        <v>1524</v>
      </c>
    </row>
    <row r="4875" spans="1:4" ht="27" x14ac:dyDescent="0.2">
      <c r="A4875" s="120" t="s">
        <v>6719</v>
      </c>
      <c r="B4875" s="122" t="s">
        <v>15996</v>
      </c>
      <c r="C4875" s="121" t="s">
        <v>8</v>
      </c>
      <c r="D4875" s="123" t="s">
        <v>852</v>
      </c>
    </row>
    <row r="4876" spans="1:4" ht="40.5" x14ac:dyDescent="0.2">
      <c r="A4876" s="120" t="s">
        <v>6720</v>
      </c>
      <c r="B4876" s="122" t="s">
        <v>15997</v>
      </c>
      <c r="C4876" s="121" t="s">
        <v>50</v>
      </c>
      <c r="D4876" s="123" t="s">
        <v>18509</v>
      </c>
    </row>
    <row r="4877" spans="1:4" ht="40.5" x14ac:dyDescent="0.2">
      <c r="A4877" s="120" t="s">
        <v>6721</v>
      </c>
      <c r="B4877" s="122" t="s">
        <v>15998</v>
      </c>
      <c r="C4877" s="121" t="s">
        <v>50</v>
      </c>
      <c r="D4877" s="123" t="s">
        <v>18510</v>
      </c>
    </row>
    <row r="4878" spans="1:4" ht="40.5" x14ac:dyDescent="0.2">
      <c r="A4878" s="120" t="s">
        <v>6722</v>
      </c>
      <c r="B4878" s="122" t="s">
        <v>15999</v>
      </c>
      <c r="C4878" s="121" t="s">
        <v>50</v>
      </c>
      <c r="D4878" s="123" t="s">
        <v>14215</v>
      </c>
    </row>
    <row r="4879" spans="1:4" ht="40.5" x14ac:dyDescent="0.2">
      <c r="A4879" s="120" t="s">
        <v>6723</v>
      </c>
      <c r="B4879" s="122" t="s">
        <v>16000</v>
      </c>
      <c r="C4879" s="121" t="s">
        <v>50</v>
      </c>
      <c r="D4879" s="123" t="s">
        <v>18511</v>
      </c>
    </row>
    <row r="4880" spans="1:4" ht="40.5" x14ac:dyDescent="0.2">
      <c r="A4880" s="120" t="s">
        <v>6724</v>
      </c>
      <c r="B4880" s="122" t="s">
        <v>16001</v>
      </c>
      <c r="C4880" s="121" t="s">
        <v>50</v>
      </c>
      <c r="D4880" s="123" t="s">
        <v>18107</v>
      </c>
    </row>
    <row r="4881" spans="1:4" ht="40.5" x14ac:dyDescent="0.2">
      <c r="A4881" s="120" t="s">
        <v>6725</v>
      </c>
      <c r="B4881" s="122" t="s">
        <v>16002</v>
      </c>
      <c r="C4881" s="121" t="s">
        <v>50</v>
      </c>
      <c r="D4881" s="123" t="s">
        <v>18512</v>
      </c>
    </row>
    <row r="4882" spans="1:4" ht="40.5" x14ac:dyDescent="0.2">
      <c r="A4882" s="120" t="s">
        <v>6726</v>
      </c>
      <c r="B4882" s="122" t="s">
        <v>16003</v>
      </c>
      <c r="C4882" s="121" t="s">
        <v>50</v>
      </c>
      <c r="D4882" s="123" t="s">
        <v>18513</v>
      </c>
    </row>
    <row r="4883" spans="1:4" ht="40.5" x14ac:dyDescent="0.2">
      <c r="A4883" s="120" t="s">
        <v>6727</v>
      </c>
      <c r="B4883" s="122" t="s">
        <v>16004</v>
      </c>
      <c r="C4883" s="121" t="s">
        <v>50</v>
      </c>
      <c r="D4883" s="123" t="s">
        <v>18514</v>
      </c>
    </row>
    <row r="4884" spans="1:4" ht="40.5" x14ac:dyDescent="0.2">
      <c r="A4884" s="120" t="s">
        <v>6728</v>
      </c>
      <c r="B4884" s="122" t="s">
        <v>16005</v>
      </c>
      <c r="C4884" s="121" t="s">
        <v>50</v>
      </c>
      <c r="D4884" s="123" t="s">
        <v>16244</v>
      </c>
    </row>
    <row r="4885" spans="1:4" ht="40.5" x14ac:dyDescent="0.2">
      <c r="A4885" s="120" t="s">
        <v>6729</v>
      </c>
      <c r="B4885" s="122" t="s">
        <v>16006</v>
      </c>
      <c r="C4885" s="121" t="s">
        <v>50</v>
      </c>
      <c r="D4885" s="123" t="s">
        <v>18515</v>
      </c>
    </row>
    <row r="4886" spans="1:4" ht="40.5" x14ac:dyDescent="0.2">
      <c r="A4886" s="120" t="s">
        <v>6730</v>
      </c>
      <c r="B4886" s="122" t="s">
        <v>16007</v>
      </c>
      <c r="C4886" s="121" t="s">
        <v>50</v>
      </c>
      <c r="D4886" s="123" t="s">
        <v>18516</v>
      </c>
    </row>
    <row r="4887" spans="1:4" ht="40.5" x14ac:dyDescent="0.2">
      <c r="A4887" s="120" t="s">
        <v>6731</v>
      </c>
      <c r="B4887" s="122" t="s">
        <v>16008</v>
      </c>
      <c r="C4887" s="121" t="s">
        <v>50</v>
      </c>
      <c r="D4887" s="123" t="s">
        <v>18517</v>
      </c>
    </row>
    <row r="4888" spans="1:4" ht="40.5" x14ac:dyDescent="0.2">
      <c r="A4888" s="120" t="s">
        <v>6732</v>
      </c>
      <c r="B4888" s="122" t="s">
        <v>16009</v>
      </c>
      <c r="C4888" s="121" t="s">
        <v>50</v>
      </c>
      <c r="D4888" s="123" t="s">
        <v>18518</v>
      </c>
    </row>
    <row r="4889" spans="1:4" ht="40.5" x14ac:dyDescent="0.2">
      <c r="A4889" s="120" t="s">
        <v>6733</v>
      </c>
      <c r="B4889" s="122" t="s">
        <v>16010</v>
      </c>
      <c r="C4889" s="121" t="s">
        <v>50</v>
      </c>
      <c r="D4889" s="123" t="s">
        <v>18519</v>
      </c>
    </row>
    <row r="4890" spans="1:4" ht="40.5" x14ac:dyDescent="0.2">
      <c r="A4890" s="120" t="s">
        <v>6735</v>
      </c>
      <c r="B4890" s="122" t="s">
        <v>16011</v>
      </c>
      <c r="C4890" s="121" t="s">
        <v>50</v>
      </c>
      <c r="D4890" s="123" t="s">
        <v>18520</v>
      </c>
    </row>
    <row r="4891" spans="1:4" ht="40.5" x14ac:dyDescent="0.2">
      <c r="A4891" s="120" t="s">
        <v>6736</v>
      </c>
      <c r="B4891" s="122" t="s">
        <v>16012</v>
      </c>
      <c r="C4891" s="121" t="s">
        <v>50</v>
      </c>
      <c r="D4891" s="123" t="s">
        <v>16284</v>
      </c>
    </row>
    <row r="4892" spans="1:4" ht="13.5" x14ac:dyDescent="0.2">
      <c r="A4892" s="120" t="s">
        <v>6737</v>
      </c>
      <c r="B4892" s="122" t="s">
        <v>11921</v>
      </c>
      <c r="C4892" s="121" t="s">
        <v>50</v>
      </c>
      <c r="D4892" s="123" t="s">
        <v>18521</v>
      </c>
    </row>
    <row r="4893" spans="1:4" ht="13.5" x14ac:dyDescent="0.2">
      <c r="A4893" s="120" t="s">
        <v>6738</v>
      </c>
      <c r="B4893" s="122" t="s">
        <v>11922</v>
      </c>
      <c r="C4893" s="121" t="s">
        <v>50</v>
      </c>
      <c r="D4893" s="123" t="s">
        <v>18522</v>
      </c>
    </row>
    <row r="4894" spans="1:4" ht="13.5" x14ac:dyDescent="0.2">
      <c r="A4894" s="120" t="s">
        <v>6739</v>
      </c>
      <c r="B4894" s="122" t="s">
        <v>11923</v>
      </c>
      <c r="C4894" s="121" t="s">
        <v>50</v>
      </c>
      <c r="D4894" s="123" t="s">
        <v>521</v>
      </c>
    </row>
    <row r="4895" spans="1:4" ht="13.5" x14ac:dyDescent="0.2">
      <c r="A4895" s="120" t="s">
        <v>6740</v>
      </c>
      <c r="B4895" s="122" t="s">
        <v>11924</v>
      </c>
      <c r="C4895" s="121" t="s">
        <v>50</v>
      </c>
      <c r="D4895" s="123" t="s">
        <v>5282</v>
      </c>
    </row>
    <row r="4896" spans="1:4" ht="13.5" x14ac:dyDescent="0.2">
      <c r="A4896" s="120" t="s">
        <v>6741</v>
      </c>
      <c r="B4896" s="122" t="s">
        <v>11925</v>
      </c>
      <c r="C4896" s="121" t="s">
        <v>50</v>
      </c>
      <c r="D4896" s="123" t="s">
        <v>1088</v>
      </c>
    </row>
    <row r="4897" spans="1:4" ht="27" x14ac:dyDescent="0.2">
      <c r="A4897" s="120" t="s">
        <v>6742</v>
      </c>
      <c r="B4897" s="122" t="s">
        <v>11926</v>
      </c>
      <c r="C4897" s="121" t="s">
        <v>50</v>
      </c>
      <c r="D4897" s="123" t="s">
        <v>678</v>
      </c>
    </row>
    <row r="4898" spans="1:4" ht="13.5" x14ac:dyDescent="0.2">
      <c r="A4898" s="120" t="s">
        <v>6743</v>
      </c>
      <c r="B4898" s="122" t="s">
        <v>11927</v>
      </c>
      <c r="C4898" s="121" t="s">
        <v>50</v>
      </c>
      <c r="D4898" s="123" t="s">
        <v>184</v>
      </c>
    </row>
    <row r="4899" spans="1:4" ht="27" x14ac:dyDescent="0.2">
      <c r="A4899" s="120" t="s">
        <v>6744</v>
      </c>
      <c r="B4899" s="122" t="s">
        <v>11928</v>
      </c>
      <c r="C4899" s="121" t="s">
        <v>50</v>
      </c>
      <c r="D4899" s="123" t="s">
        <v>749</v>
      </c>
    </row>
    <row r="4900" spans="1:4" ht="13.5" x14ac:dyDescent="0.2">
      <c r="A4900" s="120" t="s">
        <v>6745</v>
      </c>
      <c r="B4900" s="122" t="s">
        <v>11929</v>
      </c>
      <c r="C4900" s="121" t="s">
        <v>50</v>
      </c>
      <c r="D4900" s="123" t="s">
        <v>356</v>
      </c>
    </row>
    <row r="4901" spans="1:4" ht="27" x14ac:dyDescent="0.2">
      <c r="A4901" s="120" t="s">
        <v>6746</v>
      </c>
      <c r="B4901" s="122" t="s">
        <v>11930</v>
      </c>
      <c r="C4901" s="121" t="s">
        <v>8</v>
      </c>
      <c r="D4901" s="123" t="s">
        <v>18523</v>
      </c>
    </row>
    <row r="4902" spans="1:4" ht="27" x14ac:dyDescent="0.2">
      <c r="A4902" s="120" t="s">
        <v>6747</v>
      </c>
      <c r="B4902" s="122" t="s">
        <v>11931</v>
      </c>
      <c r="C4902" s="121" t="s">
        <v>8</v>
      </c>
      <c r="D4902" s="123" t="s">
        <v>18524</v>
      </c>
    </row>
    <row r="4903" spans="1:4" ht="27" x14ac:dyDescent="0.2">
      <c r="A4903" s="120" t="s">
        <v>6748</v>
      </c>
      <c r="B4903" s="122" t="s">
        <v>11932</v>
      </c>
      <c r="C4903" s="121" t="s">
        <v>8</v>
      </c>
      <c r="D4903" s="123" t="s">
        <v>18525</v>
      </c>
    </row>
    <row r="4904" spans="1:4" ht="40.5" x14ac:dyDescent="0.2">
      <c r="A4904" s="120" t="s">
        <v>6749</v>
      </c>
      <c r="B4904" s="122" t="s">
        <v>11933</v>
      </c>
      <c r="C4904" s="121" t="s">
        <v>8</v>
      </c>
      <c r="D4904" s="123" t="s">
        <v>16477</v>
      </c>
    </row>
    <row r="4905" spans="1:4" ht="40.5" x14ac:dyDescent="0.2">
      <c r="A4905" s="120" t="s">
        <v>6750</v>
      </c>
      <c r="B4905" s="122" t="s">
        <v>11934</v>
      </c>
      <c r="C4905" s="121" t="s">
        <v>8</v>
      </c>
      <c r="D4905" s="123" t="s">
        <v>14628</v>
      </c>
    </row>
    <row r="4906" spans="1:4" ht="40.5" x14ac:dyDescent="0.2">
      <c r="A4906" s="120" t="s">
        <v>6752</v>
      </c>
      <c r="B4906" s="122" t="s">
        <v>11935</v>
      </c>
      <c r="C4906" s="121" t="s">
        <v>8</v>
      </c>
      <c r="D4906" s="123" t="s">
        <v>16947</v>
      </c>
    </row>
    <row r="4907" spans="1:4" ht="40.5" x14ac:dyDescent="0.2">
      <c r="A4907" s="120" t="s">
        <v>6753</v>
      </c>
      <c r="B4907" s="122" t="s">
        <v>11936</v>
      </c>
      <c r="C4907" s="121" t="s">
        <v>8</v>
      </c>
      <c r="D4907" s="123" t="s">
        <v>13782</v>
      </c>
    </row>
    <row r="4908" spans="1:4" ht="40.5" x14ac:dyDescent="0.2">
      <c r="A4908" s="120" t="s">
        <v>6754</v>
      </c>
      <c r="B4908" s="122" t="s">
        <v>11937</v>
      </c>
      <c r="C4908" s="121" t="s">
        <v>8</v>
      </c>
      <c r="D4908" s="123" t="s">
        <v>13299</v>
      </c>
    </row>
    <row r="4909" spans="1:4" ht="40.5" x14ac:dyDescent="0.2">
      <c r="A4909" s="120" t="s">
        <v>6755</v>
      </c>
      <c r="B4909" s="122" t="s">
        <v>11938</v>
      </c>
      <c r="C4909" s="121" t="s">
        <v>8</v>
      </c>
      <c r="D4909" s="123" t="s">
        <v>18526</v>
      </c>
    </row>
    <row r="4910" spans="1:4" ht="40.5" x14ac:dyDescent="0.2">
      <c r="A4910" s="120" t="s">
        <v>6756</v>
      </c>
      <c r="B4910" s="122" t="s">
        <v>11939</v>
      </c>
      <c r="C4910" s="121" t="s">
        <v>8</v>
      </c>
      <c r="D4910" s="123" t="s">
        <v>6628</v>
      </c>
    </row>
    <row r="4911" spans="1:4" ht="40.5" x14ac:dyDescent="0.2">
      <c r="A4911" s="120" t="s">
        <v>6757</v>
      </c>
      <c r="B4911" s="122" t="s">
        <v>11940</v>
      </c>
      <c r="C4911" s="121" t="s">
        <v>8</v>
      </c>
      <c r="D4911" s="123" t="s">
        <v>5552</v>
      </c>
    </row>
    <row r="4912" spans="1:4" ht="54" x14ac:dyDescent="0.2">
      <c r="A4912" s="120" t="s">
        <v>6758</v>
      </c>
      <c r="B4912" s="122" t="s">
        <v>11941</v>
      </c>
      <c r="C4912" s="121" t="s">
        <v>8</v>
      </c>
      <c r="D4912" s="123" t="s">
        <v>18527</v>
      </c>
    </row>
    <row r="4913" spans="1:4" ht="40.5" x14ac:dyDescent="0.2">
      <c r="A4913" s="120" t="s">
        <v>6760</v>
      </c>
      <c r="B4913" s="122" t="s">
        <v>11942</v>
      </c>
      <c r="C4913" s="121" t="s">
        <v>8</v>
      </c>
      <c r="D4913" s="123" t="s">
        <v>14540</v>
      </c>
    </row>
    <row r="4914" spans="1:4" ht="54" x14ac:dyDescent="0.2">
      <c r="A4914" s="120" t="s">
        <v>6761</v>
      </c>
      <c r="B4914" s="122" t="s">
        <v>11943</v>
      </c>
      <c r="C4914" s="121" t="s">
        <v>8</v>
      </c>
      <c r="D4914" s="123" t="s">
        <v>14691</v>
      </c>
    </row>
    <row r="4915" spans="1:4" ht="40.5" x14ac:dyDescent="0.2">
      <c r="A4915" s="120" t="s">
        <v>6762</v>
      </c>
      <c r="B4915" s="122" t="s">
        <v>11944</v>
      </c>
      <c r="C4915" s="121" t="s">
        <v>8</v>
      </c>
      <c r="D4915" s="123" t="s">
        <v>14468</v>
      </c>
    </row>
    <row r="4916" spans="1:4" ht="40.5" x14ac:dyDescent="0.2">
      <c r="A4916" s="120" t="s">
        <v>6763</v>
      </c>
      <c r="B4916" s="122" t="s">
        <v>11945</v>
      </c>
      <c r="C4916" s="121" t="s">
        <v>8</v>
      </c>
      <c r="D4916" s="123" t="s">
        <v>18528</v>
      </c>
    </row>
    <row r="4917" spans="1:4" ht="40.5" x14ac:dyDescent="0.2">
      <c r="A4917" s="120" t="s">
        <v>6764</v>
      </c>
      <c r="B4917" s="122" t="s">
        <v>11946</v>
      </c>
      <c r="C4917" s="121" t="s">
        <v>8</v>
      </c>
      <c r="D4917" s="123" t="s">
        <v>16939</v>
      </c>
    </row>
    <row r="4918" spans="1:4" ht="40.5" x14ac:dyDescent="0.2">
      <c r="A4918" s="120" t="s">
        <v>6765</v>
      </c>
      <c r="B4918" s="122" t="s">
        <v>11947</v>
      </c>
      <c r="C4918" s="121" t="s">
        <v>8</v>
      </c>
      <c r="D4918" s="123" t="s">
        <v>13744</v>
      </c>
    </row>
    <row r="4919" spans="1:4" ht="40.5" x14ac:dyDescent="0.2">
      <c r="A4919" s="120" t="s">
        <v>6766</v>
      </c>
      <c r="B4919" s="122" t="s">
        <v>11948</v>
      </c>
      <c r="C4919" s="121" t="s">
        <v>8</v>
      </c>
      <c r="D4919" s="123" t="s">
        <v>18529</v>
      </c>
    </row>
    <row r="4920" spans="1:4" ht="40.5" x14ac:dyDescent="0.2">
      <c r="A4920" s="120" t="s">
        <v>6767</v>
      </c>
      <c r="B4920" s="122" t="s">
        <v>11949</v>
      </c>
      <c r="C4920" s="121" t="s">
        <v>8</v>
      </c>
      <c r="D4920" s="123" t="s">
        <v>18530</v>
      </c>
    </row>
    <row r="4921" spans="1:4" ht="40.5" x14ac:dyDescent="0.2">
      <c r="A4921" s="120" t="s">
        <v>6768</v>
      </c>
      <c r="B4921" s="122" t="s">
        <v>11950</v>
      </c>
      <c r="C4921" s="121" t="s">
        <v>8</v>
      </c>
      <c r="D4921" s="123" t="s">
        <v>14108</v>
      </c>
    </row>
    <row r="4922" spans="1:4" ht="40.5" x14ac:dyDescent="0.2">
      <c r="A4922" s="120" t="s">
        <v>6770</v>
      </c>
      <c r="B4922" s="122" t="s">
        <v>11951</v>
      </c>
      <c r="C4922" s="121" t="s">
        <v>8</v>
      </c>
      <c r="D4922" s="123" t="s">
        <v>4155</v>
      </c>
    </row>
    <row r="4923" spans="1:4" ht="54" x14ac:dyDescent="0.2">
      <c r="A4923" s="120" t="s">
        <v>6771</v>
      </c>
      <c r="B4923" s="122" t="s">
        <v>11952</v>
      </c>
      <c r="C4923" s="121" t="s">
        <v>8</v>
      </c>
      <c r="D4923" s="123" t="s">
        <v>18531</v>
      </c>
    </row>
    <row r="4924" spans="1:4" ht="40.5" x14ac:dyDescent="0.2">
      <c r="A4924" s="120" t="s">
        <v>6772</v>
      </c>
      <c r="B4924" s="122" t="s">
        <v>11953</v>
      </c>
      <c r="C4924" s="121" t="s">
        <v>8</v>
      </c>
      <c r="D4924" s="123" t="s">
        <v>14111</v>
      </c>
    </row>
    <row r="4925" spans="1:4" ht="54" x14ac:dyDescent="0.2">
      <c r="A4925" s="120" t="s">
        <v>6773</v>
      </c>
      <c r="B4925" s="122" t="s">
        <v>11954</v>
      </c>
      <c r="C4925" s="121" t="s">
        <v>8</v>
      </c>
      <c r="D4925" s="123" t="s">
        <v>18532</v>
      </c>
    </row>
    <row r="4926" spans="1:4" ht="40.5" x14ac:dyDescent="0.2">
      <c r="A4926" s="120" t="s">
        <v>6774</v>
      </c>
      <c r="B4926" s="122" t="s">
        <v>11955</v>
      </c>
      <c r="C4926" s="121" t="s">
        <v>8</v>
      </c>
      <c r="D4926" s="123" t="s">
        <v>13386</v>
      </c>
    </row>
    <row r="4927" spans="1:4" ht="40.5" x14ac:dyDescent="0.2">
      <c r="A4927" s="120" t="s">
        <v>6775</v>
      </c>
      <c r="B4927" s="122" t="s">
        <v>11956</v>
      </c>
      <c r="C4927" s="121" t="s">
        <v>8</v>
      </c>
      <c r="D4927" s="123" t="s">
        <v>18533</v>
      </c>
    </row>
    <row r="4928" spans="1:4" ht="40.5" x14ac:dyDescent="0.2">
      <c r="A4928" s="120" t="s">
        <v>6776</v>
      </c>
      <c r="B4928" s="122" t="s">
        <v>11957</v>
      </c>
      <c r="C4928" s="121" t="s">
        <v>8</v>
      </c>
      <c r="D4928" s="123" t="s">
        <v>14533</v>
      </c>
    </row>
    <row r="4929" spans="1:4" ht="40.5" x14ac:dyDescent="0.2">
      <c r="A4929" s="120" t="s">
        <v>6777</v>
      </c>
      <c r="B4929" s="122" t="s">
        <v>11958</v>
      </c>
      <c r="C4929" s="121" t="s">
        <v>8</v>
      </c>
      <c r="D4929" s="123" t="s">
        <v>839</v>
      </c>
    </row>
    <row r="4930" spans="1:4" ht="40.5" x14ac:dyDescent="0.2">
      <c r="A4930" s="120" t="s">
        <v>6779</v>
      </c>
      <c r="B4930" s="122" t="s">
        <v>11959</v>
      </c>
      <c r="C4930" s="121" t="s">
        <v>8</v>
      </c>
      <c r="D4930" s="123" t="s">
        <v>18534</v>
      </c>
    </row>
    <row r="4931" spans="1:4" ht="40.5" x14ac:dyDescent="0.2">
      <c r="A4931" s="120" t="s">
        <v>6781</v>
      </c>
      <c r="B4931" s="122" t="s">
        <v>11960</v>
      </c>
      <c r="C4931" s="121" t="s">
        <v>8</v>
      </c>
      <c r="D4931" s="123" t="s">
        <v>14643</v>
      </c>
    </row>
    <row r="4932" spans="1:4" ht="40.5" x14ac:dyDescent="0.2">
      <c r="A4932" s="120" t="s">
        <v>6782</v>
      </c>
      <c r="B4932" s="122" t="s">
        <v>11961</v>
      </c>
      <c r="C4932" s="121" t="s">
        <v>8</v>
      </c>
      <c r="D4932" s="123" t="s">
        <v>18535</v>
      </c>
    </row>
    <row r="4933" spans="1:4" ht="54" x14ac:dyDescent="0.2">
      <c r="A4933" s="120" t="s">
        <v>6783</v>
      </c>
      <c r="B4933" s="122" t="s">
        <v>11962</v>
      </c>
      <c r="C4933" s="121" t="s">
        <v>8</v>
      </c>
      <c r="D4933" s="123" t="s">
        <v>18536</v>
      </c>
    </row>
    <row r="4934" spans="1:4" ht="54" x14ac:dyDescent="0.2">
      <c r="A4934" s="120" t="s">
        <v>6784</v>
      </c>
      <c r="B4934" s="122" t="s">
        <v>11963</v>
      </c>
      <c r="C4934" s="121" t="s">
        <v>8</v>
      </c>
      <c r="D4934" s="123" t="s">
        <v>18537</v>
      </c>
    </row>
    <row r="4935" spans="1:4" ht="54" x14ac:dyDescent="0.2">
      <c r="A4935" s="120" t="s">
        <v>6785</v>
      </c>
      <c r="B4935" s="122" t="s">
        <v>11964</v>
      </c>
      <c r="C4935" s="121" t="s">
        <v>8</v>
      </c>
      <c r="D4935" s="123" t="s">
        <v>17591</v>
      </c>
    </row>
    <row r="4936" spans="1:4" ht="40.5" x14ac:dyDescent="0.2">
      <c r="A4936" s="120" t="s">
        <v>6786</v>
      </c>
      <c r="B4936" s="122" t="s">
        <v>11965</v>
      </c>
      <c r="C4936" s="121" t="s">
        <v>8</v>
      </c>
      <c r="D4936" s="123" t="s">
        <v>14663</v>
      </c>
    </row>
    <row r="4937" spans="1:4" ht="54" x14ac:dyDescent="0.2">
      <c r="A4937" s="120" t="s">
        <v>6787</v>
      </c>
      <c r="B4937" s="122" t="s">
        <v>11966</v>
      </c>
      <c r="C4937" s="121" t="s">
        <v>8</v>
      </c>
      <c r="D4937" s="123" t="s">
        <v>18538</v>
      </c>
    </row>
    <row r="4938" spans="1:4" ht="40.5" x14ac:dyDescent="0.2">
      <c r="A4938" s="120" t="s">
        <v>6788</v>
      </c>
      <c r="B4938" s="122" t="s">
        <v>11967</v>
      </c>
      <c r="C4938" s="121" t="s">
        <v>8</v>
      </c>
      <c r="D4938" s="123" t="s">
        <v>16491</v>
      </c>
    </row>
    <row r="4939" spans="1:4" ht="54" x14ac:dyDescent="0.2">
      <c r="A4939" s="120" t="s">
        <v>6789</v>
      </c>
      <c r="B4939" s="122" t="s">
        <v>11968</v>
      </c>
      <c r="C4939" s="121" t="s">
        <v>8</v>
      </c>
      <c r="D4939" s="123" t="s">
        <v>14630</v>
      </c>
    </row>
    <row r="4940" spans="1:4" ht="40.5" x14ac:dyDescent="0.2">
      <c r="A4940" s="120" t="s">
        <v>6790</v>
      </c>
      <c r="B4940" s="122" t="s">
        <v>11969</v>
      </c>
      <c r="C4940" s="121" t="s">
        <v>8</v>
      </c>
      <c r="D4940" s="123" t="s">
        <v>14437</v>
      </c>
    </row>
    <row r="4941" spans="1:4" ht="54" x14ac:dyDescent="0.2">
      <c r="A4941" s="120" t="s">
        <v>6791</v>
      </c>
      <c r="B4941" s="122" t="s">
        <v>11970</v>
      </c>
      <c r="C4941" s="121" t="s">
        <v>8</v>
      </c>
      <c r="D4941" s="123" t="s">
        <v>18539</v>
      </c>
    </row>
    <row r="4942" spans="1:4" ht="54" x14ac:dyDescent="0.2">
      <c r="A4942" s="120" t="s">
        <v>6792</v>
      </c>
      <c r="B4942" s="122" t="s">
        <v>11971</v>
      </c>
      <c r="C4942" s="121" t="s">
        <v>8</v>
      </c>
      <c r="D4942" s="123" t="s">
        <v>18540</v>
      </c>
    </row>
    <row r="4943" spans="1:4" ht="40.5" x14ac:dyDescent="0.2">
      <c r="A4943" s="120" t="s">
        <v>6793</v>
      </c>
      <c r="B4943" s="122" t="s">
        <v>11972</v>
      </c>
      <c r="C4943" s="121" t="s">
        <v>8</v>
      </c>
      <c r="D4943" s="123" t="s">
        <v>18541</v>
      </c>
    </row>
    <row r="4944" spans="1:4" ht="40.5" x14ac:dyDescent="0.2">
      <c r="A4944" s="120" t="s">
        <v>6794</v>
      </c>
      <c r="B4944" s="122" t="s">
        <v>11973</v>
      </c>
      <c r="C4944" s="121" t="s">
        <v>8</v>
      </c>
      <c r="D4944" s="123" t="s">
        <v>14609</v>
      </c>
    </row>
    <row r="4945" spans="1:4" ht="40.5" x14ac:dyDescent="0.2">
      <c r="A4945" s="120" t="s">
        <v>6795</v>
      </c>
      <c r="B4945" s="122" t="s">
        <v>11974</v>
      </c>
      <c r="C4945" s="121" t="s">
        <v>8</v>
      </c>
      <c r="D4945" s="123" t="s">
        <v>18542</v>
      </c>
    </row>
    <row r="4946" spans="1:4" ht="40.5" x14ac:dyDescent="0.2">
      <c r="A4946" s="120" t="s">
        <v>6796</v>
      </c>
      <c r="B4946" s="122" t="s">
        <v>11975</v>
      </c>
      <c r="C4946" s="121" t="s">
        <v>8</v>
      </c>
      <c r="D4946" s="123" t="s">
        <v>18543</v>
      </c>
    </row>
    <row r="4947" spans="1:4" ht="40.5" x14ac:dyDescent="0.2">
      <c r="A4947" s="120" t="s">
        <v>6797</v>
      </c>
      <c r="B4947" s="122" t="s">
        <v>11976</v>
      </c>
      <c r="C4947" s="121" t="s">
        <v>8</v>
      </c>
      <c r="D4947" s="123" t="s">
        <v>18544</v>
      </c>
    </row>
    <row r="4948" spans="1:4" ht="40.5" x14ac:dyDescent="0.2">
      <c r="A4948" s="120" t="s">
        <v>6798</v>
      </c>
      <c r="B4948" s="122" t="s">
        <v>11977</v>
      </c>
      <c r="C4948" s="121" t="s">
        <v>8</v>
      </c>
      <c r="D4948" s="123" t="s">
        <v>18545</v>
      </c>
    </row>
    <row r="4949" spans="1:4" ht="54" x14ac:dyDescent="0.2">
      <c r="A4949" s="120" t="s">
        <v>6799</v>
      </c>
      <c r="B4949" s="122" t="s">
        <v>11978</v>
      </c>
      <c r="C4949" s="121" t="s">
        <v>8</v>
      </c>
      <c r="D4949" s="123" t="s">
        <v>18546</v>
      </c>
    </row>
    <row r="4950" spans="1:4" ht="54" x14ac:dyDescent="0.2">
      <c r="A4950" s="120" t="s">
        <v>6800</v>
      </c>
      <c r="B4950" s="122" t="s">
        <v>11979</v>
      </c>
      <c r="C4950" s="121" t="s">
        <v>8</v>
      </c>
      <c r="D4950" s="123" t="s">
        <v>18332</v>
      </c>
    </row>
    <row r="4951" spans="1:4" ht="54" x14ac:dyDescent="0.2">
      <c r="A4951" s="120" t="s">
        <v>6801</v>
      </c>
      <c r="B4951" s="122" t="s">
        <v>11980</v>
      </c>
      <c r="C4951" s="121" t="s">
        <v>8</v>
      </c>
      <c r="D4951" s="123" t="s">
        <v>14716</v>
      </c>
    </row>
    <row r="4952" spans="1:4" ht="40.5" x14ac:dyDescent="0.2">
      <c r="A4952" s="120" t="s">
        <v>6802</v>
      </c>
      <c r="B4952" s="122" t="s">
        <v>11981</v>
      </c>
      <c r="C4952" s="121" t="s">
        <v>8</v>
      </c>
      <c r="D4952" s="123" t="s">
        <v>18547</v>
      </c>
    </row>
    <row r="4953" spans="1:4" ht="54" x14ac:dyDescent="0.2">
      <c r="A4953" s="120" t="s">
        <v>6803</v>
      </c>
      <c r="B4953" s="122" t="s">
        <v>11982</v>
      </c>
      <c r="C4953" s="121" t="s">
        <v>8</v>
      </c>
      <c r="D4953" s="123" t="s">
        <v>18548</v>
      </c>
    </row>
    <row r="4954" spans="1:4" ht="54" x14ac:dyDescent="0.2">
      <c r="A4954" s="120" t="s">
        <v>6804</v>
      </c>
      <c r="B4954" s="122" t="s">
        <v>11983</v>
      </c>
      <c r="C4954" s="121" t="s">
        <v>8</v>
      </c>
      <c r="D4954" s="123" t="s">
        <v>16949</v>
      </c>
    </row>
    <row r="4955" spans="1:4" ht="54" x14ac:dyDescent="0.2">
      <c r="A4955" s="120" t="s">
        <v>6805</v>
      </c>
      <c r="B4955" s="122" t="s">
        <v>11984</v>
      </c>
      <c r="C4955" s="121" t="s">
        <v>8</v>
      </c>
      <c r="D4955" s="123" t="s">
        <v>18549</v>
      </c>
    </row>
    <row r="4956" spans="1:4" ht="40.5" x14ac:dyDescent="0.2">
      <c r="A4956" s="120" t="s">
        <v>6806</v>
      </c>
      <c r="B4956" s="122" t="s">
        <v>11985</v>
      </c>
      <c r="C4956" s="121" t="s">
        <v>8</v>
      </c>
      <c r="D4956" s="123" t="s">
        <v>13985</v>
      </c>
    </row>
    <row r="4957" spans="1:4" ht="54" x14ac:dyDescent="0.2">
      <c r="A4957" s="120" t="s">
        <v>6807</v>
      </c>
      <c r="B4957" s="122" t="s">
        <v>11986</v>
      </c>
      <c r="C4957" s="121" t="s">
        <v>8</v>
      </c>
      <c r="D4957" s="123" t="s">
        <v>18550</v>
      </c>
    </row>
    <row r="4958" spans="1:4" ht="54" x14ac:dyDescent="0.2">
      <c r="A4958" s="120" t="s">
        <v>6808</v>
      </c>
      <c r="B4958" s="122" t="s">
        <v>11987</v>
      </c>
      <c r="C4958" s="121" t="s">
        <v>8</v>
      </c>
      <c r="D4958" s="123" t="s">
        <v>14247</v>
      </c>
    </row>
    <row r="4959" spans="1:4" ht="40.5" x14ac:dyDescent="0.2">
      <c r="A4959" s="120" t="s">
        <v>6809</v>
      </c>
      <c r="B4959" s="122" t="s">
        <v>11988</v>
      </c>
      <c r="C4959" s="121" t="s">
        <v>8</v>
      </c>
      <c r="D4959" s="123" t="s">
        <v>17702</v>
      </c>
    </row>
    <row r="4960" spans="1:4" ht="40.5" x14ac:dyDescent="0.2">
      <c r="A4960" s="120" t="s">
        <v>6810</v>
      </c>
      <c r="B4960" s="122" t="s">
        <v>16013</v>
      </c>
      <c r="C4960" s="121" t="s">
        <v>8</v>
      </c>
      <c r="D4960" s="123" t="s">
        <v>18551</v>
      </c>
    </row>
    <row r="4961" spans="1:4" ht="54" x14ac:dyDescent="0.2">
      <c r="A4961" s="120" t="s">
        <v>6811</v>
      </c>
      <c r="B4961" s="122" t="s">
        <v>16014</v>
      </c>
      <c r="C4961" s="121" t="s">
        <v>8</v>
      </c>
      <c r="D4961" s="123" t="s">
        <v>18552</v>
      </c>
    </row>
    <row r="4962" spans="1:4" ht="40.5" x14ac:dyDescent="0.2">
      <c r="A4962" s="120" t="s">
        <v>6812</v>
      </c>
      <c r="B4962" s="122" t="s">
        <v>16015</v>
      </c>
      <c r="C4962" s="121" t="s">
        <v>8</v>
      </c>
      <c r="D4962" s="123" t="s">
        <v>18553</v>
      </c>
    </row>
    <row r="4963" spans="1:4" ht="27" x14ac:dyDescent="0.2">
      <c r="A4963" s="120" t="s">
        <v>6813</v>
      </c>
      <c r="B4963" s="122" t="s">
        <v>11989</v>
      </c>
      <c r="C4963" s="121" t="s">
        <v>50</v>
      </c>
      <c r="D4963" s="123" t="s">
        <v>18554</v>
      </c>
    </row>
    <row r="4964" spans="1:4" ht="40.5" x14ac:dyDescent="0.2">
      <c r="A4964" s="120" t="s">
        <v>6814</v>
      </c>
      <c r="B4964" s="122" t="s">
        <v>11990</v>
      </c>
      <c r="C4964" s="121" t="s">
        <v>8</v>
      </c>
      <c r="D4964" s="123" t="s">
        <v>18555</v>
      </c>
    </row>
    <row r="4965" spans="1:4" ht="40.5" x14ac:dyDescent="0.2">
      <c r="A4965" s="120" t="s">
        <v>6815</v>
      </c>
      <c r="B4965" s="122" t="s">
        <v>11991</v>
      </c>
      <c r="C4965" s="121" t="s">
        <v>8</v>
      </c>
      <c r="D4965" s="123" t="s">
        <v>18556</v>
      </c>
    </row>
    <row r="4966" spans="1:4" ht="54" x14ac:dyDescent="0.2">
      <c r="A4966" s="120" t="s">
        <v>6816</v>
      </c>
      <c r="B4966" s="122" t="s">
        <v>11992</v>
      </c>
      <c r="C4966" s="121" t="s">
        <v>8</v>
      </c>
      <c r="D4966" s="123" t="s">
        <v>14751</v>
      </c>
    </row>
    <row r="4967" spans="1:4" ht="54" x14ac:dyDescent="0.2">
      <c r="A4967" s="120" t="s">
        <v>6817</v>
      </c>
      <c r="B4967" s="122" t="s">
        <v>11993</v>
      </c>
      <c r="C4967" s="121" t="s">
        <v>8</v>
      </c>
      <c r="D4967" s="123" t="s">
        <v>17955</v>
      </c>
    </row>
    <row r="4968" spans="1:4" ht="40.5" x14ac:dyDescent="0.2">
      <c r="A4968" s="120" t="s">
        <v>6818</v>
      </c>
      <c r="B4968" s="122" t="s">
        <v>11994</v>
      </c>
      <c r="C4968" s="121" t="s">
        <v>8</v>
      </c>
      <c r="D4968" s="123" t="s">
        <v>13834</v>
      </c>
    </row>
    <row r="4969" spans="1:4" ht="40.5" x14ac:dyDescent="0.2">
      <c r="A4969" s="120" t="s">
        <v>6819</v>
      </c>
      <c r="B4969" s="122" t="s">
        <v>11995</v>
      </c>
      <c r="C4969" s="121" t="s">
        <v>8</v>
      </c>
      <c r="D4969" s="123" t="s">
        <v>18557</v>
      </c>
    </row>
    <row r="4970" spans="1:4" ht="40.5" x14ac:dyDescent="0.2">
      <c r="A4970" s="120" t="s">
        <v>6820</v>
      </c>
      <c r="B4970" s="122" t="s">
        <v>11996</v>
      </c>
      <c r="C4970" s="121" t="s">
        <v>8</v>
      </c>
      <c r="D4970" s="123" t="s">
        <v>18558</v>
      </c>
    </row>
    <row r="4971" spans="1:4" ht="40.5" x14ac:dyDescent="0.2">
      <c r="A4971" s="120" t="s">
        <v>6821</v>
      </c>
      <c r="B4971" s="122" t="s">
        <v>11997</v>
      </c>
      <c r="C4971" s="121" t="s">
        <v>8</v>
      </c>
      <c r="D4971" s="123" t="s">
        <v>16951</v>
      </c>
    </row>
    <row r="4972" spans="1:4" ht="40.5" x14ac:dyDescent="0.2">
      <c r="A4972" s="120" t="s">
        <v>6822</v>
      </c>
      <c r="B4972" s="122" t="s">
        <v>11998</v>
      </c>
      <c r="C4972" s="121" t="s">
        <v>8</v>
      </c>
      <c r="D4972" s="123" t="s">
        <v>18559</v>
      </c>
    </row>
    <row r="4973" spans="1:4" ht="40.5" x14ac:dyDescent="0.2">
      <c r="A4973" s="120" t="s">
        <v>6823</v>
      </c>
      <c r="B4973" s="122" t="s">
        <v>11999</v>
      </c>
      <c r="C4973" s="121" t="s">
        <v>8</v>
      </c>
      <c r="D4973" s="123" t="s">
        <v>18560</v>
      </c>
    </row>
    <row r="4974" spans="1:4" ht="40.5" x14ac:dyDescent="0.2">
      <c r="A4974" s="120" t="s">
        <v>6824</v>
      </c>
      <c r="B4974" s="122" t="s">
        <v>12000</v>
      </c>
      <c r="C4974" s="121" t="s">
        <v>8</v>
      </c>
      <c r="D4974" s="123" t="s">
        <v>18561</v>
      </c>
    </row>
    <row r="4975" spans="1:4" ht="40.5" x14ac:dyDescent="0.2">
      <c r="A4975" s="120" t="s">
        <v>6825</v>
      </c>
      <c r="B4975" s="122" t="s">
        <v>16016</v>
      </c>
      <c r="C4975" s="121" t="s">
        <v>8</v>
      </c>
      <c r="D4975" s="123" t="s">
        <v>17882</v>
      </c>
    </row>
    <row r="4976" spans="1:4" ht="40.5" x14ac:dyDescent="0.2">
      <c r="A4976" s="120" t="s">
        <v>6826</v>
      </c>
      <c r="B4976" s="122" t="s">
        <v>12001</v>
      </c>
      <c r="C4976" s="121" t="s">
        <v>8</v>
      </c>
      <c r="D4976" s="123" t="s">
        <v>18562</v>
      </c>
    </row>
    <row r="4977" spans="1:4" ht="40.5" x14ac:dyDescent="0.2">
      <c r="A4977" s="120" t="s">
        <v>6827</v>
      </c>
      <c r="B4977" s="122" t="s">
        <v>12002</v>
      </c>
      <c r="C4977" s="121" t="s">
        <v>8</v>
      </c>
      <c r="D4977" s="123" t="s">
        <v>18563</v>
      </c>
    </row>
    <row r="4978" spans="1:4" ht="40.5" x14ac:dyDescent="0.2">
      <c r="A4978" s="120" t="s">
        <v>6828</v>
      </c>
      <c r="B4978" s="122" t="s">
        <v>12003</v>
      </c>
      <c r="C4978" s="121" t="s">
        <v>8</v>
      </c>
      <c r="D4978" s="123" t="s">
        <v>18564</v>
      </c>
    </row>
    <row r="4979" spans="1:4" ht="40.5" x14ac:dyDescent="0.2">
      <c r="A4979" s="120" t="s">
        <v>6829</v>
      </c>
      <c r="B4979" s="122" t="s">
        <v>12004</v>
      </c>
      <c r="C4979" s="121" t="s">
        <v>8</v>
      </c>
      <c r="D4979" s="123" t="s">
        <v>18565</v>
      </c>
    </row>
    <row r="4980" spans="1:4" ht="54" x14ac:dyDescent="0.2">
      <c r="A4980" s="120" t="s">
        <v>6830</v>
      </c>
      <c r="B4980" s="122" t="s">
        <v>12005</v>
      </c>
      <c r="C4980" s="121" t="s">
        <v>8</v>
      </c>
      <c r="D4980" s="123" t="s">
        <v>14384</v>
      </c>
    </row>
    <row r="4981" spans="1:4" ht="40.5" x14ac:dyDescent="0.2">
      <c r="A4981" s="120" t="s">
        <v>6832</v>
      </c>
      <c r="B4981" s="122" t="s">
        <v>12006</v>
      </c>
      <c r="C4981" s="121" t="s">
        <v>8</v>
      </c>
      <c r="D4981" s="123" t="s">
        <v>18566</v>
      </c>
    </row>
    <row r="4982" spans="1:4" ht="54" x14ac:dyDescent="0.2">
      <c r="A4982" s="120" t="s">
        <v>6833</v>
      </c>
      <c r="B4982" s="122" t="s">
        <v>12007</v>
      </c>
      <c r="C4982" s="121" t="s">
        <v>8</v>
      </c>
      <c r="D4982" s="123" t="s">
        <v>7452</v>
      </c>
    </row>
    <row r="4983" spans="1:4" ht="54" x14ac:dyDescent="0.2">
      <c r="A4983" s="120" t="s">
        <v>6834</v>
      </c>
      <c r="B4983" s="122" t="s">
        <v>12008</v>
      </c>
      <c r="C4983" s="121" t="s">
        <v>8</v>
      </c>
      <c r="D4983" s="123" t="s">
        <v>17280</v>
      </c>
    </row>
    <row r="4984" spans="1:4" ht="54" x14ac:dyDescent="0.2">
      <c r="A4984" s="120" t="s">
        <v>6835</v>
      </c>
      <c r="B4984" s="122" t="s">
        <v>12009</v>
      </c>
      <c r="C4984" s="121" t="s">
        <v>8</v>
      </c>
      <c r="D4984" s="123" t="s">
        <v>18567</v>
      </c>
    </row>
    <row r="4985" spans="1:4" ht="40.5" x14ac:dyDescent="0.2">
      <c r="A4985" s="120" t="s">
        <v>6836</v>
      </c>
      <c r="B4985" s="122" t="s">
        <v>12010</v>
      </c>
      <c r="C4985" s="121" t="s">
        <v>8</v>
      </c>
      <c r="D4985" s="123" t="s">
        <v>18568</v>
      </c>
    </row>
    <row r="4986" spans="1:4" ht="54" x14ac:dyDescent="0.2">
      <c r="A4986" s="120" t="s">
        <v>6838</v>
      </c>
      <c r="B4986" s="122" t="s">
        <v>12011</v>
      </c>
      <c r="C4986" s="121" t="s">
        <v>8</v>
      </c>
      <c r="D4986" s="123" t="s">
        <v>17601</v>
      </c>
    </row>
    <row r="4987" spans="1:4" ht="54" x14ac:dyDescent="0.2">
      <c r="A4987" s="120" t="s">
        <v>6839</v>
      </c>
      <c r="B4987" s="122" t="s">
        <v>12012</v>
      </c>
      <c r="C4987" s="121" t="s">
        <v>8</v>
      </c>
      <c r="D4987" s="123" t="s">
        <v>17769</v>
      </c>
    </row>
    <row r="4988" spans="1:4" ht="54" x14ac:dyDescent="0.2">
      <c r="A4988" s="120" t="s">
        <v>6840</v>
      </c>
      <c r="B4988" s="122" t="s">
        <v>12013</v>
      </c>
      <c r="C4988" s="121" t="s">
        <v>8</v>
      </c>
      <c r="D4988" s="123" t="s">
        <v>18569</v>
      </c>
    </row>
    <row r="4989" spans="1:4" ht="40.5" x14ac:dyDescent="0.2">
      <c r="A4989" s="120" t="s">
        <v>6841</v>
      </c>
      <c r="B4989" s="122" t="s">
        <v>12014</v>
      </c>
      <c r="C4989" s="121" t="s">
        <v>8</v>
      </c>
      <c r="D4989" s="123" t="s">
        <v>17600</v>
      </c>
    </row>
    <row r="4990" spans="1:4" ht="54" x14ac:dyDescent="0.2">
      <c r="A4990" s="120" t="s">
        <v>6842</v>
      </c>
      <c r="B4990" s="122" t="s">
        <v>12015</v>
      </c>
      <c r="C4990" s="121" t="s">
        <v>8</v>
      </c>
      <c r="D4990" s="123" t="s">
        <v>18570</v>
      </c>
    </row>
    <row r="4991" spans="1:4" ht="54" x14ac:dyDescent="0.2">
      <c r="A4991" s="120" t="s">
        <v>6843</v>
      </c>
      <c r="B4991" s="122" t="s">
        <v>12016</v>
      </c>
      <c r="C4991" s="121" t="s">
        <v>8</v>
      </c>
      <c r="D4991" s="123" t="s">
        <v>18571</v>
      </c>
    </row>
    <row r="4992" spans="1:4" ht="54" x14ac:dyDescent="0.2">
      <c r="A4992" s="120" t="s">
        <v>6844</v>
      </c>
      <c r="B4992" s="122" t="s">
        <v>12017</v>
      </c>
      <c r="C4992" s="121" t="s">
        <v>8</v>
      </c>
      <c r="D4992" s="123" t="s">
        <v>18572</v>
      </c>
    </row>
    <row r="4993" spans="1:4" ht="40.5" x14ac:dyDescent="0.2">
      <c r="A4993" s="120" t="s">
        <v>6845</v>
      </c>
      <c r="B4993" s="122" t="s">
        <v>12018</v>
      </c>
      <c r="C4993" s="121" t="s">
        <v>8</v>
      </c>
      <c r="D4993" s="123" t="s">
        <v>18573</v>
      </c>
    </row>
    <row r="4994" spans="1:4" ht="54" x14ac:dyDescent="0.2">
      <c r="A4994" s="120" t="s">
        <v>6846</v>
      </c>
      <c r="B4994" s="122" t="s">
        <v>12019</v>
      </c>
      <c r="C4994" s="121" t="s">
        <v>8</v>
      </c>
      <c r="D4994" s="123" t="s">
        <v>14629</v>
      </c>
    </row>
    <row r="4995" spans="1:4" ht="54" x14ac:dyDescent="0.2">
      <c r="A4995" s="120" t="s">
        <v>6847</v>
      </c>
      <c r="B4995" s="122" t="s">
        <v>12020</v>
      </c>
      <c r="C4995" s="121" t="s">
        <v>8</v>
      </c>
      <c r="D4995" s="123" t="s">
        <v>18574</v>
      </c>
    </row>
    <row r="4996" spans="1:4" ht="27" x14ac:dyDescent="0.2">
      <c r="A4996" s="120" t="s">
        <v>6848</v>
      </c>
      <c r="B4996" s="122" t="s">
        <v>12021</v>
      </c>
      <c r="C4996" s="121" t="s">
        <v>8</v>
      </c>
      <c r="D4996" s="123" t="s">
        <v>18575</v>
      </c>
    </row>
    <row r="4997" spans="1:4" ht="40.5" x14ac:dyDescent="0.2">
      <c r="A4997" s="120" t="s">
        <v>6849</v>
      </c>
      <c r="B4997" s="122" t="s">
        <v>12022</v>
      </c>
      <c r="C4997" s="121" t="s">
        <v>8</v>
      </c>
      <c r="D4997" s="123" t="s">
        <v>18576</v>
      </c>
    </row>
    <row r="4998" spans="1:4" ht="40.5" x14ac:dyDescent="0.2">
      <c r="A4998" s="120" t="s">
        <v>6850</v>
      </c>
      <c r="B4998" s="122" t="s">
        <v>12023</v>
      </c>
      <c r="C4998" s="121" t="s">
        <v>8</v>
      </c>
      <c r="D4998" s="123" t="s">
        <v>109</v>
      </c>
    </row>
    <row r="4999" spans="1:4" ht="40.5" x14ac:dyDescent="0.2">
      <c r="A4999" s="120" t="s">
        <v>6852</v>
      </c>
      <c r="B4999" s="122" t="s">
        <v>12024</v>
      </c>
      <c r="C4999" s="121" t="s">
        <v>8</v>
      </c>
      <c r="D4999" s="123" t="s">
        <v>14427</v>
      </c>
    </row>
    <row r="5000" spans="1:4" ht="40.5" x14ac:dyDescent="0.2">
      <c r="A5000" s="120" t="s">
        <v>6853</v>
      </c>
      <c r="B5000" s="122" t="s">
        <v>12025</v>
      </c>
      <c r="C5000" s="121" t="s">
        <v>8</v>
      </c>
      <c r="D5000" s="123" t="s">
        <v>907</v>
      </c>
    </row>
    <row r="5001" spans="1:4" ht="40.5" x14ac:dyDescent="0.2">
      <c r="A5001" s="120" t="s">
        <v>6854</v>
      </c>
      <c r="B5001" s="122" t="s">
        <v>12026</v>
      </c>
      <c r="C5001" s="121" t="s">
        <v>8</v>
      </c>
      <c r="D5001" s="123" t="s">
        <v>318</v>
      </c>
    </row>
    <row r="5002" spans="1:4" ht="40.5" x14ac:dyDescent="0.2">
      <c r="A5002" s="120" t="s">
        <v>6856</v>
      </c>
      <c r="B5002" s="122" t="s">
        <v>12027</v>
      </c>
      <c r="C5002" s="121" t="s">
        <v>8</v>
      </c>
      <c r="D5002" s="123" t="s">
        <v>14636</v>
      </c>
    </row>
    <row r="5003" spans="1:4" ht="40.5" x14ac:dyDescent="0.2">
      <c r="A5003" s="120" t="s">
        <v>6857</v>
      </c>
      <c r="B5003" s="122" t="s">
        <v>12028</v>
      </c>
      <c r="C5003" s="121" t="s">
        <v>8</v>
      </c>
      <c r="D5003" s="123" t="s">
        <v>14179</v>
      </c>
    </row>
    <row r="5004" spans="1:4" ht="40.5" x14ac:dyDescent="0.2">
      <c r="A5004" s="120" t="s">
        <v>6858</v>
      </c>
      <c r="B5004" s="122" t="s">
        <v>12029</v>
      </c>
      <c r="C5004" s="121" t="s">
        <v>8</v>
      </c>
      <c r="D5004" s="123" t="s">
        <v>18577</v>
      </c>
    </row>
    <row r="5005" spans="1:4" ht="40.5" x14ac:dyDescent="0.2">
      <c r="A5005" s="120" t="s">
        <v>6859</v>
      </c>
      <c r="B5005" s="122" t="s">
        <v>12030</v>
      </c>
      <c r="C5005" s="121" t="s">
        <v>8</v>
      </c>
      <c r="D5005" s="123" t="s">
        <v>1181</v>
      </c>
    </row>
    <row r="5006" spans="1:4" ht="40.5" x14ac:dyDescent="0.2">
      <c r="A5006" s="120" t="s">
        <v>6860</v>
      </c>
      <c r="B5006" s="122" t="s">
        <v>12031</v>
      </c>
      <c r="C5006" s="121" t="s">
        <v>8</v>
      </c>
      <c r="D5006" s="123" t="s">
        <v>708</v>
      </c>
    </row>
    <row r="5007" spans="1:4" ht="40.5" x14ac:dyDescent="0.2">
      <c r="A5007" s="120" t="s">
        <v>6861</v>
      </c>
      <c r="B5007" s="122" t="s">
        <v>12032</v>
      </c>
      <c r="C5007" s="121" t="s">
        <v>8</v>
      </c>
      <c r="D5007" s="123" t="s">
        <v>18578</v>
      </c>
    </row>
    <row r="5008" spans="1:4" ht="40.5" x14ac:dyDescent="0.2">
      <c r="A5008" s="120" t="s">
        <v>6862</v>
      </c>
      <c r="B5008" s="122" t="s">
        <v>12033</v>
      </c>
      <c r="C5008" s="121" t="s">
        <v>8</v>
      </c>
      <c r="D5008" s="123" t="s">
        <v>14132</v>
      </c>
    </row>
    <row r="5009" spans="1:4" ht="40.5" x14ac:dyDescent="0.2">
      <c r="A5009" s="120" t="s">
        <v>6863</v>
      </c>
      <c r="B5009" s="122" t="s">
        <v>12034</v>
      </c>
      <c r="C5009" s="121" t="s">
        <v>8</v>
      </c>
      <c r="D5009" s="123" t="s">
        <v>17741</v>
      </c>
    </row>
    <row r="5010" spans="1:4" ht="40.5" x14ac:dyDescent="0.2">
      <c r="A5010" s="120" t="s">
        <v>6864</v>
      </c>
      <c r="B5010" s="122" t="s">
        <v>12035</v>
      </c>
      <c r="C5010" s="121" t="s">
        <v>8</v>
      </c>
      <c r="D5010" s="123" t="s">
        <v>18579</v>
      </c>
    </row>
    <row r="5011" spans="1:4" ht="40.5" x14ac:dyDescent="0.2">
      <c r="A5011" s="120" t="s">
        <v>6866</v>
      </c>
      <c r="B5011" s="122" t="s">
        <v>12036</v>
      </c>
      <c r="C5011" s="121" t="s">
        <v>8</v>
      </c>
      <c r="D5011" s="123" t="s">
        <v>14704</v>
      </c>
    </row>
    <row r="5012" spans="1:4" ht="40.5" x14ac:dyDescent="0.2">
      <c r="A5012" s="120" t="s">
        <v>6867</v>
      </c>
      <c r="B5012" s="122" t="s">
        <v>12037</v>
      </c>
      <c r="C5012" s="121" t="s">
        <v>8</v>
      </c>
      <c r="D5012" s="123" t="s">
        <v>18580</v>
      </c>
    </row>
    <row r="5013" spans="1:4" ht="40.5" x14ac:dyDescent="0.2">
      <c r="A5013" s="120" t="s">
        <v>6868</v>
      </c>
      <c r="B5013" s="122" t="s">
        <v>12038</v>
      </c>
      <c r="C5013" s="121" t="s">
        <v>8</v>
      </c>
      <c r="D5013" s="123" t="s">
        <v>18581</v>
      </c>
    </row>
    <row r="5014" spans="1:4" ht="40.5" x14ac:dyDescent="0.2">
      <c r="A5014" s="120" t="s">
        <v>6869</v>
      </c>
      <c r="B5014" s="122" t="s">
        <v>12039</v>
      </c>
      <c r="C5014" s="121" t="s">
        <v>8</v>
      </c>
      <c r="D5014" s="123" t="s">
        <v>14637</v>
      </c>
    </row>
    <row r="5015" spans="1:4" ht="40.5" x14ac:dyDescent="0.2">
      <c r="A5015" s="120" t="s">
        <v>6870</v>
      </c>
      <c r="B5015" s="122" t="s">
        <v>12040</v>
      </c>
      <c r="C5015" s="121" t="s">
        <v>8</v>
      </c>
      <c r="D5015" s="123" t="s">
        <v>887</v>
      </c>
    </row>
    <row r="5016" spans="1:4" ht="40.5" x14ac:dyDescent="0.2">
      <c r="A5016" s="120" t="s">
        <v>6872</v>
      </c>
      <c r="B5016" s="122" t="s">
        <v>12041</v>
      </c>
      <c r="C5016" s="121" t="s">
        <v>8</v>
      </c>
      <c r="D5016" s="123" t="s">
        <v>13926</v>
      </c>
    </row>
    <row r="5017" spans="1:4" ht="40.5" x14ac:dyDescent="0.2">
      <c r="A5017" s="120" t="s">
        <v>6873</v>
      </c>
      <c r="B5017" s="122" t="s">
        <v>12042</v>
      </c>
      <c r="C5017" s="121" t="s">
        <v>8</v>
      </c>
      <c r="D5017" s="123" t="s">
        <v>18582</v>
      </c>
    </row>
    <row r="5018" spans="1:4" ht="40.5" x14ac:dyDescent="0.2">
      <c r="A5018" s="120" t="s">
        <v>6874</v>
      </c>
      <c r="B5018" s="122" t="s">
        <v>12043</v>
      </c>
      <c r="C5018" s="121" t="s">
        <v>8</v>
      </c>
      <c r="D5018" s="123" t="s">
        <v>18583</v>
      </c>
    </row>
    <row r="5019" spans="1:4" ht="40.5" x14ac:dyDescent="0.2">
      <c r="A5019" s="120" t="s">
        <v>6875</v>
      </c>
      <c r="B5019" s="122" t="s">
        <v>12044</v>
      </c>
      <c r="C5019" s="121" t="s">
        <v>8</v>
      </c>
      <c r="D5019" s="123" t="s">
        <v>18584</v>
      </c>
    </row>
    <row r="5020" spans="1:4" ht="40.5" x14ac:dyDescent="0.2">
      <c r="A5020" s="120" t="s">
        <v>6876</v>
      </c>
      <c r="B5020" s="122" t="s">
        <v>12045</v>
      </c>
      <c r="C5020" s="121" t="s">
        <v>8</v>
      </c>
      <c r="D5020" s="123" t="s">
        <v>18585</v>
      </c>
    </row>
    <row r="5021" spans="1:4" ht="40.5" x14ac:dyDescent="0.2">
      <c r="A5021" s="120" t="s">
        <v>6877</v>
      </c>
      <c r="B5021" s="122" t="s">
        <v>12046</v>
      </c>
      <c r="C5021" s="121" t="s">
        <v>8</v>
      </c>
      <c r="D5021" s="123" t="s">
        <v>14351</v>
      </c>
    </row>
    <row r="5022" spans="1:4" ht="40.5" x14ac:dyDescent="0.2">
      <c r="A5022" s="120" t="s">
        <v>6879</v>
      </c>
      <c r="B5022" s="122" t="s">
        <v>16017</v>
      </c>
      <c r="C5022" s="121" t="s">
        <v>8</v>
      </c>
      <c r="D5022" s="123" t="s">
        <v>14639</v>
      </c>
    </row>
    <row r="5023" spans="1:4" ht="40.5" x14ac:dyDescent="0.2">
      <c r="A5023" s="120" t="s">
        <v>6880</v>
      </c>
      <c r="B5023" s="122" t="s">
        <v>16018</v>
      </c>
      <c r="C5023" s="121" t="s">
        <v>8</v>
      </c>
      <c r="D5023" s="123" t="s">
        <v>18586</v>
      </c>
    </row>
    <row r="5024" spans="1:4" ht="27" x14ac:dyDescent="0.2">
      <c r="A5024" s="120" t="s">
        <v>6881</v>
      </c>
      <c r="B5024" s="122" t="s">
        <v>12047</v>
      </c>
      <c r="C5024" s="121" t="s">
        <v>8</v>
      </c>
      <c r="D5024" s="123" t="s">
        <v>18587</v>
      </c>
    </row>
    <row r="5025" spans="1:4" ht="27" x14ac:dyDescent="0.2">
      <c r="A5025" s="120" t="s">
        <v>6882</v>
      </c>
      <c r="B5025" s="122" t="s">
        <v>12048</v>
      </c>
      <c r="C5025" s="121" t="s">
        <v>8</v>
      </c>
      <c r="D5025" s="123" t="s">
        <v>18588</v>
      </c>
    </row>
    <row r="5026" spans="1:4" ht="27" x14ac:dyDescent="0.2">
      <c r="A5026" s="120" t="s">
        <v>6883</v>
      </c>
      <c r="B5026" s="122" t="s">
        <v>12049</v>
      </c>
      <c r="C5026" s="121" t="s">
        <v>8</v>
      </c>
      <c r="D5026" s="123" t="s">
        <v>18589</v>
      </c>
    </row>
    <row r="5027" spans="1:4" ht="40.5" x14ac:dyDescent="0.2">
      <c r="A5027" s="120" t="s">
        <v>6884</v>
      </c>
      <c r="B5027" s="122" t="s">
        <v>12050</v>
      </c>
      <c r="C5027" s="121" t="s">
        <v>8</v>
      </c>
      <c r="D5027" s="123" t="s">
        <v>18590</v>
      </c>
    </row>
    <row r="5028" spans="1:4" ht="40.5" x14ac:dyDescent="0.2">
      <c r="A5028" s="120" t="s">
        <v>6885</v>
      </c>
      <c r="B5028" s="122" t="s">
        <v>12051</v>
      </c>
      <c r="C5028" s="121" t="s">
        <v>8</v>
      </c>
      <c r="D5028" s="123" t="s">
        <v>18591</v>
      </c>
    </row>
    <row r="5029" spans="1:4" ht="40.5" x14ac:dyDescent="0.2">
      <c r="A5029" s="120" t="s">
        <v>6886</v>
      </c>
      <c r="B5029" s="122" t="s">
        <v>12052</v>
      </c>
      <c r="C5029" s="121" t="s">
        <v>8</v>
      </c>
      <c r="D5029" s="123" t="s">
        <v>18592</v>
      </c>
    </row>
    <row r="5030" spans="1:4" ht="40.5" x14ac:dyDescent="0.2">
      <c r="A5030" s="120" t="s">
        <v>6887</v>
      </c>
      <c r="B5030" s="122" t="s">
        <v>12053</v>
      </c>
      <c r="C5030" s="121" t="s">
        <v>8</v>
      </c>
      <c r="D5030" s="123" t="s">
        <v>18593</v>
      </c>
    </row>
    <row r="5031" spans="1:4" ht="40.5" x14ac:dyDescent="0.2">
      <c r="A5031" s="120" t="s">
        <v>6888</v>
      </c>
      <c r="B5031" s="122" t="s">
        <v>12054</v>
      </c>
      <c r="C5031" s="121" t="s">
        <v>8</v>
      </c>
      <c r="D5031" s="123" t="s">
        <v>18594</v>
      </c>
    </row>
    <row r="5032" spans="1:4" ht="40.5" x14ac:dyDescent="0.2">
      <c r="A5032" s="120" t="s">
        <v>6889</v>
      </c>
      <c r="B5032" s="122" t="s">
        <v>12055</v>
      </c>
      <c r="C5032" s="121" t="s">
        <v>8</v>
      </c>
      <c r="D5032" s="123" t="s">
        <v>13576</v>
      </c>
    </row>
    <row r="5033" spans="1:4" ht="40.5" x14ac:dyDescent="0.2">
      <c r="A5033" s="120" t="s">
        <v>6890</v>
      </c>
      <c r="B5033" s="122" t="s">
        <v>12056</v>
      </c>
      <c r="C5033" s="121" t="s">
        <v>8</v>
      </c>
      <c r="D5033" s="123" t="s">
        <v>18595</v>
      </c>
    </row>
    <row r="5034" spans="1:4" ht="40.5" x14ac:dyDescent="0.2">
      <c r="A5034" s="120" t="s">
        <v>6891</v>
      </c>
      <c r="B5034" s="122" t="s">
        <v>12057</v>
      </c>
      <c r="C5034" s="121" t="s">
        <v>8</v>
      </c>
      <c r="D5034" s="123" t="s">
        <v>18596</v>
      </c>
    </row>
    <row r="5035" spans="1:4" ht="40.5" x14ac:dyDescent="0.2">
      <c r="A5035" s="120" t="s">
        <v>6892</v>
      </c>
      <c r="B5035" s="122" t="s">
        <v>12058</v>
      </c>
      <c r="C5035" s="121" t="s">
        <v>8</v>
      </c>
      <c r="D5035" s="123" t="s">
        <v>18597</v>
      </c>
    </row>
    <row r="5036" spans="1:4" ht="40.5" x14ac:dyDescent="0.2">
      <c r="A5036" s="120" t="s">
        <v>6893</v>
      </c>
      <c r="B5036" s="122" t="s">
        <v>12059</v>
      </c>
      <c r="C5036" s="121" t="s">
        <v>8</v>
      </c>
      <c r="D5036" s="123" t="s">
        <v>17553</v>
      </c>
    </row>
    <row r="5037" spans="1:4" ht="40.5" x14ac:dyDescent="0.2">
      <c r="A5037" s="120" t="s">
        <v>6894</v>
      </c>
      <c r="B5037" s="122" t="s">
        <v>12060</v>
      </c>
      <c r="C5037" s="121" t="s">
        <v>8</v>
      </c>
      <c r="D5037" s="123" t="s">
        <v>18598</v>
      </c>
    </row>
    <row r="5038" spans="1:4" ht="40.5" x14ac:dyDescent="0.2">
      <c r="A5038" s="120" t="s">
        <v>6896</v>
      </c>
      <c r="B5038" s="122" t="s">
        <v>12061</v>
      </c>
      <c r="C5038" s="121" t="s">
        <v>8</v>
      </c>
      <c r="D5038" s="123" t="s">
        <v>18599</v>
      </c>
    </row>
    <row r="5039" spans="1:4" ht="40.5" x14ac:dyDescent="0.2">
      <c r="A5039" s="120" t="s">
        <v>6897</v>
      </c>
      <c r="B5039" s="122" t="s">
        <v>12062</v>
      </c>
      <c r="C5039" s="121" t="s">
        <v>8</v>
      </c>
      <c r="D5039" s="123" t="s">
        <v>18600</v>
      </c>
    </row>
    <row r="5040" spans="1:4" ht="40.5" x14ac:dyDescent="0.2">
      <c r="A5040" s="120" t="s">
        <v>6898</v>
      </c>
      <c r="B5040" s="122" t="s">
        <v>12063</v>
      </c>
      <c r="C5040" s="121" t="s">
        <v>8</v>
      </c>
      <c r="D5040" s="123" t="s">
        <v>16224</v>
      </c>
    </row>
    <row r="5041" spans="1:4" ht="40.5" x14ac:dyDescent="0.2">
      <c r="A5041" s="120" t="s">
        <v>6900</v>
      </c>
      <c r="B5041" s="122" t="s">
        <v>12064</v>
      </c>
      <c r="C5041" s="121" t="s">
        <v>8</v>
      </c>
      <c r="D5041" s="123" t="s">
        <v>13384</v>
      </c>
    </row>
    <row r="5042" spans="1:4" ht="40.5" x14ac:dyDescent="0.2">
      <c r="A5042" s="120" t="s">
        <v>6901</v>
      </c>
      <c r="B5042" s="122" t="s">
        <v>12065</v>
      </c>
      <c r="C5042" s="121" t="s">
        <v>8</v>
      </c>
      <c r="D5042" s="123" t="s">
        <v>18601</v>
      </c>
    </row>
    <row r="5043" spans="1:4" ht="40.5" x14ac:dyDescent="0.2">
      <c r="A5043" s="120" t="s">
        <v>6902</v>
      </c>
      <c r="B5043" s="122" t="s">
        <v>12066</v>
      </c>
      <c r="C5043" s="121" t="s">
        <v>8</v>
      </c>
      <c r="D5043" s="123" t="s">
        <v>16949</v>
      </c>
    </row>
    <row r="5044" spans="1:4" ht="40.5" x14ac:dyDescent="0.2">
      <c r="A5044" s="120" t="s">
        <v>6903</v>
      </c>
      <c r="B5044" s="122" t="s">
        <v>12067</v>
      </c>
      <c r="C5044" s="121" t="s">
        <v>8</v>
      </c>
      <c r="D5044" s="123" t="s">
        <v>14180</v>
      </c>
    </row>
    <row r="5045" spans="1:4" ht="40.5" x14ac:dyDescent="0.2">
      <c r="A5045" s="120" t="s">
        <v>6904</v>
      </c>
      <c r="B5045" s="122" t="s">
        <v>12068</v>
      </c>
      <c r="C5045" s="121" t="s">
        <v>8</v>
      </c>
      <c r="D5045" s="123" t="s">
        <v>18602</v>
      </c>
    </row>
    <row r="5046" spans="1:4" ht="40.5" x14ac:dyDescent="0.2">
      <c r="A5046" s="120" t="s">
        <v>6905</v>
      </c>
      <c r="B5046" s="122" t="s">
        <v>12069</v>
      </c>
      <c r="C5046" s="121" t="s">
        <v>8</v>
      </c>
      <c r="D5046" s="123" t="s">
        <v>18603</v>
      </c>
    </row>
    <row r="5047" spans="1:4" ht="40.5" x14ac:dyDescent="0.2">
      <c r="A5047" s="120" t="s">
        <v>6906</v>
      </c>
      <c r="B5047" s="122" t="s">
        <v>12070</v>
      </c>
      <c r="C5047" s="121" t="s">
        <v>8</v>
      </c>
      <c r="D5047" s="123" t="s">
        <v>18604</v>
      </c>
    </row>
    <row r="5048" spans="1:4" ht="40.5" x14ac:dyDescent="0.2">
      <c r="A5048" s="120" t="s">
        <v>6907</v>
      </c>
      <c r="B5048" s="122" t="s">
        <v>12071</v>
      </c>
      <c r="C5048" s="121" t="s">
        <v>8</v>
      </c>
      <c r="D5048" s="123" t="s">
        <v>18605</v>
      </c>
    </row>
    <row r="5049" spans="1:4" ht="40.5" x14ac:dyDescent="0.2">
      <c r="A5049" s="120" t="s">
        <v>6908</v>
      </c>
      <c r="B5049" s="122" t="s">
        <v>12072</v>
      </c>
      <c r="C5049" s="121" t="s">
        <v>8</v>
      </c>
      <c r="D5049" s="123" t="s">
        <v>18606</v>
      </c>
    </row>
    <row r="5050" spans="1:4" ht="40.5" x14ac:dyDescent="0.2">
      <c r="A5050" s="120" t="s">
        <v>6909</v>
      </c>
      <c r="B5050" s="122" t="s">
        <v>12073</v>
      </c>
      <c r="C5050" s="121" t="s">
        <v>8</v>
      </c>
      <c r="D5050" s="123" t="s">
        <v>18607</v>
      </c>
    </row>
    <row r="5051" spans="1:4" ht="40.5" x14ac:dyDescent="0.2">
      <c r="A5051" s="120" t="s">
        <v>6910</v>
      </c>
      <c r="B5051" s="122" t="s">
        <v>12074</v>
      </c>
      <c r="C5051" s="121" t="s">
        <v>8</v>
      </c>
      <c r="D5051" s="123" t="s">
        <v>17680</v>
      </c>
    </row>
    <row r="5052" spans="1:4" ht="40.5" x14ac:dyDescent="0.2">
      <c r="A5052" s="120" t="s">
        <v>6911</v>
      </c>
      <c r="B5052" s="122" t="s">
        <v>12075</v>
      </c>
      <c r="C5052" s="121" t="s">
        <v>8</v>
      </c>
      <c r="D5052" s="123" t="s">
        <v>18608</v>
      </c>
    </row>
    <row r="5053" spans="1:4" ht="40.5" x14ac:dyDescent="0.2">
      <c r="A5053" s="120" t="s">
        <v>6912</v>
      </c>
      <c r="B5053" s="122" t="s">
        <v>12076</v>
      </c>
      <c r="C5053" s="121" t="s">
        <v>8</v>
      </c>
      <c r="D5053" s="123" t="s">
        <v>14498</v>
      </c>
    </row>
    <row r="5054" spans="1:4" ht="40.5" x14ac:dyDescent="0.2">
      <c r="A5054" s="120" t="s">
        <v>6913</v>
      </c>
      <c r="B5054" s="122" t="s">
        <v>12077</v>
      </c>
      <c r="C5054" s="121" t="s">
        <v>8</v>
      </c>
      <c r="D5054" s="123" t="s">
        <v>18609</v>
      </c>
    </row>
    <row r="5055" spans="1:4" ht="40.5" x14ac:dyDescent="0.2">
      <c r="A5055" s="120" t="s">
        <v>6914</v>
      </c>
      <c r="B5055" s="122" t="s">
        <v>12078</v>
      </c>
      <c r="C5055" s="121" t="s">
        <v>8</v>
      </c>
      <c r="D5055" s="123" t="s">
        <v>18610</v>
      </c>
    </row>
    <row r="5056" spans="1:4" ht="40.5" x14ac:dyDescent="0.2">
      <c r="A5056" s="120" t="s">
        <v>6915</v>
      </c>
      <c r="B5056" s="122" t="s">
        <v>12079</v>
      </c>
      <c r="C5056" s="121" t="s">
        <v>8</v>
      </c>
      <c r="D5056" s="123" t="s">
        <v>18611</v>
      </c>
    </row>
    <row r="5057" spans="1:4" ht="40.5" x14ac:dyDescent="0.2">
      <c r="A5057" s="120" t="s">
        <v>6916</v>
      </c>
      <c r="B5057" s="122" t="s">
        <v>12080</v>
      </c>
      <c r="C5057" s="121" t="s">
        <v>8</v>
      </c>
      <c r="D5057" s="123" t="s">
        <v>18612</v>
      </c>
    </row>
    <row r="5058" spans="1:4" ht="40.5" x14ac:dyDescent="0.2">
      <c r="A5058" s="120" t="s">
        <v>6917</v>
      </c>
      <c r="B5058" s="122" t="s">
        <v>12081</v>
      </c>
      <c r="C5058" s="121" t="s">
        <v>8</v>
      </c>
      <c r="D5058" s="123" t="s">
        <v>18613</v>
      </c>
    </row>
    <row r="5059" spans="1:4" ht="40.5" x14ac:dyDescent="0.2">
      <c r="A5059" s="120" t="s">
        <v>6918</v>
      </c>
      <c r="B5059" s="122" t="s">
        <v>12082</v>
      </c>
      <c r="C5059" s="121" t="s">
        <v>8</v>
      </c>
      <c r="D5059" s="123" t="s">
        <v>18614</v>
      </c>
    </row>
    <row r="5060" spans="1:4" ht="40.5" x14ac:dyDescent="0.2">
      <c r="A5060" s="120" t="s">
        <v>6919</v>
      </c>
      <c r="B5060" s="122" t="s">
        <v>12083</v>
      </c>
      <c r="C5060" s="121" t="s">
        <v>8</v>
      </c>
      <c r="D5060" s="123" t="s">
        <v>18615</v>
      </c>
    </row>
    <row r="5061" spans="1:4" ht="40.5" x14ac:dyDescent="0.2">
      <c r="A5061" s="120" t="s">
        <v>6920</v>
      </c>
      <c r="B5061" s="122" t="s">
        <v>16019</v>
      </c>
      <c r="C5061" s="121" t="s">
        <v>8</v>
      </c>
      <c r="D5061" s="123" t="s">
        <v>18616</v>
      </c>
    </row>
    <row r="5062" spans="1:4" ht="40.5" x14ac:dyDescent="0.2">
      <c r="A5062" s="120" t="s">
        <v>6921</v>
      </c>
      <c r="B5062" s="122" t="s">
        <v>16020</v>
      </c>
      <c r="C5062" s="121" t="s">
        <v>8</v>
      </c>
      <c r="D5062" s="123" t="s">
        <v>18617</v>
      </c>
    </row>
    <row r="5063" spans="1:4" ht="40.5" x14ac:dyDescent="0.2">
      <c r="A5063" s="120" t="s">
        <v>6922</v>
      </c>
      <c r="B5063" s="122" t="s">
        <v>16021</v>
      </c>
      <c r="C5063" s="121" t="s">
        <v>8</v>
      </c>
      <c r="D5063" s="123" t="s">
        <v>17047</v>
      </c>
    </row>
    <row r="5064" spans="1:4" ht="13.5" x14ac:dyDescent="0.2">
      <c r="A5064" s="120" t="s">
        <v>6923</v>
      </c>
      <c r="B5064" s="122" t="s">
        <v>12084</v>
      </c>
      <c r="C5064" s="121" t="s">
        <v>8</v>
      </c>
      <c r="D5064" s="123" t="s">
        <v>13253</v>
      </c>
    </row>
    <row r="5065" spans="1:4" ht="27" x14ac:dyDescent="0.2">
      <c r="A5065" s="120" t="s">
        <v>6924</v>
      </c>
      <c r="B5065" s="122" t="s">
        <v>12085</v>
      </c>
      <c r="C5065" s="121" t="s">
        <v>8</v>
      </c>
      <c r="D5065" s="123" t="s">
        <v>13436</v>
      </c>
    </row>
    <row r="5066" spans="1:4" ht="27" x14ac:dyDescent="0.2">
      <c r="A5066" s="120" t="s">
        <v>6926</v>
      </c>
      <c r="B5066" s="122" t="s">
        <v>12086</v>
      </c>
      <c r="C5066" s="121" t="s">
        <v>8</v>
      </c>
      <c r="D5066" s="123" t="s">
        <v>14259</v>
      </c>
    </row>
    <row r="5067" spans="1:4" ht="27" x14ac:dyDescent="0.2">
      <c r="A5067" s="120" t="s">
        <v>6927</v>
      </c>
      <c r="B5067" s="122" t="s">
        <v>12087</v>
      </c>
      <c r="C5067" s="121" t="s">
        <v>8</v>
      </c>
      <c r="D5067" s="123" t="s">
        <v>18618</v>
      </c>
    </row>
    <row r="5068" spans="1:4" ht="27" x14ac:dyDescent="0.2">
      <c r="A5068" s="120" t="s">
        <v>6929</v>
      </c>
      <c r="B5068" s="122" t="s">
        <v>12088</v>
      </c>
      <c r="C5068" s="121" t="s">
        <v>8</v>
      </c>
      <c r="D5068" s="123" t="s">
        <v>18619</v>
      </c>
    </row>
    <row r="5069" spans="1:4" ht="27" x14ac:dyDescent="0.2">
      <c r="A5069" s="120" t="s">
        <v>6930</v>
      </c>
      <c r="B5069" s="122" t="s">
        <v>12089</v>
      </c>
      <c r="C5069" s="121" t="s">
        <v>8</v>
      </c>
      <c r="D5069" s="123" t="s">
        <v>1245</v>
      </c>
    </row>
    <row r="5070" spans="1:4" ht="40.5" x14ac:dyDescent="0.2">
      <c r="A5070" s="120" t="s">
        <v>6931</v>
      </c>
      <c r="B5070" s="122" t="s">
        <v>12090</v>
      </c>
      <c r="C5070" s="121" t="s">
        <v>8</v>
      </c>
      <c r="D5070" s="123" t="s">
        <v>18620</v>
      </c>
    </row>
    <row r="5071" spans="1:4" ht="27" x14ac:dyDescent="0.2">
      <c r="A5071" s="120" t="s">
        <v>6932</v>
      </c>
      <c r="B5071" s="122" t="s">
        <v>12091</v>
      </c>
      <c r="C5071" s="121" t="s">
        <v>8</v>
      </c>
      <c r="D5071" s="123" t="s">
        <v>18621</v>
      </c>
    </row>
    <row r="5072" spans="1:4" ht="40.5" x14ac:dyDescent="0.2">
      <c r="A5072" s="120" t="s">
        <v>6933</v>
      </c>
      <c r="B5072" s="122" t="s">
        <v>12092</v>
      </c>
      <c r="C5072" s="121" t="s">
        <v>8</v>
      </c>
      <c r="D5072" s="123" t="s">
        <v>18622</v>
      </c>
    </row>
    <row r="5073" spans="1:4" ht="40.5" x14ac:dyDescent="0.2">
      <c r="A5073" s="120" t="s">
        <v>6934</v>
      </c>
      <c r="B5073" s="122" t="s">
        <v>12093</v>
      </c>
      <c r="C5073" s="121" t="s">
        <v>8</v>
      </c>
      <c r="D5073" s="123" t="s">
        <v>13370</v>
      </c>
    </row>
    <row r="5074" spans="1:4" ht="40.5" x14ac:dyDescent="0.2">
      <c r="A5074" s="120" t="s">
        <v>6935</v>
      </c>
      <c r="B5074" s="122" t="s">
        <v>12094</v>
      </c>
      <c r="C5074" s="121" t="s">
        <v>8</v>
      </c>
      <c r="D5074" s="123" t="s">
        <v>18623</v>
      </c>
    </row>
    <row r="5075" spans="1:4" ht="40.5" x14ac:dyDescent="0.2">
      <c r="A5075" s="120" t="s">
        <v>6937</v>
      </c>
      <c r="B5075" s="122" t="s">
        <v>12095</v>
      </c>
      <c r="C5075" s="121" t="s">
        <v>8</v>
      </c>
      <c r="D5075" s="123" t="s">
        <v>18624</v>
      </c>
    </row>
    <row r="5076" spans="1:4" ht="40.5" x14ac:dyDescent="0.2">
      <c r="A5076" s="120" t="s">
        <v>6938</v>
      </c>
      <c r="B5076" s="122" t="s">
        <v>12096</v>
      </c>
      <c r="C5076" s="121" t="s">
        <v>8</v>
      </c>
      <c r="D5076" s="123" t="s">
        <v>16399</v>
      </c>
    </row>
    <row r="5077" spans="1:4" ht="40.5" x14ac:dyDescent="0.2">
      <c r="A5077" s="120" t="s">
        <v>6939</v>
      </c>
      <c r="B5077" s="122" t="s">
        <v>12097</v>
      </c>
      <c r="C5077" s="121" t="s">
        <v>8</v>
      </c>
      <c r="D5077" s="123" t="s">
        <v>18625</v>
      </c>
    </row>
    <row r="5078" spans="1:4" ht="40.5" x14ac:dyDescent="0.2">
      <c r="A5078" s="120" t="s">
        <v>6940</v>
      </c>
      <c r="B5078" s="122" t="s">
        <v>12098</v>
      </c>
      <c r="C5078" s="121" t="s">
        <v>8</v>
      </c>
      <c r="D5078" s="123" t="s">
        <v>18626</v>
      </c>
    </row>
    <row r="5079" spans="1:4" ht="40.5" x14ac:dyDescent="0.2">
      <c r="A5079" s="120" t="s">
        <v>6941</v>
      </c>
      <c r="B5079" s="122" t="s">
        <v>12099</v>
      </c>
      <c r="C5079" s="121" t="s">
        <v>8</v>
      </c>
      <c r="D5079" s="123" t="s">
        <v>18627</v>
      </c>
    </row>
    <row r="5080" spans="1:4" ht="40.5" x14ac:dyDescent="0.2">
      <c r="A5080" s="120" t="s">
        <v>6942</v>
      </c>
      <c r="B5080" s="122" t="s">
        <v>12100</v>
      </c>
      <c r="C5080" s="121" t="s">
        <v>8</v>
      </c>
      <c r="D5080" s="123" t="s">
        <v>18628</v>
      </c>
    </row>
    <row r="5081" spans="1:4" ht="40.5" x14ac:dyDescent="0.2">
      <c r="A5081" s="120" t="s">
        <v>6943</v>
      </c>
      <c r="B5081" s="122" t="s">
        <v>12101</v>
      </c>
      <c r="C5081" s="121" t="s">
        <v>8</v>
      </c>
      <c r="D5081" s="123" t="s">
        <v>18629</v>
      </c>
    </row>
    <row r="5082" spans="1:4" ht="40.5" x14ac:dyDescent="0.2">
      <c r="A5082" s="120" t="s">
        <v>6944</v>
      </c>
      <c r="B5082" s="122" t="s">
        <v>12102</v>
      </c>
      <c r="C5082" s="121" t="s">
        <v>8</v>
      </c>
      <c r="D5082" s="123" t="s">
        <v>16561</v>
      </c>
    </row>
    <row r="5083" spans="1:4" ht="40.5" x14ac:dyDescent="0.2">
      <c r="A5083" s="120" t="s">
        <v>6945</v>
      </c>
      <c r="B5083" s="122" t="s">
        <v>12103</v>
      </c>
      <c r="C5083" s="121" t="s">
        <v>8</v>
      </c>
      <c r="D5083" s="123" t="s">
        <v>18630</v>
      </c>
    </row>
    <row r="5084" spans="1:4" ht="40.5" x14ac:dyDescent="0.2">
      <c r="A5084" s="120" t="s">
        <v>6946</v>
      </c>
      <c r="B5084" s="122" t="s">
        <v>12104</v>
      </c>
      <c r="C5084" s="121" t="s">
        <v>8</v>
      </c>
      <c r="D5084" s="123" t="s">
        <v>919</v>
      </c>
    </row>
    <row r="5085" spans="1:4" ht="40.5" x14ac:dyDescent="0.2">
      <c r="A5085" s="120" t="s">
        <v>6947</v>
      </c>
      <c r="B5085" s="122" t="s">
        <v>12105</v>
      </c>
      <c r="C5085" s="121" t="s">
        <v>8</v>
      </c>
      <c r="D5085" s="123" t="s">
        <v>18631</v>
      </c>
    </row>
    <row r="5086" spans="1:4" ht="13.5" x14ac:dyDescent="0.2">
      <c r="A5086" s="120" t="s">
        <v>6948</v>
      </c>
      <c r="B5086" s="122" t="s">
        <v>12106</v>
      </c>
      <c r="C5086" s="121" t="s">
        <v>8</v>
      </c>
      <c r="D5086" s="123" t="s">
        <v>7590</v>
      </c>
    </row>
    <row r="5087" spans="1:4" ht="13.5" x14ac:dyDescent="0.2">
      <c r="A5087" s="120" t="s">
        <v>6949</v>
      </c>
      <c r="B5087" s="122" t="s">
        <v>12107</v>
      </c>
      <c r="C5087" s="121" t="s">
        <v>35</v>
      </c>
      <c r="D5087" s="123" t="s">
        <v>614</v>
      </c>
    </row>
    <row r="5088" spans="1:4" ht="13.5" x14ac:dyDescent="0.2">
      <c r="A5088" s="120" t="s">
        <v>6950</v>
      </c>
      <c r="B5088" s="122" t="s">
        <v>12108</v>
      </c>
      <c r="C5088" s="121" t="s">
        <v>35</v>
      </c>
      <c r="D5088" s="123" t="s">
        <v>766</v>
      </c>
    </row>
    <row r="5089" spans="1:4" ht="40.5" x14ac:dyDescent="0.2">
      <c r="A5089" s="120" t="s">
        <v>6951</v>
      </c>
      <c r="B5089" s="122" t="s">
        <v>12109</v>
      </c>
      <c r="C5089" s="121" t="s">
        <v>8</v>
      </c>
      <c r="D5089" s="123" t="s">
        <v>18632</v>
      </c>
    </row>
    <row r="5090" spans="1:4" ht="40.5" x14ac:dyDescent="0.2">
      <c r="A5090" s="120" t="s">
        <v>6952</v>
      </c>
      <c r="B5090" s="122" t="s">
        <v>12110</v>
      </c>
      <c r="C5090" s="121" t="s">
        <v>8</v>
      </c>
      <c r="D5090" s="123" t="s">
        <v>18633</v>
      </c>
    </row>
    <row r="5091" spans="1:4" ht="40.5" x14ac:dyDescent="0.2">
      <c r="A5091" s="120" t="s">
        <v>6953</v>
      </c>
      <c r="B5091" s="122" t="s">
        <v>16022</v>
      </c>
      <c r="C5091" s="121" t="s">
        <v>8</v>
      </c>
      <c r="D5091" s="123" t="s">
        <v>13354</v>
      </c>
    </row>
    <row r="5092" spans="1:4" ht="40.5" x14ac:dyDescent="0.2">
      <c r="A5092" s="120" t="s">
        <v>6954</v>
      </c>
      <c r="B5092" s="122" t="s">
        <v>16023</v>
      </c>
      <c r="C5092" s="121" t="s">
        <v>8</v>
      </c>
      <c r="D5092" s="123" t="s">
        <v>18634</v>
      </c>
    </row>
    <row r="5093" spans="1:4" ht="27" x14ac:dyDescent="0.2">
      <c r="A5093" s="120" t="s">
        <v>6955</v>
      </c>
      <c r="B5093" s="122" t="s">
        <v>12111</v>
      </c>
      <c r="C5093" s="121" t="s">
        <v>8</v>
      </c>
      <c r="D5093" s="123" t="s">
        <v>179</v>
      </c>
    </row>
    <row r="5094" spans="1:4" ht="13.5" x14ac:dyDescent="0.2">
      <c r="A5094" s="120" t="s">
        <v>6956</v>
      </c>
      <c r="B5094" s="122" t="s">
        <v>16024</v>
      </c>
      <c r="C5094" s="121" t="s">
        <v>8</v>
      </c>
      <c r="D5094" s="123" t="s">
        <v>5882</v>
      </c>
    </row>
    <row r="5095" spans="1:4" ht="13.5" x14ac:dyDescent="0.2">
      <c r="A5095" s="120" t="s">
        <v>6957</v>
      </c>
      <c r="B5095" s="122" t="s">
        <v>12112</v>
      </c>
      <c r="C5095" s="121" t="s">
        <v>50</v>
      </c>
      <c r="D5095" s="123" t="s">
        <v>13553</v>
      </c>
    </row>
    <row r="5096" spans="1:4" ht="27" x14ac:dyDescent="0.2">
      <c r="A5096" s="120" t="s">
        <v>6959</v>
      </c>
      <c r="B5096" s="122" t="s">
        <v>12113</v>
      </c>
      <c r="C5096" s="121" t="s">
        <v>8</v>
      </c>
      <c r="D5096" s="123" t="s">
        <v>14421</v>
      </c>
    </row>
    <row r="5097" spans="1:4" ht="27" x14ac:dyDescent="0.2">
      <c r="A5097" s="120" t="s">
        <v>6960</v>
      </c>
      <c r="B5097" s="122" t="s">
        <v>12114</v>
      </c>
      <c r="C5097" s="121" t="s">
        <v>50</v>
      </c>
      <c r="D5097" s="123" t="s">
        <v>14511</v>
      </c>
    </row>
    <row r="5098" spans="1:4" ht="27" x14ac:dyDescent="0.2">
      <c r="A5098" s="120" t="s">
        <v>6962</v>
      </c>
      <c r="B5098" s="122" t="s">
        <v>12115</v>
      </c>
      <c r="C5098" s="121" t="s">
        <v>50</v>
      </c>
      <c r="D5098" s="123" t="s">
        <v>1056</v>
      </c>
    </row>
    <row r="5099" spans="1:4" ht="27" x14ac:dyDescent="0.2">
      <c r="A5099" s="120" t="s">
        <v>6963</v>
      </c>
      <c r="B5099" s="122" t="s">
        <v>12116</v>
      </c>
      <c r="C5099" s="121" t="s">
        <v>50</v>
      </c>
      <c r="D5099" s="123" t="s">
        <v>18635</v>
      </c>
    </row>
    <row r="5100" spans="1:4" ht="27" x14ac:dyDescent="0.2">
      <c r="A5100" s="120" t="s">
        <v>6964</v>
      </c>
      <c r="B5100" s="122" t="s">
        <v>12117</v>
      </c>
      <c r="C5100" s="121" t="s">
        <v>50</v>
      </c>
      <c r="D5100" s="123" t="s">
        <v>18636</v>
      </c>
    </row>
    <row r="5101" spans="1:4" ht="27" x14ac:dyDescent="0.2">
      <c r="A5101" s="120" t="s">
        <v>6965</v>
      </c>
      <c r="B5101" s="122" t="s">
        <v>12118</v>
      </c>
      <c r="C5101" s="121" t="s">
        <v>50</v>
      </c>
      <c r="D5101" s="123" t="s">
        <v>17264</v>
      </c>
    </row>
    <row r="5102" spans="1:4" ht="13.5" x14ac:dyDescent="0.2">
      <c r="A5102" s="120" t="s">
        <v>6966</v>
      </c>
      <c r="B5102" s="122" t="s">
        <v>12119</v>
      </c>
      <c r="C5102" s="121" t="s">
        <v>8</v>
      </c>
      <c r="D5102" s="123" t="s">
        <v>1046</v>
      </c>
    </row>
    <row r="5103" spans="1:4" ht="40.5" x14ac:dyDescent="0.2">
      <c r="A5103" s="120" t="s">
        <v>6967</v>
      </c>
      <c r="B5103" s="122" t="s">
        <v>12120</v>
      </c>
      <c r="C5103" s="121" t="s">
        <v>50</v>
      </c>
      <c r="D5103" s="123" t="s">
        <v>5206</v>
      </c>
    </row>
    <row r="5104" spans="1:4" ht="27" x14ac:dyDescent="0.2">
      <c r="A5104" s="120" t="s">
        <v>6968</v>
      </c>
      <c r="B5104" s="122" t="s">
        <v>12121</v>
      </c>
      <c r="C5104" s="121" t="s">
        <v>50</v>
      </c>
      <c r="D5104" s="123" t="s">
        <v>475</v>
      </c>
    </row>
    <row r="5105" spans="1:4" ht="40.5" x14ac:dyDescent="0.2">
      <c r="A5105" s="120" t="s">
        <v>6969</v>
      </c>
      <c r="B5105" s="122" t="s">
        <v>12122</v>
      </c>
      <c r="C5105" s="121" t="s">
        <v>50</v>
      </c>
      <c r="D5105" s="123" t="s">
        <v>18637</v>
      </c>
    </row>
    <row r="5106" spans="1:4" ht="40.5" x14ac:dyDescent="0.2">
      <c r="A5106" s="120" t="s">
        <v>6971</v>
      </c>
      <c r="B5106" s="122" t="s">
        <v>12123</v>
      </c>
      <c r="C5106" s="121" t="s">
        <v>50</v>
      </c>
      <c r="D5106" s="123" t="s">
        <v>18638</v>
      </c>
    </row>
    <row r="5107" spans="1:4" ht="40.5" x14ac:dyDescent="0.2">
      <c r="A5107" s="120" t="s">
        <v>6973</v>
      </c>
      <c r="B5107" s="122" t="s">
        <v>12124</v>
      </c>
      <c r="C5107" s="121" t="s">
        <v>50</v>
      </c>
      <c r="D5107" s="123" t="s">
        <v>14258</v>
      </c>
    </row>
    <row r="5108" spans="1:4" ht="40.5" x14ac:dyDescent="0.2">
      <c r="A5108" s="120" t="s">
        <v>6974</v>
      </c>
      <c r="B5108" s="122" t="s">
        <v>12125</v>
      </c>
      <c r="C5108" s="121" t="s">
        <v>50</v>
      </c>
      <c r="D5108" s="123" t="s">
        <v>16327</v>
      </c>
    </row>
    <row r="5109" spans="1:4" ht="27" x14ac:dyDescent="0.2">
      <c r="A5109" s="120" t="s">
        <v>6975</v>
      </c>
      <c r="B5109" s="122" t="s">
        <v>12126</v>
      </c>
      <c r="C5109" s="121" t="s">
        <v>50</v>
      </c>
      <c r="D5109" s="123" t="s">
        <v>18639</v>
      </c>
    </row>
    <row r="5110" spans="1:4" ht="27" x14ac:dyDescent="0.2">
      <c r="A5110" s="120" t="s">
        <v>6976</v>
      </c>
      <c r="B5110" s="122" t="s">
        <v>12127</v>
      </c>
      <c r="C5110" s="121" t="s">
        <v>50</v>
      </c>
      <c r="D5110" s="123" t="s">
        <v>18640</v>
      </c>
    </row>
    <row r="5111" spans="1:4" ht="27" x14ac:dyDescent="0.2">
      <c r="A5111" s="120" t="s">
        <v>6977</v>
      </c>
      <c r="B5111" s="122" t="s">
        <v>12128</v>
      </c>
      <c r="C5111" s="121" t="s">
        <v>50</v>
      </c>
      <c r="D5111" s="123" t="s">
        <v>18641</v>
      </c>
    </row>
    <row r="5112" spans="1:4" ht="27" x14ac:dyDescent="0.2">
      <c r="A5112" s="120" t="s">
        <v>6978</v>
      </c>
      <c r="B5112" s="122" t="s">
        <v>12129</v>
      </c>
      <c r="C5112" s="121" t="s">
        <v>50</v>
      </c>
      <c r="D5112" s="123" t="s">
        <v>16346</v>
      </c>
    </row>
    <row r="5113" spans="1:4" ht="27" x14ac:dyDescent="0.2">
      <c r="A5113" s="120" t="s">
        <v>6979</v>
      </c>
      <c r="B5113" s="122" t="s">
        <v>12130</v>
      </c>
      <c r="C5113" s="121" t="s">
        <v>50</v>
      </c>
      <c r="D5113" s="123" t="s">
        <v>18642</v>
      </c>
    </row>
    <row r="5114" spans="1:4" ht="13.5" x14ac:dyDescent="0.2">
      <c r="A5114" s="120" t="s">
        <v>6980</v>
      </c>
      <c r="B5114" s="122" t="s">
        <v>12131</v>
      </c>
      <c r="C5114" s="121" t="s">
        <v>8</v>
      </c>
      <c r="D5114" s="123" t="s">
        <v>565</v>
      </c>
    </row>
    <row r="5115" spans="1:4" ht="27" x14ac:dyDescent="0.2">
      <c r="A5115" s="120" t="s">
        <v>6981</v>
      </c>
      <c r="B5115" s="122" t="s">
        <v>16025</v>
      </c>
      <c r="C5115" s="121" t="s">
        <v>8</v>
      </c>
      <c r="D5115" s="123" t="s">
        <v>295</v>
      </c>
    </row>
    <row r="5116" spans="1:4" ht="40.5" x14ac:dyDescent="0.2">
      <c r="A5116" s="120" t="s">
        <v>6982</v>
      </c>
      <c r="B5116" s="122" t="s">
        <v>16026</v>
      </c>
      <c r="C5116" s="121" t="s">
        <v>8</v>
      </c>
      <c r="D5116" s="123" t="s">
        <v>6837</v>
      </c>
    </row>
    <row r="5117" spans="1:4" ht="13.5" x14ac:dyDescent="0.2">
      <c r="A5117" s="120" t="s">
        <v>6983</v>
      </c>
      <c r="B5117" s="122" t="s">
        <v>12132</v>
      </c>
      <c r="C5117" s="121" t="s">
        <v>8</v>
      </c>
      <c r="D5117" s="123" t="s">
        <v>87</v>
      </c>
    </row>
    <row r="5118" spans="1:4" ht="13.5" x14ac:dyDescent="0.2">
      <c r="A5118" s="120" t="s">
        <v>6984</v>
      </c>
      <c r="B5118" s="122" t="s">
        <v>12133</v>
      </c>
      <c r="C5118" s="121" t="s">
        <v>8</v>
      </c>
      <c r="D5118" s="123" t="s">
        <v>406</v>
      </c>
    </row>
    <row r="5119" spans="1:4" ht="13.5" x14ac:dyDescent="0.2">
      <c r="A5119" s="120" t="s">
        <v>6985</v>
      </c>
      <c r="B5119" s="122" t="s">
        <v>12134</v>
      </c>
      <c r="C5119" s="121" t="s">
        <v>8</v>
      </c>
      <c r="D5119" s="123" t="s">
        <v>2420</v>
      </c>
    </row>
    <row r="5120" spans="1:4" ht="13.5" x14ac:dyDescent="0.2">
      <c r="A5120" s="120" t="s">
        <v>6986</v>
      </c>
      <c r="B5120" s="122" t="s">
        <v>12135</v>
      </c>
      <c r="C5120" s="121" t="s">
        <v>35</v>
      </c>
      <c r="D5120" s="123" t="s">
        <v>721</v>
      </c>
    </row>
    <row r="5121" spans="1:4" ht="13.5" x14ac:dyDescent="0.2">
      <c r="A5121" s="120" t="s">
        <v>6987</v>
      </c>
      <c r="B5121" s="122" t="s">
        <v>12136</v>
      </c>
      <c r="C5121" s="121" t="s">
        <v>8</v>
      </c>
      <c r="D5121" s="123" t="s">
        <v>13255</v>
      </c>
    </row>
    <row r="5122" spans="1:4" ht="13.5" x14ac:dyDescent="0.2">
      <c r="A5122" s="120" t="s">
        <v>6988</v>
      </c>
      <c r="B5122" s="122" t="s">
        <v>12137</v>
      </c>
      <c r="C5122" s="121" t="s">
        <v>8</v>
      </c>
      <c r="D5122" s="123" t="s">
        <v>95</v>
      </c>
    </row>
    <row r="5123" spans="1:4" ht="27" x14ac:dyDescent="0.2">
      <c r="A5123" s="120" t="s">
        <v>6989</v>
      </c>
      <c r="B5123" s="122" t="s">
        <v>12138</v>
      </c>
      <c r="C5123" s="121" t="s">
        <v>35</v>
      </c>
      <c r="D5123" s="123" t="s">
        <v>13255</v>
      </c>
    </row>
    <row r="5124" spans="1:4" ht="27" x14ac:dyDescent="0.2">
      <c r="A5124" s="120" t="s">
        <v>6990</v>
      </c>
      <c r="B5124" s="122" t="s">
        <v>12139</v>
      </c>
      <c r="C5124" s="121" t="s">
        <v>8</v>
      </c>
      <c r="D5124" s="123" t="s">
        <v>17887</v>
      </c>
    </row>
    <row r="5125" spans="1:4" ht="40.5" x14ac:dyDescent="0.2">
      <c r="A5125" s="120" t="s">
        <v>6991</v>
      </c>
      <c r="B5125" s="122" t="s">
        <v>16027</v>
      </c>
      <c r="C5125" s="121" t="s">
        <v>8</v>
      </c>
      <c r="D5125" s="123" t="s">
        <v>733</v>
      </c>
    </row>
    <row r="5126" spans="1:4" ht="27" x14ac:dyDescent="0.2">
      <c r="A5126" s="120" t="s">
        <v>6992</v>
      </c>
      <c r="B5126" s="122" t="s">
        <v>12140</v>
      </c>
      <c r="C5126" s="121" t="s">
        <v>50</v>
      </c>
      <c r="D5126" s="123" t="s">
        <v>18643</v>
      </c>
    </row>
    <row r="5127" spans="1:4" ht="27" x14ac:dyDescent="0.2">
      <c r="A5127" s="120" t="s">
        <v>6993</v>
      </c>
      <c r="B5127" s="122" t="s">
        <v>12141</v>
      </c>
      <c r="C5127" s="121" t="s">
        <v>50</v>
      </c>
      <c r="D5127" s="123" t="s">
        <v>18644</v>
      </c>
    </row>
    <row r="5128" spans="1:4" ht="27" x14ac:dyDescent="0.2">
      <c r="A5128" s="120" t="s">
        <v>6994</v>
      </c>
      <c r="B5128" s="122" t="s">
        <v>12142</v>
      </c>
      <c r="C5128" s="121" t="s">
        <v>8</v>
      </c>
      <c r="D5128" s="123" t="s">
        <v>18645</v>
      </c>
    </row>
    <row r="5129" spans="1:4" ht="27" x14ac:dyDescent="0.2">
      <c r="A5129" s="120" t="s">
        <v>6995</v>
      </c>
      <c r="B5129" s="122" t="s">
        <v>12143</v>
      </c>
      <c r="C5129" s="121" t="s">
        <v>8</v>
      </c>
      <c r="D5129" s="123" t="s">
        <v>14269</v>
      </c>
    </row>
    <row r="5130" spans="1:4" ht="27" x14ac:dyDescent="0.2">
      <c r="A5130" s="120" t="s">
        <v>6996</v>
      </c>
      <c r="B5130" s="122" t="s">
        <v>12144</v>
      </c>
      <c r="C5130" s="121" t="s">
        <v>8</v>
      </c>
      <c r="D5130" s="123" t="s">
        <v>18646</v>
      </c>
    </row>
    <row r="5131" spans="1:4" ht="27" x14ac:dyDescent="0.2">
      <c r="A5131" s="120" t="s">
        <v>6997</v>
      </c>
      <c r="B5131" s="122" t="s">
        <v>12145</v>
      </c>
      <c r="C5131" s="121" t="s">
        <v>8</v>
      </c>
      <c r="D5131" s="123" t="s">
        <v>14655</v>
      </c>
    </row>
    <row r="5132" spans="1:4" ht="27" x14ac:dyDescent="0.2">
      <c r="A5132" s="120" t="s">
        <v>6998</v>
      </c>
      <c r="B5132" s="122" t="s">
        <v>12146</v>
      </c>
      <c r="C5132" s="121" t="s">
        <v>8</v>
      </c>
      <c r="D5132" s="123" t="s">
        <v>14656</v>
      </c>
    </row>
    <row r="5133" spans="1:4" ht="27" x14ac:dyDescent="0.2">
      <c r="A5133" s="120" t="s">
        <v>6999</v>
      </c>
      <c r="B5133" s="122" t="s">
        <v>12147</v>
      </c>
      <c r="C5133" s="121" t="s">
        <v>8</v>
      </c>
      <c r="D5133" s="123" t="s">
        <v>18647</v>
      </c>
    </row>
    <row r="5134" spans="1:4" ht="27" x14ac:dyDescent="0.2">
      <c r="A5134" s="120" t="s">
        <v>7000</v>
      </c>
      <c r="B5134" s="122" t="s">
        <v>12148</v>
      </c>
      <c r="C5134" s="121" t="s">
        <v>8</v>
      </c>
      <c r="D5134" s="123" t="s">
        <v>18341</v>
      </c>
    </row>
    <row r="5135" spans="1:4" ht="27" x14ac:dyDescent="0.2">
      <c r="A5135" s="120" t="s">
        <v>7001</v>
      </c>
      <c r="B5135" s="122" t="s">
        <v>12149</v>
      </c>
      <c r="C5135" s="121" t="s">
        <v>8</v>
      </c>
      <c r="D5135" s="123" t="s">
        <v>14658</v>
      </c>
    </row>
    <row r="5136" spans="1:4" ht="27" x14ac:dyDescent="0.2">
      <c r="A5136" s="120" t="s">
        <v>7002</v>
      </c>
      <c r="B5136" s="122" t="s">
        <v>12150</v>
      </c>
      <c r="C5136" s="121" t="s">
        <v>8</v>
      </c>
      <c r="D5136" s="123" t="s">
        <v>18648</v>
      </c>
    </row>
    <row r="5137" spans="1:4" ht="27" x14ac:dyDescent="0.2">
      <c r="A5137" s="120" t="s">
        <v>7004</v>
      </c>
      <c r="B5137" s="122" t="s">
        <v>12151</v>
      </c>
      <c r="C5137" s="121" t="s">
        <v>8</v>
      </c>
      <c r="D5137" s="123" t="s">
        <v>1478</v>
      </c>
    </row>
    <row r="5138" spans="1:4" ht="27" x14ac:dyDescent="0.2">
      <c r="A5138" s="120" t="s">
        <v>7005</v>
      </c>
      <c r="B5138" s="122" t="s">
        <v>12152</v>
      </c>
      <c r="C5138" s="121" t="s">
        <v>8</v>
      </c>
      <c r="D5138" s="123" t="s">
        <v>14659</v>
      </c>
    </row>
    <row r="5139" spans="1:4" ht="27" x14ac:dyDescent="0.2">
      <c r="A5139" s="120" t="s">
        <v>7006</v>
      </c>
      <c r="B5139" s="122" t="s">
        <v>12153</v>
      </c>
      <c r="C5139" s="121" t="s">
        <v>8</v>
      </c>
      <c r="D5139" s="123" t="s">
        <v>17668</v>
      </c>
    </row>
    <row r="5140" spans="1:4" ht="27" x14ac:dyDescent="0.2">
      <c r="A5140" s="120" t="s">
        <v>7007</v>
      </c>
      <c r="B5140" s="122" t="s">
        <v>12154</v>
      </c>
      <c r="C5140" s="121" t="s">
        <v>8</v>
      </c>
      <c r="D5140" s="123" t="s">
        <v>4409</v>
      </c>
    </row>
    <row r="5141" spans="1:4" ht="27" x14ac:dyDescent="0.2">
      <c r="A5141" s="120" t="s">
        <v>7008</v>
      </c>
      <c r="B5141" s="122" t="s">
        <v>12155</v>
      </c>
      <c r="C5141" s="121" t="s">
        <v>8</v>
      </c>
      <c r="D5141" s="123" t="s">
        <v>3239</v>
      </c>
    </row>
    <row r="5142" spans="1:4" ht="27" x14ac:dyDescent="0.2">
      <c r="A5142" s="120" t="s">
        <v>7009</v>
      </c>
      <c r="B5142" s="122" t="s">
        <v>12156</v>
      </c>
      <c r="C5142" s="121" t="s">
        <v>8</v>
      </c>
      <c r="D5142" s="123" t="s">
        <v>13556</v>
      </c>
    </row>
    <row r="5143" spans="1:4" ht="27" x14ac:dyDescent="0.2">
      <c r="A5143" s="120" t="s">
        <v>7010</v>
      </c>
      <c r="B5143" s="122" t="s">
        <v>12157</v>
      </c>
      <c r="C5143" s="121" t="s">
        <v>8</v>
      </c>
      <c r="D5143" s="123" t="s">
        <v>14661</v>
      </c>
    </row>
    <row r="5144" spans="1:4" ht="27" x14ac:dyDescent="0.2">
      <c r="A5144" s="120" t="s">
        <v>7011</v>
      </c>
      <c r="B5144" s="122" t="s">
        <v>12158</v>
      </c>
      <c r="C5144" s="121" t="s">
        <v>8</v>
      </c>
      <c r="D5144" s="123" t="s">
        <v>962</v>
      </c>
    </row>
    <row r="5145" spans="1:4" ht="27" x14ac:dyDescent="0.2">
      <c r="A5145" s="120" t="s">
        <v>7012</v>
      </c>
      <c r="B5145" s="122" t="s">
        <v>12159</v>
      </c>
      <c r="C5145" s="121" t="s">
        <v>8</v>
      </c>
      <c r="D5145" s="123" t="s">
        <v>14638</v>
      </c>
    </row>
    <row r="5146" spans="1:4" ht="27" x14ac:dyDescent="0.2">
      <c r="A5146" s="120" t="s">
        <v>7013</v>
      </c>
      <c r="B5146" s="122" t="s">
        <v>12160</v>
      </c>
      <c r="C5146" s="121" t="s">
        <v>8</v>
      </c>
      <c r="D5146" s="123" t="s">
        <v>17635</v>
      </c>
    </row>
    <row r="5147" spans="1:4" ht="27" x14ac:dyDescent="0.2">
      <c r="A5147" s="120" t="s">
        <v>7014</v>
      </c>
      <c r="B5147" s="122" t="s">
        <v>12161</v>
      </c>
      <c r="C5147" s="121" t="s">
        <v>8</v>
      </c>
      <c r="D5147" s="123" t="s">
        <v>14662</v>
      </c>
    </row>
    <row r="5148" spans="1:4" ht="27" x14ac:dyDescent="0.2">
      <c r="A5148" s="120" t="s">
        <v>7015</v>
      </c>
      <c r="B5148" s="122" t="s">
        <v>12162</v>
      </c>
      <c r="C5148" s="121" t="s">
        <v>8</v>
      </c>
      <c r="D5148" s="123" t="s">
        <v>18649</v>
      </c>
    </row>
    <row r="5149" spans="1:4" ht="13.5" x14ac:dyDescent="0.2">
      <c r="A5149" s="120" t="s">
        <v>7016</v>
      </c>
      <c r="B5149" s="122" t="s">
        <v>16028</v>
      </c>
      <c r="C5149" s="121" t="s">
        <v>35</v>
      </c>
      <c r="D5149" s="123" t="s">
        <v>325</v>
      </c>
    </row>
    <row r="5150" spans="1:4" ht="27" x14ac:dyDescent="0.2">
      <c r="A5150" s="120" t="s">
        <v>7017</v>
      </c>
      <c r="B5150" s="122" t="s">
        <v>12163</v>
      </c>
      <c r="C5150" s="121" t="s">
        <v>13227</v>
      </c>
      <c r="D5150" s="123" t="s">
        <v>666</v>
      </c>
    </row>
    <row r="5151" spans="1:4" ht="27" x14ac:dyDescent="0.2">
      <c r="A5151" s="120" t="s">
        <v>7018</v>
      </c>
      <c r="B5151" s="122" t="s">
        <v>12164</v>
      </c>
      <c r="C5151" s="121" t="s">
        <v>13227</v>
      </c>
      <c r="D5151" s="123" t="s">
        <v>248</v>
      </c>
    </row>
    <row r="5152" spans="1:4" ht="27" x14ac:dyDescent="0.2">
      <c r="A5152" s="120" t="s">
        <v>7019</v>
      </c>
      <c r="B5152" s="122" t="s">
        <v>12165</v>
      </c>
      <c r="C5152" s="121" t="s">
        <v>8</v>
      </c>
      <c r="D5152" s="123" t="s">
        <v>658</v>
      </c>
    </row>
    <row r="5153" spans="1:4" ht="27" x14ac:dyDescent="0.2">
      <c r="A5153" s="120" t="s">
        <v>7020</v>
      </c>
      <c r="B5153" s="122" t="s">
        <v>12166</v>
      </c>
      <c r="C5153" s="121" t="s">
        <v>8</v>
      </c>
      <c r="D5153" s="123" t="s">
        <v>4179</v>
      </c>
    </row>
    <row r="5154" spans="1:4" ht="27" x14ac:dyDescent="0.2">
      <c r="A5154" s="120" t="s">
        <v>7021</v>
      </c>
      <c r="B5154" s="122" t="s">
        <v>12167</v>
      </c>
      <c r="C5154" s="121" t="s">
        <v>8</v>
      </c>
      <c r="D5154" s="123" t="s">
        <v>17843</v>
      </c>
    </row>
    <row r="5155" spans="1:4" ht="27" x14ac:dyDescent="0.2">
      <c r="A5155" s="120" t="s">
        <v>7022</v>
      </c>
      <c r="B5155" s="122" t="s">
        <v>12168</v>
      </c>
      <c r="C5155" s="121" t="s">
        <v>8</v>
      </c>
      <c r="D5155" s="123" t="s">
        <v>5042</v>
      </c>
    </row>
    <row r="5156" spans="1:4" ht="27" x14ac:dyDescent="0.2">
      <c r="A5156" s="120" t="s">
        <v>7023</v>
      </c>
      <c r="B5156" s="122" t="s">
        <v>12169</v>
      </c>
      <c r="C5156" s="121" t="s">
        <v>8</v>
      </c>
      <c r="D5156" s="123" t="s">
        <v>870</v>
      </c>
    </row>
    <row r="5157" spans="1:4" ht="27" x14ac:dyDescent="0.2">
      <c r="A5157" s="120" t="s">
        <v>7024</v>
      </c>
      <c r="B5157" s="122" t="s">
        <v>12170</v>
      </c>
      <c r="C5157" s="121" t="s">
        <v>8</v>
      </c>
      <c r="D5157" s="123" t="s">
        <v>14007</v>
      </c>
    </row>
    <row r="5158" spans="1:4" ht="27" x14ac:dyDescent="0.2">
      <c r="A5158" s="120" t="s">
        <v>7025</v>
      </c>
      <c r="B5158" s="122" t="s">
        <v>12171</v>
      </c>
      <c r="C5158" s="121" t="s">
        <v>8</v>
      </c>
      <c r="D5158" s="123" t="s">
        <v>13735</v>
      </c>
    </row>
    <row r="5159" spans="1:4" ht="27" x14ac:dyDescent="0.2">
      <c r="A5159" s="120" t="s">
        <v>7026</v>
      </c>
      <c r="B5159" s="122" t="s">
        <v>12172</v>
      </c>
      <c r="C5159" s="121" t="s">
        <v>8</v>
      </c>
      <c r="D5159" s="123" t="s">
        <v>4680</v>
      </c>
    </row>
    <row r="5160" spans="1:4" ht="27" x14ac:dyDescent="0.2">
      <c r="A5160" s="120" t="s">
        <v>7027</v>
      </c>
      <c r="B5160" s="122" t="s">
        <v>12173</v>
      </c>
      <c r="C5160" s="121" t="s">
        <v>8</v>
      </c>
      <c r="D5160" s="123" t="s">
        <v>13778</v>
      </c>
    </row>
    <row r="5161" spans="1:4" ht="27" x14ac:dyDescent="0.2">
      <c r="A5161" s="120" t="s">
        <v>7028</v>
      </c>
      <c r="B5161" s="122" t="s">
        <v>12174</v>
      </c>
      <c r="C5161" s="121" t="s">
        <v>8</v>
      </c>
      <c r="D5161" s="123" t="s">
        <v>390</v>
      </c>
    </row>
    <row r="5162" spans="1:4" ht="27" x14ac:dyDescent="0.2">
      <c r="A5162" s="120" t="s">
        <v>7029</v>
      </c>
      <c r="B5162" s="122" t="s">
        <v>12175</v>
      </c>
      <c r="C5162" s="121" t="s">
        <v>8</v>
      </c>
      <c r="D5162" s="123" t="s">
        <v>5692</v>
      </c>
    </row>
    <row r="5163" spans="1:4" ht="27" x14ac:dyDescent="0.2">
      <c r="A5163" s="120" t="s">
        <v>7030</v>
      </c>
      <c r="B5163" s="122" t="s">
        <v>12176</v>
      </c>
      <c r="C5163" s="121" t="s">
        <v>8</v>
      </c>
      <c r="D5163" s="123" t="s">
        <v>17887</v>
      </c>
    </row>
    <row r="5164" spans="1:4" ht="27" x14ac:dyDescent="0.2">
      <c r="A5164" s="120" t="s">
        <v>7031</v>
      </c>
      <c r="B5164" s="122" t="s">
        <v>12177</v>
      </c>
      <c r="C5164" s="121" t="s">
        <v>8</v>
      </c>
      <c r="D5164" s="123" t="s">
        <v>729</v>
      </c>
    </row>
    <row r="5165" spans="1:4" ht="27" x14ac:dyDescent="0.2">
      <c r="A5165" s="120" t="s">
        <v>7032</v>
      </c>
      <c r="B5165" s="122" t="s">
        <v>12178</v>
      </c>
      <c r="C5165" s="121" t="s">
        <v>8</v>
      </c>
      <c r="D5165" s="123" t="s">
        <v>14259</v>
      </c>
    </row>
    <row r="5166" spans="1:4" ht="27" x14ac:dyDescent="0.2">
      <c r="A5166" s="120" t="s">
        <v>7033</v>
      </c>
      <c r="B5166" s="122" t="s">
        <v>12179</v>
      </c>
      <c r="C5166" s="121" t="s">
        <v>8</v>
      </c>
      <c r="D5166" s="123" t="s">
        <v>18094</v>
      </c>
    </row>
    <row r="5167" spans="1:4" ht="27" x14ac:dyDescent="0.2">
      <c r="A5167" s="120" t="s">
        <v>7034</v>
      </c>
      <c r="B5167" s="122" t="s">
        <v>12180</v>
      </c>
      <c r="C5167" s="121" t="s">
        <v>8</v>
      </c>
      <c r="D5167" s="123" t="s">
        <v>5409</v>
      </c>
    </row>
    <row r="5168" spans="1:4" ht="27" x14ac:dyDescent="0.2">
      <c r="A5168" s="120" t="s">
        <v>7035</v>
      </c>
      <c r="B5168" s="122" t="s">
        <v>12181</v>
      </c>
      <c r="C5168" s="121" t="s">
        <v>8</v>
      </c>
      <c r="D5168" s="123" t="s">
        <v>18650</v>
      </c>
    </row>
    <row r="5169" spans="1:4" ht="13.5" x14ac:dyDescent="0.2">
      <c r="A5169" s="120" t="s">
        <v>7036</v>
      </c>
      <c r="B5169" s="122" t="s">
        <v>12182</v>
      </c>
      <c r="C5169" s="121" t="s">
        <v>8</v>
      </c>
      <c r="D5169" s="123" t="s">
        <v>5026</v>
      </c>
    </row>
    <row r="5170" spans="1:4" ht="40.5" x14ac:dyDescent="0.2">
      <c r="A5170" s="120" t="s">
        <v>7037</v>
      </c>
      <c r="B5170" s="122" t="s">
        <v>12183</v>
      </c>
      <c r="C5170" s="121" t="s">
        <v>35</v>
      </c>
      <c r="D5170" s="123" t="s">
        <v>18651</v>
      </c>
    </row>
    <row r="5171" spans="1:4" ht="27" x14ac:dyDescent="0.2">
      <c r="A5171" s="120" t="s">
        <v>7038</v>
      </c>
      <c r="B5171" s="122" t="s">
        <v>12184</v>
      </c>
      <c r="C5171" s="121" t="s">
        <v>35</v>
      </c>
      <c r="D5171" s="123" t="s">
        <v>18652</v>
      </c>
    </row>
    <row r="5172" spans="1:4" ht="27" x14ac:dyDescent="0.2">
      <c r="A5172" s="120" t="s">
        <v>7039</v>
      </c>
      <c r="B5172" s="122" t="s">
        <v>12185</v>
      </c>
      <c r="C5172" s="121" t="s">
        <v>8</v>
      </c>
      <c r="D5172" s="123" t="s">
        <v>886</v>
      </c>
    </row>
    <row r="5173" spans="1:4" ht="13.5" x14ac:dyDescent="0.2">
      <c r="A5173" s="120" t="s">
        <v>7040</v>
      </c>
      <c r="B5173" s="122" t="s">
        <v>12186</v>
      </c>
      <c r="C5173" s="121" t="s">
        <v>13232</v>
      </c>
      <c r="D5173" s="123" t="s">
        <v>18653</v>
      </c>
    </row>
    <row r="5174" spans="1:4" ht="13.5" x14ac:dyDescent="0.2">
      <c r="A5174" s="120" t="s">
        <v>7041</v>
      </c>
      <c r="B5174" s="122" t="s">
        <v>12187</v>
      </c>
      <c r="C5174" s="121" t="s">
        <v>13232</v>
      </c>
      <c r="D5174" s="123" t="s">
        <v>18654</v>
      </c>
    </row>
    <row r="5175" spans="1:4" ht="27" x14ac:dyDescent="0.2">
      <c r="A5175" s="120" t="s">
        <v>14665</v>
      </c>
      <c r="B5175" s="122" t="s">
        <v>16029</v>
      </c>
      <c r="C5175" s="121" t="s">
        <v>50</v>
      </c>
      <c r="D5175" s="123" t="s">
        <v>18655</v>
      </c>
    </row>
    <row r="5176" spans="1:4" ht="40.5" x14ac:dyDescent="0.2">
      <c r="A5176" s="120" t="s">
        <v>7042</v>
      </c>
      <c r="B5176" s="122" t="s">
        <v>12188</v>
      </c>
      <c r="C5176" s="121" t="s">
        <v>50</v>
      </c>
      <c r="D5176" s="123" t="s">
        <v>18656</v>
      </c>
    </row>
    <row r="5177" spans="1:4" ht="40.5" x14ac:dyDescent="0.2">
      <c r="A5177" s="120" t="s">
        <v>7043</v>
      </c>
      <c r="B5177" s="122" t="s">
        <v>12189</v>
      </c>
      <c r="C5177" s="121" t="s">
        <v>50</v>
      </c>
      <c r="D5177" s="123" t="s">
        <v>18657</v>
      </c>
    </row>
    <row r="5178" spans="1:4" ht="40.5" x14ac:dyDescent="0.2">
      <c r="A5178" s="120" t="s">
        <v>7044</v>
      </c>
      <c r="B5178" s="122" t="s">
        <v>12190</v>
      </c>
      <c r="C5178" s="121" t="s">
        <v>50</v>
      </c>
      <c r="D5178" s="123" t="s">
        <v>18658</v>
      </c>
    </row>
    <row r="5179" spans="1:4" ht="40.5" x14ac:dyDescent="0.2">
      <c r="A5179" s="120" t="s">
        <v>7045</v>
      </c>
      <c r="B5179" s="122" t="s">
        <v>12191</v>
      </c>
      <c r="C5179" s="121" t="s">
        <v>50</v>
      </c>
      <c r="D5179" s="123" t="s">
        <v>18659</v>
      </c>
    </row>
    <row r="5180" spans="1:4" ht="40.5" x14ac:dyDescent="0.2">
      <c r="A5180" s="120" t="s">
        <v>7046</v>
      </c>
      <c r="B5180" s="122" t="s">
        <v>12192</v>
      </c>
      <c r="C5180" s="121" t="s">
        <v>50</v>
      </c>
      <c r="D5180" s="123" t="s">
        <v>18660</v>
      </c>
    </row>
    <row r="5181" spans="1:4" ht="40.5" x14ac:dyDescent="0.2">
      <c r="A5181" s="120" t="s">
        <v>7047</v>
      </c>
      <c r="B5181" s="122" t="s">
        <v>12193</v>
      </c>
      <c r="C5181" s="121" t="s">
        <v>50</v>
      </c>
      <c r="D5181" s="123" t="s">
        <v>18661</v>
      </c>
    </row>
    <row r="5182" spans="1:4" ht="40.5" x14ac:dyDescent="0.2">
      <c r="A5182" s="120" t="s">
        <v>7048</v>
      </c>
      <c r="B5182" s="122" t="s">
        <v>12194</v>
      </c>
      <c r="C5182" s="121" t="s">
        <v>50</v>
      </c>
      <c r="D5182" s="123" t="s">
        <v>18662</v>
      </c>
    </row>
    <row r="5183" spans="1:4" ht="40.5" x14ac:dyDescent="0.2">
      <c r="A5183" s="120" t="s">
        <v>7049</v>
      </c>
      <c r="B5183" s="122" t="s">
        <v>12195</v>
      </c>
      <c r="C5183" s="121" t="s">
        <v>50</v>
      </c>
      <c r="D5183" s="123" t="s">
        <v>18663</v>
      </c>
    </row>
    <row r="5184" spans="1:4" ht="40.5" x14ac:dyDescent="0.2">
      <c r="A5184" s="120" t="s">
        <v>7050</v>
      </c>
      <c r="B5184" s="122" t="s">
        <v>12196</v>
      </c>
      <c r="C5184" s="121" t="s">
        <v>50</v>
      </c>
      <c r="D5184" s="123" t="s">
        <v>18664</v>
      </c>
    </row>
    <row r="5185" spans="1:4" ht="40.5" x14ac:dyDescent="0.2">
      <c r="A5185" s="120" t="s">
        <v>7051</v>
      </c>
      <c r="B5185" s="122" t="s">
        <v>12197</v>
      </c>
      <c r="C5185" s="121" t="s">
        <v>50</v>
      </c>
      <c r="D5185" s="123" t="s">
        <v>18665</v>
      </c>
    </row>
    <row r="5186" spans="1:4" ht="27" x14ac:dyDescent="0.2">
      <c r="A5186" s="120" t="s">
        <v>7052</v>
      </c>
      <c r="B5186" s="122" t="s">
        <v>16030</v>
      </c>
      <c r="C5186" s="121" t="s">
        <v>8</v>
      </c>
      <c r="D5186" s="123" t="s">
        <v>371</v>
      </c>
    </row>
    <row r="5187" spans="1:4" ht="27" x14ac:dyDescent="0.2">
      <c r="A5187" s="120" t="s">
        <v>7053</v>
      </c>
      <c r="B5187" s="122" t="s">
        <v>16031</v>
      </c>
      <c r="C5187" s="121" t="s">
        <v>8</v>
      </c>
      <c r="D5187" s="123" t="s">
        <v>624</v>
      </c>
    </row>
    <row r="5188" spans="1:4" ht="27" x14ac:dyDescent="0.2">
      <c r="A5188" s="120" t="s">
        <v>7054</v>
      </c>
      <c r="B5188" s="122" t="s">
        <v>12198</v>
      </c>
      <c r="C5188" s="121" t="s">
        <v>50</v>
      </c>
      <c r="D5188" s="123" t="s">
        <v>18666</v>
      </c>
    </row>
    <row r="5189" spans="1:4" ht="27" x14ac:dyDescent="0.2">
      <c r="A5189" s="120" t="s">
        <v>7055</v>
      </c>
      <c r="B5189" s="122" t="s">
        <v>12199</v>
      </c>
      <c r="C5189" s="121" t="s">
        <v>50</v>
      </c>
      <c r="D5189" s="123" t="s">
        <v>18667</v>
      </c>
    </row>
    <row r="5190" spans="1:4" ht="27" x14ac:dyDescent="0.2">
      <c r="A5190" s="120" t="s">
        <v>7057</v>
      </c>
      <c r="B5190" s="122" t="s">
        <v>12200</v>
      </c>
      <c r="C5190" s="121" t="s">
        <v>50</v>
      </c>
      <c r="D5190" s="123" t="s">
        <v>18668</v>
      </c>
    </row>
    <row r="5191" spans="1:4" ht="27" x14ac:dyDescent="0.2">
      <c r="A5191" s="120" t="s">
        <v>7058</v>
      </c>
      <c r="B5191" s="122" t="s">
        <v>12201</v>
      </c>
      <c r="C5191" s="121" t="s">
        <v>8</v>
      </c>
      <c r="D5191" s="123" t="s">
        <v>13531</v>
      </c>
    </row>
    <row r="5192" spans="1:4" ht="13.5" x14ac:dyDescent="0.2">
      <c r="A5192" s="120" t="s">
        <v>7059</v>
      </c>
      <c r="B5192" s="122" t="s">
        <v>12202</v>
      </c>
      <c r="C5192" s="121" t="s">
        <v>8</v>
      </c>
      <c r="D5192" s="123" t="s">
        <v>14175</v>
      </c>
    </row>
    <row r="5193" spans="1:4" ht="13.5" x14ac:dyDescent="0.2">
      <c r="A5193" s="120" t="s">
        <v>7060</v>
      </c>
      <c r="B5193" s="122" t="s">
        <v>12203</v>
      </c>
      <c r="C5193" s="121" t="s">
        <v>8</v>
      </c>
      <c r="D5193" s="123" t="s">
        <v>760</v>
      </c>
    </row>
    <row r="5194" spans="1:4" ht="13.5" x14ac:dyDescent="0.2">
      <c r="A5194" s="120" t="s">
        <v>7061</v>
      </c>
      <c r="B5194" s="122" t="s">
        <v>12204</v>
      </c>
      <c r="C5194" s="121" t="s">
        <v>8</v>
      </c>
      <c r="D5194" s="123" t="s">
        <v>1074</v>
      </c>
    </row>
    <row r="5195" spans="1:4" ht="13.5" x14ac:dyDescent="0.2">
      <c r="A5195" s="120" t="s">
        <v>7062</v>
      </c>
      <c r="B5195" s="122" t="s">
        <v>12205</v>
      </c>
      <c r="C5195" s="121" t="s">
        <v>8</v>
      </c>
      <c r="D5195" s="123" t="s">
        <v>18669</v>
      </c>
    </row>
    <row r="5196" spans="1:4" ht="27" x14ac:dyDescent="0.2">
      <c r="A5196" s="120" t="s">
        <v>7063</v>
      </c>
      <c r="B5196" s="122" t="s">
        <v>12206</v>
      </c>
      <c r="C5196" s="121" t="s">
        <v>8</v>
      </c>
      <c r="D5196" s="123" t="s">
        <v>978</v>
      </c>
    </row>
    <row r="5197" spans="1:4" ht="13.5" x14ac:dyDescent="0.2">
      <c r="A5197" s="120" t="s">
        <v>7064</v>
      </c>
      <c r="B5197" s="122" t="s">
        <v>12207</v>
      </c>
      <c r="C5197" s="121" t="s">
        <v>8</v>
      </c>
      <c r="D5197" s="123" t="s">
        <v>1272</v>
      </c>
    </row>
    <row r="5198" spans="1:4" ht="27" x14ac:dyDescent="0.2">
      <c r="A5198" s="120" t="s">
        <v>7066</v>
      </c>
      <c r="B5198" s="122" t="s">
        <v>16032</v>
      </c>
      <c r="C5198" s="121" t="s">
        <v>8</v>
      </c>
      <c r="D5198" s="123" t="s">
        <v>407</v>
      </c>
    </row>
    <row r="5199" spans="1:4" ht="27" x14ac:dyDescent="0.2">
      <c r="A5199" s="120" t="s">
        <v>7067</v>
      </c>
      <c r="B5199" s="122" t="s">
        <v>16033</v>
      </c>
      <c r="C5199" s="121" t="s">
        <v>8</v>
      </c>
      <c r="D5199" s="123" t="s">
        <v>818</v>
      </c>
    </row>
    <row r="5200" spans="1:4" ht="27" x14ac:dyDescent="0.2">
      <c r="A5200" s="120" t="s">
        <v>7068</v>
      </c>
      <c r="B5200" s="122" t="s">
        <v>16034</v>
      </c>
      <c r="C5200" s="121" t="s">
        <v>8</v>
      </c>
      <c r="D5200" s="123" t="s">
        <v>853</v>
      </c>
    </row>
    <row r="5201" spans="1:4" ht="27" x14ac:dyDescent="0.2">
      <c r="A5201" s="120" t="s">
        <v>7069</v>
      </c>
      <c r="B5201" s="122" t="s">
        <v>16035</v>
      </c>
      <c r="C5201" s="121" t="s">
        <v>8</v>
      </c>
      <c r="D5201" s="123" t="s">
        <v>1067</v>
      </c>
    </row>
    <row r="5202" spans="1:4" ht="27" x14ac:dyDescent="0.2">
      <c r="A5202" s="120" t="s">
        <v>7070</v>
      </c>
      <c r="B5202" s="122" t="s">
        <v>16036</v>
      </c>
      <c r="C5202" s="121" t="s">
        <v>8</v>
      </c>
      <c r="D5202" s="123" t="s">
        <v>453</v>
      </c>
    </row>
    <row r="5203" spans="1:4" ht="40.5" x14ac:dyDescent="0.2">
      <c r="A5203" s="120" t="s">
        <v>7071</v>
      </c>
      <c r="B5203" s="122" t="s">
        <v>12208</v>
      </c>
      <c r="C5203" s="121" t="s">
        <v>8</v>
      </c>
      <c r="D5203" s="123" t="s">
        <v>849</v>
      </c>
    </row>
    <row r="5204" spans="1:4" ht="40.5" x14ac:dyDescent="0.2">
      <c r="A5204" s="120" t="s">
        <v>7072</v>
      </c>
      <c r="B5204" s="122" t="s">
        <v>12209</v>
      </c>
      <c r="C5204" s="121" t="s">
        <v>8</v>
      </c>
      <c r="D5204" s="123" t="s">
        <v>1305</v>
      </c>
    </row>
    <row r="5205" spans="1:4" ht="40.5" x14ac:dyDescent="0.2">
      <c r="A5205" s="120" t="s">
        <v>7073</v>
      </c>
      <c r="B5205" s="122" t="s">
        <v>12210</v>
      </c>
      <c r="C5205" s="121" t="s">
        <v>8</v>
      </c>
      <c r="D5205" s="123" t="s">
        <v>18670</v>
      </c>
    </row>
    <row r="5206" spans="1:4" ht="40.5" x14ac:dyDescent="0.2">
      <c r="A5206" s="120" t="s">
        <v>7075</v>
      </c>
      <c r="B5206" s="122" t="s">
        <v>12211</v>
      </c>
      <c r="C5206" s="121" t="s">
        <v>8</v>
      </c>
      <c r="D5206" s="123" t="s">
        <v>13644</v>
      </c>
    </row>
    <row r="5207" spans="1:4" ht="27" x14ac:dyDescent="0.2">
      <c r="A5207" s="120" t="s">
        <v>7076</v>
      </c>
      <c r="B5207" s="122" t="s">
        <v>12212</v>
      </c>
      <c r="C5207" s="121" t="s">
        <v>8</v>
      </c>
      <c r="D5207" s="123" t="s">
        <v>516</v>
      </c>
    </row>
    <row r="5208" spans="1:4" ht="40.5" x14ac:dyDescent="0.2">
      <c r="A5208" s="120" t="s">
        <v>7078</v>
      </c>
      <c r="B5208" s="122" t="s">
        <v>12213</v>
      </c>
      <c r="C5208" s="121" t="s">
        <v>8</v>
      </c>
      <c r="D5208" s="123" t="s">
        <v>3659</v>
      </c>
    </row>
    <row r="5209" spans="1:4" ht="40.5" x14ac:dyDescent="0.2">
      <c r="A5209" s="120" t="s">
        <v>7079</v>
      </c>
      <c r="B5209" s="122" t="s">
        <v>12214</v>
      </c>
      <c r="C5209" s="121" t="s">
        <v>8</v>
      </c>
      <c r="D5209" s="123" t="s">
        <v>253</v>
      </c>
    </row>
    <row r="5210" spans="1:4" ht="40.5" x14ac:dyDescent="0.2">
      <c r="A5210" s="120" t="s">
        <v>7081</v>
      </c>
      <c r="B5210" s="122" t="s">
        <v>12215</v>
      </c>
      <c r="C5210" s="121" t="s">
        <v>8</v>
      </c>
      <c r="D5210" s="123" t="s">
        <v>13930</v>
      </c>
    </row>
    <row r="5211" spans="1:4" ht="40.5" x14ac:dyDescent="0.2">
      <c r="A5211" s="120" t="s">
        <v>7082</v>
      </c>
      <c r="B5211" s="122" t="s">
        <v>12216</v>
      </c>
      <c r="C5211" s="121" t="s">
        <v>8</v>
      </c>
      <c r="D5211" s="123" t="s">
        <v>4390</v>
      </c>
    </row>
    <row r="5212" spans="1:4" ht="27" x14ac:dyDescent="0.2">
      <c r="A5212" s="120" t="s">
        <v>7083</v>
      </c>
      <c r="B5212" s="122" t="s">
        <v>12217</v>
      </c>
      <c r="C5212" s="121" t="s">
        <v>8</v>
      </c>
      <c r="D5212" s="123" t="s">
        <v>14745</v>
      </c>
    </row>
    <row r="5213" spans="1:4" ht="27" x14ac:dyDescent="0.2">
      <c r="A5213" s="120" t="s">
        <v>7085</v>
      </c>
      <c r="B5213" s="122" t="s">
        <v>12218</v>
      </c>
      <c r="C5213" s="121" t="s">
        <v>8</v>
      </c>
      <c r="D5213" s="123" t="s">
        <v>2708</v>
      </c>
    </row>
    <row r="5214" spans="1:4" ht="13.5" x14ac:dyDescent="0.2">
      <c r="A5214" s="120" t="s">
        <v>7087</v>
      </c>
      <c r="B5214" s="122" t="s">
        <v>16037</v>
      </c>
      <c r="C5214" s="121" t="s">
        <v>8</v>
      </c>
      <c r="D5214" s="123" t="s">
        <v>664</v>
      </c>
    </row>
    <row r="5215" spans="1:4" ht="13.5" x14ac:dyDescent="0.2">
      <c r="A5215" s="120" t="s">
        <v>7088</v>
      </c>
      <c r="B5215" s="122" t="s">
        <v>16038</v>
      </c>
      <c r="C5215" s="121" t="s">
        <v>8</v>
      </c>
      <c r="D5215" s="123" t="s">
        <v>2418</v>
      </c>
    </row>
    <row r="5216" spans="1:4" ht="13.5" x14ac:dyDescent="0.2">
      <c r="A5216" s="120" t="s">
        <v>7089</v>
      </c>
      <c r="B5216" s="122" t="s">
        <v>16039</v>
      </c>
      <c r="C5216" s="121" t="s">
        <v>8</v>
      </c>
      <c r="D5216" s="123" t="s">
        <v>763</v>
      </c>
    </row>
    <row r="5217" spans="1:4" ht="13.5" x14ac:dyDescent="0.2">
      <c r="A5217" s="120" t="s">
        <v>7090</v>
      </c>
      <c r="B5217" s="122" t="s">
        <v>16040</v>
      </c>
      <c r="C5217" s="121" t="s">
        <v>8</v>
      </c>
      <c r="D5217" s="123" t="s">
        <v>650</v>
      </c>
    </row>
    <row r="5218" spans="1:4" ht="27" x14ac:dyDescent="0.2">
      <c r="A5218" s="120" t="s">
        <v>7091</v>
      </c>
      <c r="B5218" s="122" t="s">
        <v>12219</v>
      </c>
      <c r="C5218" s="121" t="s">
        <v>8</v>
      </c>
      <c r="D5218" s="123" t="s">
        <v>17615</v>
      </c>
    </row>
    <row r="5219" spans="1:4" ht="27" x14ac:dyDescent="0.2">
      <c r="A5219" s="120" t="s">
        <v>7092</v>
      </c>
      <c r="B5219" s="122" t="s">
        <v>12220</v>
      </c>
      <c r="C5219" s="121" t="s">
        <v>8</v>
      </c>
      <c r="D5219" s="123" t="s">
        <v>1554</v>
      </c>
    </row>
    <row r="5220" spans="1:4" ht="27" x14ac:dyDescent="0.2">
      <c r="A5220" s="120" t="s">
        <v>7093</v>
      </c>
      <c r="B5220" s="122" t="s">
        <v>12221</v>
      </c>
      <c r="C5220" s="121" t="s">
        <v>8</v>
      </c>
      <c r="D5220" s="123" t="s">
        <v>18506</v>
      </c>
    </row>
    <row r="5221" spans="1:4" ht="27" x14ac:dyDescent="0.2">
      <c r="A5221" s="120" t="s">
        <v>7094</v>
      </c>
      <c r="B5221" s="122" t="s">
        <v>12222</v>
      </c>
      <c r="C5221" s="121" t="s">
        <v>8</v>
      </c>
      <c r="D5221" s="123" t="s">
        <v>869</v>
      </c>
    </row>
    <row r="5222" spans="1:4" ht="27" x14ac:dyDescent="0.2">
      <c r="A5222" s="120" t="s">
        <v>7095</v>
      </c>
      <c r="B5222" s="122" t="s">
        <v>12223</v>
      </c>
      <c r="C5222" s="121" t="s">
        <v>8</v>
      </c>
      <c r="D5222" s="123" t="s">
        <v>18671</v>
      </c>
    </row>
    <row r="5223" spans="1:4" ht="27" x14ac:dyDescent="0.2">
      <c r="A5223" s="120" t="s">
        <v>7096</v>
      </c>
      <c r="B5223" s="122" t="s">
        <v>12224</v>
      </c>
      <c r="C5223" s="121" t="s">
        <v>8</v>
      </c>
      <c r="D5223" s="123" t="s">
        <v>914</v>
      </c>
    </row>
    <row r="5224" spans="1:4" ht="27" x14ac:dyDescent="0.2">
      <c r="A5224" s="120" t="s">
        <v>7097</v>
      </c>
      <c r="B5224" s="122" t="s">
        <v>12225</v>
      </c>
      <c r="C5224" s="121" t="s">
        <v>8</v>
      </c>
      <c r="D5224" s="123" t="s">
        <v>982</v>
      </c>
    </row>
    <row r="5225" spans="1:4" ht="27" x14ac:dyDescent="0.2">
      <c r="A5225" s="120" t="s">
        <v>7098</v>
      </c>
      <c r="B5225" s="122" t="s">
        <v>12226</v>
      </c>
      <c r="C5225" s="121" t="s">
        <v>8</v>
      </c>
      <c r="D5225" s="123" t="s">
        <v>18235</v>
      </c>
    </row>
    <row r="5226" spans="1:4" ht="13.5" x14ac:dyDescent="0.2">
      <c r="A5226" s="120" t="s">
        <v>7099</v>
      </c>
      <c r="B5226" s="122" t="s">
        <v>12227</v>
      </c>
      <c r="C5226" s="121" t="s">
        <v>8</v>
      </c>
      <c r="D5226" s="123" t="s">
        <v>871</v>
      </c>
    </row>
    <row r="5227" spans="1:4" ht="13.5" x14ac:dyDescent="0.2">
      <c r="A5227" s="120" t="s">
        <v>7101</v>
      </c>
      <c r="B5227" s="122" t="s">
        <v>12228</v>
      </c>
      <c r="C5227" s="121" t="s">
        <v>8</v>
      </c>
      <c r="D5227" s="123" t="s">
        <v>353</v>
      </c>
    </row>
    <row r="5228" spans="1:4" ht="13.5" x14ac:dyDescent="0.2">
      <c r="A5228" s="120" t="s">
        <v>7102</v>
      </c>
      <c r="B5228" s="122" t="s">
        <v>12229</v>
      </c>
      <c r="C5228" s="121" t="s">
        <v>8</v>
      </c>
      <c r="D5228" s="123" t="s">
        <v>18672</v>
      </c>
    </row>
    <row r="5229" spans="1:4" ht="13.5" x14ac:dyDescent="0.2">
      <c r="A5229" s="120" t="s">
        <v>7104</v>
      </c>
      <c r="B5229" s="122" t="s">
        <v>12230</v>
      </c>
      <c r="C5229" s="121" t="s">
        <v>8</v>
      </c>
      <c r="D5229" s="123" t="s">
        <v>179</v>
      </c>
    </row>
    <row r="5230" spans="1:4" ht="13.5" x14ac:dyDescent="0.2">
      <c r="A5230" s="120" t="s">
        <v>7105</v>
      </c>
      <c r="B5230" s="122" t="s">
        <v>12231</v>
      </c>
      <c r="C5230" s="121" t="s">
        <v>8</v>
      </c>
      <c r="D5230" s="123" t="s">
        <v>1162</v>
      </c>
    </row>
    <row r="5231" spans="1:4" ht="13.5" x14ac:dyDescent="0.2">
      <c r="A5231" s="120" t="s">
        <v>7106</v>
      </c>
      <c r="B5231" s="122" t="s">
        <v>12232</v>
      </c>
      <c r="C5231" s="121" t="s">
        <v>8</v>
      </c>
      <c r="D5231" s="123" t="s">
        <v>14504</v>
      </c>
    </row>
    <row r="5232" spans="1:4" ht="27" x14ac:dyDescent="0.2">
      <c r="A5232" s="120" t="s">
        <v>7107</v>
      </c>
      <c r="B5232" s="122" t="s">
        <v>12233</v>
      </c>
      <c r="C5232" s="121" t="s">
        <v>8</v>
      </c>
      <c r="D5232" s="123" t="s">
        <v>438</v>
      </c>
    </row>
    <row r="5233" spans="1:4" ht="27" x14ac:dyDescent="0.2">
      <c r="A5233" s="120" t="s">
        <v>7108</v>
      </c>
      <c r="B5233" s="122" t="s">
        <v>12234</v>
      </c>
      <c r="C5233" s="121" t="s">
        <v>8</v>
      </c>
      <c r="D5233" s="123" t="s">
        <v>18673</v>
      </c>
    </row>
    <row r="5234" spans="1:4" ht="27" x14ac:dyDescent="0.2">
      <c r="A5234" s="120" t="s">
        <v>7109</v>
      </c>
      <c r="B5234" s="122" t="s">
        <v>12235</v>
      </c>
      <c r="C5234" s="121" t="s">
        <v>8</v>
      </c>
      <c r="D5234" s="123" t="s">
        <v>593</v>
      </c>
    </row>
    <row r="5235" spans="1:4" ht="27" x14ac:dyDescent="0.2">
      <c r="A5235" s="120" t="s">
        <v>7110</v>
      </c>
      <c r="B5235" s="122" t="s">
        <v>12236</v>
      </c>
      <c r="C5235" s="121" t="s">
        <v>8</v>
      </c>
      <c r="D5235" s="123" t="s">
        <v>975</v>
      </c>
    </row>
    <row r="5236" spans="1:4" ht="27" x14ac:dyDescent="0.2">
      <c r="A5236" s="120" t="s">
        <v>7111</v>
      </c>
      <c r="B5236" s="122" t="s">
        <v>12237</v>
      </c>
      <c r="C5236" s="121" t="s">
        <v>8</v>
      </c>
      <c r="D5236" s="123" t="s">
        <v>179</v>
      </c>
    </row>
    <row r="5237" spans="1:4" ht="27" x14ac:dyDescent="0.2">
      <c r="A5237" s="120" t="s">
        <v>7112</v>
      </c>
      <c r="B5237" s="122" t="s">
        <v>12238</v>
      </c>
      <c r="C5237" s="121" t="s">
        <v>8</v>
      </c>
      <c r="D5237" s="123" t="s">
        <v>795</v>
      </c>
    </row>
    <row r="5238" spans="1:4" ht="27" x14ac:dyDescent="0.2">
      <c r="A5238" s="120" t="s">
        <v>7114</v>
      </c>
      <c r="B5238" s="122" t="s">
        <v>12239</v>
      </c>
      <c r="C5238" s="121" t="s">
        <v>8</v>
      </c>
      <c r="D5238" s="123" t="s">
        <v>1162</v>
      </c>
    </row>
    <row r="5239" spans="1:4" ht="27" x14ac:dyDescent="0.2">
      <c r="A5239" s="120" t="s">
        <v>7115</v>
      </c>
      <c r="B5239" s="122" t="s">
        <v>12240</v>
      </c>
      <c r="C5239" s="121" t="s">
        <v>8</v>
      </c>
      <c r="D5239" s="123" t="s">
        <v>1582</v>
      </c>
    </row>
    <row r="5240" spans="1:4" ht="27" x14ac:dyDescent="0.2">
      <c r="A5240" s="120" t="s">
        <v>7116</v>
      </c>
      <c r="B5240" s="122" t="s">
        <v>12241</v>
      </c>
      <c r="C5240" s="121" t="s">
        <v>8</v>
      </c>
      <c r="D5240" s="123" t="s">
        <v>2093</v>
      </c>
    </row>
    <row r="5241" spans="1:4" ht="27" x14ac:dyDescent="0.2">
      <c r="A5241" s="120" t="s">
        <v>7117</v>
      </c>
      <c r="B5241" s="122" t="s">
        <v>12242</v>
      </c>
      <c r="C5241" s="121" t="s">
        <v>8</v>
      </c>
      <c r="D5241" s="123" t="s">
        <v>966</v>
      </c>
    </row>
    <row r="5242" spans="1:4" ht="27" x14ac:dyDescent="0.2">
      <c r="A5242" s="120" t="s">
        <v>7118</v>
      </c>
      <c r="B5242" s="122" t="s">
        <v>12243</v>
      </c>
      <c r="C5242" s="121" t="s">
        <v>8</v>
      </c>
      <c r="D5242" s="123" t="s">
        <v>3235</v>
      </c>
    </row>
    <row r="5243" spans="1:4" ht="27" x14ac:dyDescent="0.2">
      <c r="A5243" s="120" t="s">
        <v>7119</v>
      </c>
      <c r="B5243" s="122" t="s">
        <v>12244</v>
      </c>
      <c r="C5243" s="121" t="s">
        <v>8</v>
      </c>
      <c r="D5243" s="123" t="s">
        <v>14744</v>
      </c>
    </row>
    <row r="5244" spans="1:4" ht="27" x14ac:dyDescent="0.2">
      <c r="A5244" s="120" t="s">
        <v>7120</v>
      </c>
      <c r="B5244" s="122" t="s">
        <v>12245</v>
      </c>
      <c r="C5244" s="121" t="s">
        <v>8</v>
      </c>
      <c r="D5244" s="123" t="s">
        <v>4009</v>
      </c>
    </row>
    <row r="5245" spans="1:4" ht="27" x14ac:dyDescent="0.2">
      <c r="A5245" s="120" t="s">
        <v>7122</v>
      </c>
      <c r="B5245" s="122" t="s">
        <v>12246</v>
      </c>
      <c r="C5245" s="121" t="s">
        <v>8</v>
      </c>
      <c r="D5245" s="123" t="s">
        <v>14422</v>
      </c>
    </row>
    <row r="5246" spans="1:4" ht="27" x14ac:dyDescent="0.2">
      <c r="A5246" s="120" t="s">
        <v>7123</v>
      </c>
      <c r="B5246" s="122" t="s">
        <v>12247</v>
      </c>
      <c r="C5246" s="121" t="s">
        <v>8</v>
      </c>
      <c r="D5246" s="123" t="s">
        <v>1312</v>
      </c>
    </row>
    <row r="5247" spans="1:4" ht="13.5" x14ac:dyDescent="0.2">
      <c r="A5247" s="120" t="s">
        <v>7124</v>
      </c>
      <c r="B5247" s="122" t="s">
        <v>12248</v>
      </c>
      <c r="C5247" s="121" t="s">
        <v>8</v>
      </c>
      <c r="D5247" s="123" t="s">
        <v>18674</v>
      </c>
    </row>
    <row r="5248" spans="1:4" ht="13.5" x14ac:dyDescent="0.2">
      <c r="A5248" s="120" t="s">
        <v>7126</v>
      </c>
      <c r="B5248" s="122" t="s">
        <v>12249</v>
      </c>
      <c r="C5248" s="121" t="s">
        <v>8</v>
      </c>
      <c r="D5248" s="123" t="s">
        <v>18675</v>
      </c>
    </row>
    <row r="5249" spans="1:4" ht="13.5" x14ac:dyDescent="0.2">
      <c r="A5249" s="120" t="s">
        <v>7127</v>
      </c>
      <c r="B5249" s="122" t="s">
        <v>12250</v>
      </c>
      <c r="C5249" s="121" t="s">
        <v>8</v>
      </c>
      <c r="D5249" s="123" t="s">
        <v>18676</v>
      </c>
    </row>
    <row r="5250" spans="1:4" ht="13.5" x14ac:dyDescent="0.2">
      <c r="A5250" s="120" t="s">
        <v>7128</v>
      </c>
      <c r="B5250" s="122" t="s">
        <v>16041</v>
      </c>
      <c r="C5250" s="121" t="s">
        <v>8</v>
      </c>
      <c r="D5250" s="123" t="s">
        <v>14576</v>
      </c>
    </row>
    <row r="5251" spans="1:4" ht="13.5" x14ac:dyDescent="0.2">
      <c r="A5251" s="120" t="s">
        <v>7129</v>
      </c>
      <c r="B5251" s="122" t="s">
        <v>12251</v>
      </c>
      <c r="C5251" s="121" t="s">
        <v>8</v>
      </c>
      <c r="D5251" s="123" t="s">
        <v>18677</v>
      </c>
    </row>
    <row r="5252" spans="1:4" ht="13.5" x14ac:dyDescent="0.2">
      <c r="A5252" s="120" t="s">
        <v>7131</v>
      </c>
      <c r="B5252" s="122" t="s">
        <v>12252</v>
      </c>
      <c r="C5252" s="121" t="s">
        <v>8</v>
      </c>
      <c r="D5252" s="123" t="s">
        <v>946</v>
      </c>
    </row>
    <row r="5253" spans="1:4" ht="13.5" x14ac:dyDescent="0.2">
      <c r="A5253" s="120" t="s">
        <v>7132</v>
      </c>
      <c r="B5253" s="122" t="s">
        <v>12253</v>
      </c>
      <c r="C5253" s="121" t="s">
        <v>8</v>
      </c>
      <c r="D5253" s="123" t="s">
        <v>18678</v>
      </c>
    </row>
    <row r="5254" spans="1:4" ht="13.5" x14ac:dyDescent="0.2">
      <c r="A5254" s="120" t="s">
        <v>7133</v>
      </c>
      <c r="B5254" s="122" t="s">
        <v>12254</v>
      </c>
      <c r="C5254" s="121" t="s">
        <v>8</v>
      </c>
      <c r="D5254" s="123" t="s">
        <v>14237</v>
      </c>
    </row>
    <row r="5255" spans="1:4" ht="27" x14ac:dyDescent="0.2">
      <c r="A5255" s="120" t="s">
        <v>7134</v>
      </c>
      <c r="B5255" s="122" t="s">
        <v>16042</v>
      </c>
      <c r="C5255" s="121" t="s">
        <v>8</v>
      </c>
      <c r="D5255" s="123" t="s">
        <v>18679</v>
      </c>
    </row>
    <row r="5256" spans="1:4" ht="27" x14ac:dyDescent="0.2">
      <c r="A5256" s="120" t="s">
        <v>7135</v>
      </c>
      <c r="B5256" s="122" t="s">
        <v>16043</v>
      </c>
      <c r="C5256" s="121" t="s">
        <v>8</v>
      </c>
      <c r="D5256" s="123" t="s">
        <v>18438</v>
      </c>
    </row>
    <row r="5257" spans="1:4" ht="27" x14ac:dyDescent="0.2">
      <c r="A5257" s="120" t="s">
        <v>7137</v>
      </c>
      <c r="B5257" s="122" t="s">
        <v>16044</v>
      </c>
      <c r="C5257" s="121" t="s">
        <v>8</v>
      </c>
      <c r="D5257" s="123" t="s">
        <v>18680</v>
      </c>
    </row>
    <row r="5258" spans="1:4" ht="13.5" x14ac:dyDescent="0.2">
      <c r="A5258" s="120" t="s">
        <v>7139</v>
      </c>
      <c r="B5258" s="122" t="s">
        <v>12255</v>
      </c>
      <c r="C5258" s="121" t="s">
        <v>8</v>
      </c>
      <c r="D5258" s="123" t="s">
        <v>7086</v>
      </c>
    </row>
    <row r="5259" spans="1:4" ht="13.5" x14ac:dyDescent="0.2">
      <c r="A5259" s="120" t="s">
        <v>7140</v>
      </c>
      <c r="B5259" s="122" t="s">
        <v>12256</v>
      </c>
      <c r="C5259" s="121" t="s">
        <v>8</v>
      </c>
      <c r="D5259" s="123" t="s">
        <v>7156</v>
      </c>
    </row>
    <row r="5260" spans="1:4" ht="13.5" x14ac:dyDescent="0.2">
      <c r="A5260" s="120" t="s">
        <v>7141</v>
      </c>
      <c r="B5260" s="122" t="s">
        <v>12257</v>
      </c>
      <c r="C5260" s="121" t="s">
        <v>8</v>
      </c>
      <c r="D5260" s="123" t="s">
        <v>14546</v>
      </c>
    </row>
    <row r="5261" spans="1:4" ht="13.5" x14ac:dyDescent="0.2">
      <c r="A5261" s="120" t="s">
        <v>7142</v>
      </c>
      <c r="B5261" s="122" t="s">
        <v>12258</v>
      </c>
      <c r="C5261" s="121" t="s">
        <v>8</v>
      </c>
      <c r="D5261" s="123" t="s">
        <v>18681</v>
      </c>
    </row>
    <row r="5262" spans="1:4" ht="13.5" x14ac:dyDescent="0.2">
      <c r="A5262" s="120" t="s">
        <v>7143</v>
      </c>
      <c r="B5262" s="122" t="s">
        <v>12259</v>
      </c>
      <c r="C5262" s="121" t="s">
        <v>8</v>
      </c>
      <c r="D5262" s="123" t="s">
        <v>2335</v>
      </c>
    </row>
    <row r="5263" spans="1:4" ht="13.5" x14ac:dyDescent="0.2">
      <c r="A5263" s="120" t="s">
        <v>7144</v>
      </c>
      <c r="B5263" s="122" t="s">
        <v>16045</v>
      </c>
      <c r="C5263" s="121" t="s">
        <v>8</v>
      </c>
      <c r="D5263" s="123" t="s">
        <v>18682</v>
      </c>
    </row>
    <row r="5264" spans="1:4" ht="13.5" x14ac:dyDescent="0.2">
      <c r="A5264" s="120" t="s">
        <v>7145</v>
      </c>
      <c r="B5264" s="122" t="s">
        <v>12260</v>
      </c>
      <c r="C5264" s="121" t="s">
        <v>8</v>
      </c>
      <c r="D5264" s="123" t="s">
        <v>18683</v>
      </c>
    </row>
    <row r="5265" spans="1:4" ht="13.5" x14ac:dyDescent="0.2">
      <c r="A5265" s="120" t="s">
        <v>7147</v>
      </c>
      <c r="B5265" s="122" t="s">
        <v>16046</v>
      </c>
      <c r="C5265" s="121" t="s">
        <v>8</v>
      </c>
      <c r="D5265" s="123" t="s">
        <v>716</v>
      </c>
    </row>
    <row r="5266" spans="1:4" ht="13.5" x14ac:dyDescent="0.2">
      <c r="A5266" s="120" t="s">
        <v>7148</v>
      </c>
      <c r="B5266" s="122" t="s">
        <v>12261</v>
      </c>
      <c r="C5266" s="121" t="s">
        <v>8</v>
      </c>
      <c r="D5266" s="123" t="s">
        <v>13574</v>
      </c>
    </row>
    <row r="5267" spans="1:4" ht="13.5" x14ac:dyDescent="0.2">
      <c r="A5267" s="120" t="s">
        <v>7149</v>
      </c>
      <c r="B5267" s="122" t="s">
        <v>12262</v>
      </c>
      <c r="C5267" s="121" t="s">
        <v>8</v>
      </c>
      <c r="D5267" s="123" t="s">
        <v>17329</v>
      </c>
    </row>
    <row r="5268" spans="1:4" ht="27" x14ac:dyDescent="0.2">
      <c r="A5268" s="120" t="s">
        <v>7150</v>
      </c>
      <c r="B5268" s="122" t="s">
        <v>12263</v>
      </c>
      <c r="C5268" s="121" t="s">
        <v>8</v>
      </c>
      <c r="D5268" s="123" t="s">
        <v>13754</v>
      </c>
    </row>
    <row r="5269" spans="1:4" ht="27" x14ac:dyDescent="0.2">
      <c r="A5269" s="120" t="s">
        <v>7151</v>
      </c>
      <c r="B5269" s="122" t="s">
        <v>16047</v>
      </c>
      <c r="C5269" s="121" t="s">
        <v>8</v>
      </c>
      <c r="D5269" s="123" t="s">
        <v>13535</v>
      </c>
    </row>
    <row r="5270" spans="1:4" ht="13.5" x14ac:dyDescent="0.2">
      <c r="A5270" s="120" t="s">
        <v>7152</v>
      </c>
      <c r="B5270" s="122" t="s">
        <v>12264</v>
      </c>
      <c r="C5270" s="121" t="s">
        <v>8</v>
      </c>
      <c r="D5270" s="123" t="s">
        <v>18684</v>
      </c>
    </row>
    <row r="5271" spans="1:4" ht="13.5" x14ac:dyDescent="0.2">
      <c r="A5271" s="120" t="s">
        <v>7153</v>
      </c>
      <c r="B5271" s="122" t="s">
        <v>12265</v>
      </c>
      <c r="C5271" s="121" t="s">
        <v>8</v>
      </c>
      <c r="D5271" s="123" t="s">
        <v>18685</v>
      </c>
    </row>
    <row r="5272" spans="1:4" ht="13.5" x14ac:dyDescent="0.2">
      <c r="A5272" s="120" t="s">
        <v>7154</v>
      </c>
      <c r="B5272" s="122" t="s">
        <v>12266</v>
      </c>
      <c r="C5272" s="121" t="s">
        <v>8</v>
      </c>
      <c r="D5272" s="123" t="s">
        <v>18686</v>
      </c>
    </row>
    <row r="5273" spans="1:4" ht="13.5" x14ac:dyDescent="0.2">
      <c r="A5273" s="120" t="s">
        <v>7155</v>
      </c>
      <c r="B5273" s="122" t="s">
        <v>16048</v>
      </c>
      <c r="C5273" s="121" t="s">
        <v>8</v>
      </c>
      <c r="D5273" s="123" t="s">
        <v>18687</v>
      </c>
    </row>
    <row r="5274" spans="1:4" ht="13.5" x14ac:dyDescent="0.2">
      <c r="A5274" s="120" t="s">
        <v>7157</v>
      </c>
      <c r="B5274" s="122" t="s">
        <v>16049</v>
      </c>
      <c r="C5274" s="121" t="s">
        <v>8</v>
      </c>
      <c r="D5274" s="123" t="s">
        <v>17475</v>
      </c>
    </row>
    <row r="5275" spans="1:4" ht="40.5" x14ac:dyDescent="0.2">
      <c r="A5275" s="120" t="s">
        <v>7158</v>
      </c>
      <c r="B5275" s="122" t="s">
        <v>16050</v>
      </c>
      <c r="C5275" s="121" t="s">
        <v>8</v>
      </c>
      <c r="D5275" s="123" t="s">
        <v>7434</v>
      </c>
    </row>
    <row r="5276" spans="1:4" ht="27" x14ac:dyDescent="0.2">
      <c r="A5276" s="120" t="s">
        <v>7159</v>
      </c>
      <c r="B5276" s="122" t="s">
        <v>16051</v>
      </c>
      <c r="C5276" s="121" t="s">
        <v>8</v>
      </c>
      <c r="D5276" s="123" t="s">
        <v>1266</v>
      </c>
    </row>
    <row r="5277" spans="1:4" ht="27" x14ac:dyDescent="0.2">
      <c r="A5277" s="120" t="s">
        <v>7160</v>
      </c>
      <c r="B5277" s="122" t="s">
        <v>12267</v>
      </c>
      <c r="C5277" s="121" t="s">
        <v>14757</v>
      </c>
      <c r="D5277" s="123" t="s">
        <v>211</v>
      </c>
    </row>
    <row r="5278" spans="1:4" ht="13.5" x14ac:dyDescent="0.2">
      <c r="A5278" s="120" t="s">
        <v>7161</v>
      </c>
      <c r="B5278" s="122" t="s">
        <v>12268</v>
      </c>
      <c r="C5278" s="121" t="s">
        <v>8</v>
      </c>
      <c r="D5278" s="123" t="s">
        <v>14448</v>
      </c>
    </row>
    <row r="5279" spans="1:4" ht="27" x14ac:dyDescent="0.2">
      <c r="A5279" s="120" t="s">
        <v>7163</v>
      </c>
      <c r="B5279" s="122" t="s">
        <v>16052</v>
      </c>
      <c r="C5279" s="121" t="s">
        <v>8</v>
      </c>
      <c r="D5279" s="123" t="s">
        <v>242</v>
      </c>
    </row>
    <row r="5280" spans="1:4" ht="27" x14ac:dyDescent="0.2">
      <c r="A5280" s="120" t="s">
        <v>7164</v>
      </c>
      <c r="B5280" s="122" t="s">
        <v>12269</v>
      </c>
      <c r="C5280" s="121" t="s">
        <v>8</v>
      </c>
      <c r="D5280" s="123" t="s">
        <v>18688</v>
      </c>
    </row>
    <row r="5281" spans="1:4" ht="27" x14ac:dyDescent="0.2">
      <c r="A5281" s="120" t="s">
        <v>7166</v>
      </c>
      <c r="B5281" s="122" t="s">
        <v>12270</v>
      </c>
      <c r="C5281" s="121" t="s">
        <v>8</v>
      </c>
      <c r="D5281" s="123" t="s">
        <v>1002</v>
      </c>
    </row>
    <row r="5282" spans="1:4" ht="27" x14ac:dyDescent="0.2">
      <c r="A5282" s="120" t="s">
        <v>7167</v>
      </c>
      <c r="B5282" s="122" t="s">
        <v>12271</v>
      </c>
      <c r="C5282" s="121" t="s">
        <v>8</v>
      </c>
      <c r="D5282" s="123" t="s">
        <v>4756</v>
      </c>
    </row>
    <row r="5283" spans="1:4" ht="27" x14ac:dyDescent="0.2">
      <c r="A5283" s="120" t="s">
        <v>7168</v>
      </c>
      <c r="B5283" s="122" t="s">
        <v>12272</v>
      </c>
      <c r="C5283" s="121" t="s">
        <v>35</v>
      </c>
      <c r="D5283" s="123" t="s">
        <v>876</v>
      </c>
    </row>
    <row r="5284" spans="1:4" ht="13.5" x14ac:dyDescent="0.2">
      <c r="A5284" s="120" t="s">
        <v>7169</v>
      </c>
      <c r="B5284" s="122" t="s">
        <v>12273</v>
      </c>
      <c r="C5284" s="121" t="s">
        <v>8</v>
      </c>
      <c r="D5284" s="123" t="s">
        <v>18689</v>
      </c>
    </row>
    <row r="5285" spans="1:4" ht="13.5" x14ac:dyDescent="0.2">
      <c r="A5285" s="120" t="s">
        <v>7170</v>
      </c>
      <c r="B5285" s="122" t="s">
        <v>12274</v>
      </c>
      <c r="C5285" s="121" t="s">
        <v>8</v>
      </c>
      <c r="D5285" s="123" t="s">
        <v>17917</v>
      </c>
    </row>
    <row r="5286" spans="1:4" ht="27" x14ac:dyDescent="0.2">
      <c r="A5286" s="120" t="s">
        <v>7171</v>
      </c>
      <c r="B5286" s="122" t="s">
        <v>12275</v>
      </c>
      <c r="C5286" s="121" t="s">
        <v>13233</v>
      </c>
      <c r="D5286" s="123" t="s">
        <v>480</v>
      </c>
    </row>
    <row r="5287" spans="1:4" ht="13.5" x14ac:dyDescent="0.2">
      <c r="A5287" s="120" t="s">
        <v>7172</v>
      </c>
      <c r="B5287" s="122" t="s">
        <v>12276</v>
      </c>
      <c r="C5287" s="121" t="s">
        <v>8</v>
      </c>
      <c r="D5287" s="123" t="s">
        <v>13571</v>
      </c>
    </row>
    <row r="5288" spans="1:4" ht="27" x14ac:dyDescent="0.2">
      <c r="A5288" s="120" t="s">
        <v>7173</v>
      </c>
      <c r="B5288" s="122" t="s">
        <v>12277</v>
      </c>
      <c r="C5288" s="121" t="s">
        <v>8</v>
      </c>
      <c r="D5288" s="123" t="s">
        <v>6059</v>
      </c>
    </row>
    <row r="5289" spans="1:4" ht="13.5" x14ac:dyDescent="0.2">
      <c r="A5289" s="120" t="s">
        <v>7175</v>
      </c>
      <c r="B5289" s="122" t="s">
        <v>12278</v>
      </c>
      <c r="C5289" s="121" t="s">
        <v>8</v>
      </c>
      <c r="D5289" s="123" t="s">
        <v>1295</v>
      </c>
    </row>
    <row r="5290" spans="1:4" ht="13.5" x14ac:dyDescent="0.2">
      <c r="A5290" s="120" t="s">
        <v>7176</v>
      </c>
      <c r="B5290" s="122" t="s">
        <v>12279</v>
      </c>
      <c r="C5290" s="121" t="s">
        <v>8</v>
      </c>
      <c r="D5290" s="123" t="s">
        <v>14563</v>
      </c>
    </row>
    <row r="5291" spans="1:4" ht="13.5" x14ac:dyDescent="0.2">
      <c r="A5291" s="120" t="s">
        <v>7177</v>
      </c>
      <c r="B5291" s="122" t="s">
        <v>12280</v>
      </c>
      <c r="C5291" s="121" t="s">
        <v>8</v>
      </c>
      <c r="D5291" s="123" t="s">
        <v>13334</v>
      </c>
    </row>
    <row r="5292" spans="1:4" ht="27" x14ac:dyDescent="0.2">
      <c r="A5292" s="120" t="s">
        <v>7178</v>
      </c>
      <c r="B5292" s="122" t="s">
        <v>12281</v>
      </c>
      <c r="C5292" s="121" t="s">
        <v>8</v>
      </c>
      <c r="D5292" s="123" t="s">
        <v>18690</v>
      </c>
    </row>
    <row r="5293" spans="1:4" ht="27" x14ac:dyDescent="0.2">
      <c r="A5293" s="120" t="s">
        <v>7179</v>
      </c>
      <c r="B5293" s="122" t="s">
        <v>12282</v>
      </c>
      <c r="C5293" s="121" t="s">
        <v>8</v>
      </c>
      <c r="D5293" s="123" t="s">
        <v>663</v>
      </c>
    </row>
    <row r="5294" spans="1:4" ht="27" x14ac:dyDescent="0.2">
      <c r="A5294" s="120" t="s">
        <v>7180</v>
      </c>
      <c r="B5294" s="122" t="s">
        <v>12283</v>
      </c>
      <c r="C5294" s="121" t="s">
        <v>8</v>
      </c>
      <c r="D5294" s="123" t="s">
        <v>18691</v>
      </c>
    </row>
    <row r="5295" spans="1:4" ht="27" x14ac:dyDescent="0.2">
      <c r="A5295" s="120" t="s">
        <v>7181</v>
      </c>
      <c r="B5295" s="122" t="s">
        <v>12284</v>
      </c>
      <c r="C5295" s="121" t="s">
        <v>8</v>
      </c>
      <c r="D5295" s="123" t="s">
        <v>18692</v>
      </c>
    </row>
    <row r="5296" spans="1:4" ht="27" x14ac:dyDescent="0.2">
      <c r="A5296" s="120" t="s">
        <v>7182</v>
      </c>
      <c r="B5296" s="122" t="s">
        <v>12285</v>
      </c>
      <c r="C5296" s="121" t="s">
        <v>8</v>
      </c>
      <c r="D5296" s="123" t="s">
        <v>18693</v>
      </c>
    </row>
    <row r="5297" spans="1:4" ht="13.5" x14ac:dyDescent="0.2">
      <c r="A5297" s="120" t="s">
        <v>7183</v>
      </c>
      <c r="B5297" s="122" t="s">
        <v>12286</v>
      </c>
      <c r="C5297" s="121" t="s">
        <v>8</v>
      </c>
      <c r="D5297" s="123" t="s">
        <v>18694</v>
      </c>
    </row>
    <row r="5298" spans="1:4" ht="40.5" x14ac:dyDescent="0.2">
      <c r="A5298" s="120" t="s">
        <v>7184</v>
      </c>
      <c r="B5298" s="122" t="s">
        <v>16053</v>
      </c>
      <c r="C5298" s="121" t="s">
        <v>8</v>
      </c>
      <c r="D5298" s="123" t="s">
        <v>18695</v>
      </c>
    </row>
    <row r="5299" spans="1:4" ht="40.5" x14ac:dyDescent="0.2">
      <c r="A5299" s="120" t="s">
        <v>7185</v>
      </c>
      <c r="B5299" s="122" t="s">
        <v>16054</v>
      </c>
      <c r="C5299" s="121" t="s">
        <v>8</v>
      </c>
      <c r="D5299" s="123" t="s">
        <v>18696</v>
      </c>
    </row>
    <row r="5300" spans="1:4" ht="40.5" x14ac:dyDescent="0.2">
      <c r="A5300" s="120" t="s">
        <v>7186</v>
      </c>
      <c r="B5300" s="122" t="s">
        <v>16055</v>
      </c>
      <c r="C5300" s="121" t="s">
        <v>8</v>
      </c>
      <c r="D5300" s="123" t="s">
        <v>6928</v>
      </c>
    </row>
    <row r="5301" spans="1:4" ht="40.5" x14ac:dyDescent="0.2">
      <c r="A5301" s="120" t="s">
        <v>7187</v>
      </c>
      <c r="B5301" s="122" t="s">
        <v>16056</v>
      </c>
      <c r="C5301" s="121" t="s">
        <v>8</v>
      </c>
      <c r="D5301" s="123" t="s">
        <v>156</v>
      </c>
    </row>
    <row r="5302" spans="1:4" ht="40.5" x14ac:dyDescent="0.2">
      <c r="A5302" s="120" t="s">
        <v>7188</v>
      </c>
      <c r="B5302" s="122" t="s">
        <v>16057</v>
      </c>
      <c r="C5302" s="121" t="s">
        <v>8</v>
      </c>
      <c r="D5302" s="123" t="s">
        <v>14228</v>
      </c>
    </row>
    <row r="5303" spans="1:4" ht="40.5" x14ac:dyDescent="0.2">
      <c r="A5303" s="120" t="s">
        <v>7189</v>
      </c>
      <c r="B5303" s="122" t="s">
        <v>16058</v>
      </c>
      <c r="C5303" s="121" t="s">
        <v>8</v>
      </c>
      <c r="D5303" s="123" t="s">
        <v>16306</v>
      </c>
    </row>
    <row r="5304" spans="1:4" ht="40.5" x14ac:dyDescent="0.2">
      <c r="A5304" s="120" t="s">
        <v>7190</v>
      </c>
      <c r="B5304" s="122" t="s">
        <v>16059</v>
      </c>
      <c r="C5304" s="121" t="s">
        <v>8</v>
      </c>
      <c r="D5304" s="123" t="s">
        <v>18697</v>
      </c>
    </row>
    <row r="5305" spans="1:4" ht="40.5" x14ac:dyDescent="0.2">
      <c r="A5305" s="120" t="s">
        <v>7191</v>
      </c>
      <c r="B5305" s="122" t="s">
        <v>16060</v>
      </c>
      <c r="C5305" s="121" t="s">
        <v>8</v>
      </c>
      <c r="D5305" s="123" t="s">
        <v>18698</v>
      </c>
    </row>
    <row r="5306" spans="1:4" ht="40.5" x14ac:dyDescent="0.2">
      <c r="A5306" s="120" t="s">
        <v>7193</v>
      </c>
      <c r="B5306" s="122" t="s">
        <v>16061</v>
      </c>
      <c r="C5306" s="121" t="s">
        <v>8</v>
      </c>
      <c r="D5306" s="123" t="s">
        <v>13851</v>
      </c>
    </row>
    <row r="5307" spans="1:4" ht="27" x14ac:dyDescent="0.2">
      <c r="A5307" s="120" t="s">
        <v>7194</v>
      </c>
      <c r="B5307" s="122" t="s">
        <v>12287</v>
      </c>
      <c r="C5307" s="121" t="s">
        <v>8</v>
      </c>
      <c r="D5307" s="123" t="s">
        <v>18699</v>
      </c>
    </row>
    <row r="5308" spans="1:4" ht="27" x14ac:dyDescent="0.2">
      <c r="A5308" s="120" t="s">
        <v>7195</v>
      </c>
      <c r="B5308" s="122" t="s">
        <v>12288</v>
      </c>
      <c r="C5308" s="121" t="s">
        <v>8</v>
      </c>
      <c r="D5308" s="123" t="s">
        <v>18700</v>
      </c>
    </row>
    <row r="5309" spans="1:4" ht="27" x14ac:dyDescent="0.2">
      <c r="A5309" s="120" t="s">
        <v>7196</v>
      </c>
      <c r="B5309" s="122" t="s">
        <v>12289</v>
      </c>
      <c r="C5309" s="121" t="s">
        <v>8</v>
      </c>
      <c r="D5309" s="123" t="s">
        <v>18701</v>
      </c>
    </row>
    <row r="5310" spans="1:4" ht="27" x14ac:dyDescent="0.2">
      <c r="A5310" s="120" t="s">
        <v>7197</v>
      </c>
      <c r="B5310" s="122" t="s">
        <v>12290</v>
      </c>
      <c r="C5310" s="121" t="s">
        <v>8</v>
      </c>
      <c r="D5310" s="123" t="s">
        <v>18702</v>
      </c>
    </row>
    <row r="5311" spans="1:4" ht="27" x14ac:dyDescent="0.2">
      <c r="A5311" s="120" t="s">
        <v>7198</v>
      </c>
      <c r="B5311" s="122" t="s">
        <v>12291</v>
      </c>
      <c r="C5311" s="121" t="s">
        <v>8</v>
      </c>
      <c r="D5311" s="123" t="s">
        <v>14701</v>
      </c>
    </row>
    <row r="5312" spans="1:4" ht="27" x14ac:dyDescent="0.2">
      <c r="A5312" s="120" t="s">
        <v>7199</v>
      </c>
      <c r="B5312" s="122" t="s">
        <v>12292</v>
      </c>
      <c r="C5312" s="121" t="s">
        <v>8</v>
      </c>
      <c r="D5312" s="123" t="s">
        <v>18703</v>
      </c>
    </row>
    <row r="5313" spans="1:4" ht="40.5" x14ac:dyDescent="0.2">
      <c r="A5313" s="120" t="s">
        <v>7200</v>
      </c>
      <c r="B5313" s="122" t="s">
        <v>12293</v>
      </c>
      <c r="C5313" s="121" t="s">
        <v>8</v>
      </c>
      <c r="D5313" s="123" t="s">
        <v>13529</v>
      </c>
    </row>
    <row r="5314" spans="1:4" ht="40.5" x14ac:dyDescent="0.2">
      <c r="A5314" s="120" t="s">
        <v>7201</v>
      </c>
      <c r="B5314" s="122" t="s">
        <v>16062</v>
      </c>
      <c r="C5314" s="121" t="s">
        <v>8</v>
      </c>
      <c r="D5314" s="123" t="s">
        <v>4098</v>
      </c>
    </row>
    <row r="5315" spans="1:4" ht="40.5" x14ac:dyDescent="0.2">
      <c r="A5315" s="120" t="s">
        <v>7202</v>
      </c>
      <c r="B5315" s="122" t="s">
        <v>16063</v>
      </c>
      <c r="C5315" s="121" t="s">
        <v>8</v>
      </c>
      <c r="D5315" s="123" t="s">
        <v>18704</v>
      </c>
    </row>
    <row r="5316" spans="1:4" ht="40.5" x14ac:dyDescent="0.2">
      <c r="A5316" s="120" t="s">
        <v>7203</v>
      </c>
      <c r="B5316" s="122" t="s">
        <v>16064</v>
      </c>
      <c r="C5316" s="121" t="s">
        <v>8</v>
      </c>
      <c r="D5316" s="123" t="s">
        <v>18705</v>
      </c>
    </row>
    <row r="5317" spans="1:4" ht="40.5" x14ac:dyDescent="0.2">
      <c r="A5317" s="120" t="s">
        <v>7204</v>
      </c>
      <c r="B5317" s="122" t="s">
        <v>16065</v>
      </c>
      <c r="C5317" s="121" t="s">
        <v>8</v>
      </c>
      <c r="D5317" s="123" t="s">
        <v>726</v>
      </c>
    </row>
    <row r="5318" spans="1:4" ht="27" x14ac:dyDescent="0.2">
      <c r="A5318" s="120" t="s">
        <v>7205</v>
      </c>
      <c r="B5318" s="122" t="s">
        <v>16066</v>
      </c>
      <c r="C5318" s="121" t="s">
        <v>8</v>
      </c>
      <c r="D5318" s="123" t="s">
        <v>18706</v>
      </c>
    </row>
    <row r="5319" spans="1:4" ht="27" x14ac:dyDescent="0.2">
      <c r="A5319" s="120" t="s">
        <v>7206</v>
      </c>
      <c r="B5319" s="122" t="s">
        <v>16067</v>
      </c>
      <c r="C5319" s="121" t="s">
        <v>8</v>
      </c>
      <c r="D5319" s="123" t="s">
        <v>13265</v>
      </c>
    </row>
    <row r="5320" spans="1:4" ht="27" x14ac:dyDescent="0.2">
      <c r="A5320" s="120" t="s">
        <v>7207</v>
      </c>
      <c r="B5320" s="122" t="s">
        <v>16068</v>
      </c>
      <c r="C5320" s="121" t="s">
        <v>8</v>
      </c>
      <c r="D5320" s="123" t="s">
        <v>18707</v>
      </c>
    </row>
    <row r="5321" spans="1:4" ht="27" x14ac:dyDescent="0.2">
      <c r="A5321" s="120" t="s">
        <v>7208</v>
      </c>
      <c r="B5321" s="122" t="s">
        <v>12294</v>
      </c>
      <c r="C5321" s="121" t="s">
        <v>8</v>
      </c>
      <c r="D5321" s="123" t="s">
        <v>18708</v>
      </c>
    </row>
    <row r="5322" spans="1:4" ht="13.5" x14ac:dyDescent="0.2">
      <c r="A5322" s="120" t="s">
        <v>7209</v>
      </c>
      <c r="B5322" s="122" t="s">
        <v>12295</v>
      </c>
      <c r="C5322" s="121" t="s">
        <v>8</v>
      </c>
      <c r="D5322" s="123" t="s">
        <v>17658</v>
      </c>
    </row>
    <row r="5323" spans="1:4" ht="13.5" x14ac:dyDescent="0.2">
      <c r="A5323" s="120" t="s">
        <v>7210</v>
      </c>
      <c r="B5323" s="122" t="s">
        <v>12296</v>
      </c>
      <c r="C5323" s="121" t="s">
        <v>8</v>
      </c>
      <c r="D5323" s="123" t="s">
        <v>18709</v>
      </c>
    </row>
    <row r="5324" spans="1:4" ht="27" x14ac:dyDescent="0.2">
      <c r="A5324" s="120" t="s">
        <v>7211</v>
      </c>
      <c r="B5324" s="122" t="s">
        <v>12297</v>
      </c>
      <c r="C5324" s="121" t="s">
        <v>8</v>
      </c>
      <c r="D5324" s="123" t="s">
        <v>18710</v>
      </c>
    </row>
    <row r="5325" spans="1:4" ht="27" x14ac:dyDescent="0.2">
      <c r="A5325" s="120" t="s">
        <v>7212</v>
      </c>
      <c r="B5325" s="122" t="s">
        <v>12298</v>
      </c>
      <c r="C5325" s="121" t="s">
        <v>8</v>
      </c>
      <c r="D5325" s="123" t="s">
        <v>18711</v>
      </c>
    </row>
    <row r="5326" spans="1:4" ht="27" x14ac:dyDescent="0.2">
      <c r="A5326" s="120" t="s">
        <v>7214</v>
      </c>
      <c r="B5326" s="122" t="s">
        <v>12299</v>
      </c>
      <c r="C5326" s="121" t="s">
        <v>8</v>
      </c>
      <c r="D5326" s="123" t="s">
        <v>894</v>
      </c>
    </row>
    <row r="5327" spans="1:4" ht="27" x14ac:dyDescent="0.2">
      <c r="A5327" s="120" t="s">
        <v>7215</v>
      </c>
      <c r="B5327" s="122" t="s">
        <v>12300</v>
      </c>
      <c r="C5327" s="121" t="s">
        <v>8</v>
      </c>
      <c r="D5327" s="123" t="s">
        <v>14230</v>
      </c>
    </row>
    <row r="5328" spans="1:4" ht="27" x14ac:dyDescent="0.2">
      <c r="A5328" s="120" t="s">
        <v>7216</v>
      </c>
      <c r="B5328" s="122" t="s">
        <v>12301</v>
      </c>
      <c r="C5328" s="121" t="s">
        <v>8</v>
      </c>
      <c r="D5328" s="123" t="s">
        <v>2236</v>
      </c>
    </row>
    <row r="5329" spans="1:4" ht="13.5" x14ac:dyDescent="0.2">
      <c r="A5329" s="120" t="s">
        <v>7217</v>
      </c>
      <c r="B5329" s="122" t="s">
        <v>12302</v>
      </c>
      <c r="C5329" s="121" t="s">
        <v>35</v>
      </c>
      <c r="D5329" s="123" t="s">
        <v>1276</v>
      </c>
    </row>
    <row r="5330" spans="1:4" ht="13.5" x14ac:dyDescent="0.2">
      <c r="A5330" s="120" t="s">
        <v>7218</v>
      </c>
      <c r="B5330" s="122" t="s">
        <v>12303</v>
      </c>
      <c r="C5330" s="121" t="s">
        <v>35</v>
      </c>
      <c r="D5330" s="123" t="s">
        <v>18712</v>
      </c>
    </row>
    <row r="5331" spans="1:4" ht="13.5" x14ac:dyDescent="0.2">
      <c r="A5331" s="120" t="s">
        <v>7219</v>
      </c>
      <c r="B5331" s="122" t="s">
        <v>12304</v>
      </c>
      <c r="C5331" s="121" t="s">
        <v>35</v>
      </c>
      <c r="D5331" s="123" t="s">
        <v>18449</v>
      </c>
    </row>
    <row r="5332" spans="1:4" ht="13.5" x14ac:dyDescent="0.2">
      <c r="A5332" s="120" t="s">
        <v>7221</v>
      </c>
      <c r="B5332" s="122" t="s">
        <v>12305</v>
      </c>
      <c r="C5332" s="121" t="s">
        <v>35</v>
      </c>
      <c r="D5332" s="123" t="s">
        <v>3547</v>
      </c>
    </row>
    <row r="5333" spans="1:4" ht="27" x14ac:dyDescent="0.2">
      <c r="A5333" s="120" t="s">
        <v>7222</v>
      </c>
      <c r="B5333" s="122" t="s">
        <v>12306</v>
      </c>
      <c r="C5333" s="121" t="s">
        <v>8</v>
      </c>
      <c r="D5333" s="123" t="s">
        <v>18713</v>
      </c>
    </row>
    <row r="5334" spans="1:4" ht="27" x14ac:dyDescent="0.2">
      <c r="A5334" s="120" t="s">
        <v>7223</v>
      </c>
      <c r="B5334" s="122" t="s">
        <v>12307</v>
      </c>
      <c r="C5334" s="121" t="s">
        <v>8</v>
      </c>
      <c r="D5334" s="123" t="s">
        <v>18713</v>
      </c>
    </row>
    <row r="5335" spans="1:4" ht="13.5" x14ac:dyDescent="0.2">
      <c r="A5335" s="120" t="s">
        <v>7224</v>
      </c>
      <c r="B5335" s="122" t="s">
        <v>12308</v>
      </c>
      <c r="C5335" s="121" t="s">
        <v>8</v>
      </c>
      <c r="D5335" s="123" t="s">
        <v>14561</v>
      </c>
    </row>
    <row r="5336" spans="1:4" ht="13.5" x14ac:dyDescent="0.2">
      <c r="A5336" s="120" t="s">
        <v>7225</v>
      </c>
      <c r="B5336" s="122" t="s">
        <v>12309</v>
      </c>
      <c r="C5336" s="121" t="s">
        <v>8</v>
      </c>
      <c r="D5336" s="123" t="s">
        <v>18714</v>
      </c>
    </row>
    <row r="5337" spans="1:4" ht="13.5" x14ac:dyDescent="0.2">
      <c r="A5337" s="120" t="s">
        <v>7226</v>
      </c>
      <c r="B5337" s="122" t="s">
        <v>12310</v>
      </c>
      <c r="C5337" s="121" t="s">
        <v>8</v>
      </c>
      <c r="D5337" s="123" t="s">
        <v>13335</v>
      </c>
    </row>
    <row r="5338" spans="1:4" ht="27" x14ac:dyDescent="0.2">
      <c r="A5338" s="120" t="s">
        <v>7227</v>
      </c>
      <c r="B5338" s="122" t="s">
        <v>16069</v>
      </c>
      <c r="C5338" s="121" t="s">
        <v>8</v>
      </c>
      <c r="D5338" s="123" t="s">
        <v>18715</v>
      </c>
    </row>
    <row r="5339" spans="1:4" ht="27" x14ac:dyDescent="0.2">
      <c r="A5339" s="120" t="s">
        <v>7228</v>
      </c>
      <c r="B5339" s="122" t="s">
        <v>16070</v>
      </c>
      <c r="C5339" s="121" t="s">
        <v>8</v>
      </c>
      <c r="D5339" s="123" t="s">
        <v>18716</v>
      </c>
    </row>
    <row r="5340" spans="1:4" ht="13.5" x14ac:dyDescent="0.2">
      <c r="A5340" s="120" t="s">
        <v>7229</v>
      </c>
      <c r="B5340" s="122" t="s">
        <v>12311</v>
      </c>
      <c r="C5340" s="121" t="s">
        <v>8</v>
      </c>
      <c r="D5340" s="123" t="s">
        <v>18717</v>
      </c>
    </row>
    <row r="5341" spans="1:4" ht="27" x14ac:dyDescent="0.2">
      <c r="A5341" s="120" t="s">
        <v>7230</v>
      </c>
      <c r="B5341" s="122" t="s">
        <v>16071</v>
      </c>
      <c r="C5341" s="121" t="s">
        <v>8</v>
      </c>
      <c r="D5341" s="123" t="s">
        <v>18718</v>
      </c>
    </row>
    <row r="5342" spans="1:4" ht="27" x14ac:dyDescent="0.2">
      <c r="A5342" s="120" t="s">
        <v>7231</v>
      </c>
      <c r="B5342" s="122" t="s">
        <v>12312</v>
      </c>
      <c r="C5342" s="121" t="s">
        <v>35</v>
      </c>
      <c r="D5342" s="123" t="s">
        <v>4811</v>
      </c>
    </row>
    <row r="5343" spans="1:4" ht="13.5" x14ac:dyDescent="0.2">
      <c r="A5343" s="120" t="s">
        <v>7232</v>
      </c>
      <c r="B5343" s="122" t="s">
        <v>12313</v>
      </c>
      <c r="C5343" s="121" t="s">
        <v>35</v>
      </c>
      <c r="D5343" s="123" t="s">
        <v>18719</v>
      </c>
    </row>
    <row r="5344" spans="1:4" ht="13.5" x14ac:dyDescent="0.2">
      <c r="A5344" s="120" t="s">
        <v>7233</v>
      </c>
      <c r="B5344" s="122" t="s">
        <v>12314</v>
      </c>
      <c r="C5344" s="121" t="s">
        <v>35</v>
      </c>
      <c r="D5344" s="123" t="s">
        <v>18720</v>
      </c>
    </row>
    <row r="5345" spans="1:4" ht="13.5" x14ac:dyDescent="0.2">
      <c r="A5345" s="120" t="s">
        <v>7234</v>
      </c>
      <c r="B5345" s="122" t="s">
        <v>12315</v>
      </c>
      <c r="C5345" s="121" t="s">
        <v>35</v>
      </c>
      <c r="D5345" s="123" t="s">
        <v>175</v>
      </c>
    </row>
    <row r="5346" spans="1:4" ht="13.5" x14ac:dyDescent="0.2">
      <c r="A5346" s="120" t="s">
        <v>7235</v>
      </c>
      <c r="B5346" s="122" t="s">
        <v>12316</v>
      </c>
      <c r="C5346" s="121" t="s">
        <v>35</v>
      </c>
      <c r="D5346" s="123" t="s">
        <v>17942</v>
      </c>
    </row>
    <row r="5347" spans="1:4" ht="27" x14ac:dyDescent="0.2">
      <c r="A5347" s="120" t="s">
        <v>7236</v>
      </c>
      <c r="B5347" s="122" t="s">
        <v>12317</v>
      </c>
      <c r="C5347" s="121" t="s">
        <v>35</v>
      </c>
      <c r="D5347" s="123" t="s">
        <v>1835</v>
      </c>
    </row>
    <row r="5348" spans="1:4" ht="27" x14ac:dyDescent="0.2">
      <c r="A5348" s="120" t="s">
        <v>7237</v>
      </c>
      <c r="B5348" s="122" t="s">
        <v>12318</v>
      </c>
      <c r="C5348" s="121" t="s">
        <v>35</v>
      </c>
      <c r="D5348" s="123" t="s">
        <v>115</v>
      </c>
    </row>
    <row r="5349" spans="1:4" ht="27" x14ac:dyDescent="0.2">
      <c r="A5349" s="120" t="s">
        <v>7238</v>
      </c>
      <c r="B5349" s="122" t="s">
        <v>12319</v>
      </c>
      <c r="C5349" s="121" t="s">
        <v>35</v>
      </c>
      <c r="D5349" s="123" t="s">
        <v>413</v>
      </c>
    </row>
    <row r="5350" spans="1:4" ht="27" x14ac:dyDescent="0.2">
      <c r="A5350" s="120" t="s">
        <v>7239</v>
      </c>
      <c r="B5350" s="122" t="s">
        <v>12320</v>
      </c>
      <c r="C5350" s="121" t="s">
        <v>35</v>
      </c>
      <c r="D5350" s="123" t="s">
        <v>1088</v>
      </c>
    </row>
    <row r="5351" spans="1:4" ht="13.5" x14ac:dyDescent="0.2">
      <c r="A5351" s="120" t="s">
        <v>7240</v>
      </c>
      <c r="B5351" s="122" t="s">
        <v>12321</v>
      </c>
      <c r="C5351" s="121" t="s">
        <v>35</v>
      </c>
      <c r="D5351" s="123" t="s">
        <v>2093</v>
      </c>
    </row>
    <row r="5352" spans="1:4" ht="27" x14ac:dyDescent="0.2">
      <c r="A5352" s="120" t="s">
        <v>7241</v>
      </c>
      <c r="B5352" s="122" t="s">
        <v>12322</v>
      </c>
      <c r="C5352" s="121" t="s">
        <v>35</v>
      </c>
      <c r="D5352" s="123" t="s">
        <v>14513</v>
      </c>
    </row>
    <row r="5353" spans="1:4" ht="27" x14ac:dyDescent="0.2">
      <c r="A5353" s="120" t="s">
        <v>7242</v>
      </c>
      <c r="B5353" s="122" t="s">
        <v>12323</v>
      </c>
      <c r="C5353" s="121" t="s">
        <v>8</v>
      </c>
      <c r="D5353" s="123" t="s">
        <v>14232</v>
      </c>
    </row>
    <row r="5354" spans="1:4" ht="27" x14ac:dyDescent="0.2">
      <c r="A5354" s="120" t="s">
        <v>7243</v>
      </c>
      <c r="B5354" s="122" t="s">
        <v>16072</v>
      </c>
      <c r="C5354" s="121" t="s">
        <v>8</v>
      </c>
      <c r="D5354" s="123" t="s">
        <v>14136</v>
      </c>
    </row>
    <row r="5355" spans="1:4" ht="27" x14ac:dyDescent="0.2">
      <c r="A5355" s="120" t="s">
        <v>7244</v>
      </c>
      <c r="B5355" s="122" t="s">
        <v>12324</v>
      </c>
      <c r="C5355" s="121" t="s">
        <v>8</v>
      </c>
      <c r="D5355" s="123" t="s">
        <v>18721</v>
      </c>
    </row>
    <row r="5356" spans="1:4" ht="13.5" x14ac:dyDescent="0.2">
      <c r="A5356" s="120" t="s">
        <v>7246</v>
      </c>
      <c r="B5356" s="122" t="s">
        <v>16073</v>
      </c>
      <c r="C5356" s="121" t="s">
        <v>35</v>
      </c>
      <c r="D5356" s="123" t="s">
        <v>4307</v>
      </c>
    </row>
    <row r="5357" spans="1:4" ht="27" x14ac:dyDescent="0.2">
      <c r="A5357" s="120" t="s">
        <v>7247</v>
      </c>
      <c r="B5357" s="122" t="s">
        <v>16074</v>
      </c>
      <c r="C5357" s="121" t="s">
        <v>35</v>
      </c>
      <c r="D5357" s="123" t="s">
        <v>947</v>
      </c>
    </row>
    <row r="5358" spans="1:4" ht="27" x14ac:dyDescent="0.2">
      <c r="A5358" s="120" t="s">
        <v>7248</v>
      </c>
      <c r="B5358" s="122" t="s">
        <v>12325</v>
      </c>
      <c r="C5358" s="121" t="s">
        <v>50</v>
      </c>
      <c r="D5358" s="123" t="s">
        <v>18722</v>
      </c>
    </row>
    <row r="5359" spans="1:4" ht="27" x14ac:dyDescent="0.2">
      <c r="A5359" s="120" t="s">
        <v>7249</v>
      </c>
      <c r="B5359" s="122" t="s">
        <v>12326</v>
      </c>
      <c r="C5359" s="121" t="s">
        <v>50</v>
      </c>
      <c r="D5359" s="123" t="s">
        <v>18723</v>
      </c>
    </row>
    <row r="5360" spans="1:4" ht="40.5" x14ac:dyDescent="0.2">
      <c r="A5360" s="120" t="s">
        <v>7250</v>
      </c>
      <c r="B5360" s="122" t="s">
        <v>12327</v>
      </c>
      <c r="C5360" s="121" t="s">
        <v>8</v>
      </c>
      <c r="D5360" s="123" t="s">
        <v>13751</v>
      </c>
    </row>
    <row r="5361" spans="1:4" ht="40.5" x14ac:dyDescent="0.2">
      <c r="A5361" s="120" t="s">
        <v>7251</v>
      </c>
      <c r="B5361" s="122" t="s">
        <v>12328</v>
      </c>
      <c r="C5361" s="121" t="s">
        <v>8</v>
      </c>
      <c r="D5361" s="123" t="s">
        <v>14432</v>
      </c>
    </row>
    <row r="5362" spans="1:4" ht="40.5" x14ac:dyDescent="0.2">
      <c r="A5362" s="120" t="s">
        <v>7252</v>
      </c>
      <c r="B5362" s="122" t="s">
        <v>12329</v>
      </c>
      <c r="C5362" s="121" t="s">
        <v>8</v>
      </c>
      <c r="D5362" s="123" t="s">
        <v>16686</v>
      </c>
    </row>
    <row r="5363" spans="1:4" ht="40.5" x14ac:dyDescent="0.2">
      <c r="A5363" s="120" t="s">
        <v>7253</v>
      </c>
      <c r="B5363" s="122" t="s">
        <v>12330</v>
      </c>
      <c r="C5363" s="121" t="s">
        <v>8</v>
      </c>
      <c r="D5363" s="123" t="s">
        <v>18724</v>
      </c>
    </row>
    <row r="5364" spans="1:4" ht="40.5" x14ac:dyDescent="0.2">
      <c r="A5364" s="120" t="s">
        <v>7254</v>
      </c>
      <c r="B5364" s="122" t="s">
        <v>12331</v>
      </c>
      <c r="C5364" s="121" t="s">
        <v>8</v>
      </c>
      <c r="D5364" s="123" t="s">
        <v>18725</v>
      </c>
    </row>
    <row r="5365" spans="1:4" ht="40.5" x14ac:dyDescent="0.2">
      <c r="A5365" s="120" t="s">
        <v>7256</v>
      </c>
      <c r="B5365" s="122" t="s">
        <v>12332</v>
      </c>
      <c r="C5365" s="121" t="s">
        <v>8</v>
      </c>
      <c r="D5365" s="123" t="s">
        <v>16600</v>
      </c>
    </row>
    <row r="5366" spans="1:4" ht="40.5" x14ac:dyDescent="0.2">
      <c r="A5366" s="120" t="s">
        <v>7257</v>
      </c>
      <c r="B5366" s="122" t="s">
        <v>12333</v>
      </c>
      <c r="C5366" s="121" t="s">
        <v>8</v>
      </c>
      <c r="D5366" s="123" t="s">
        <v>18726</v>
      </c>
    </row>
    <row r="5367" spans="1:4" ht="40.5" x14ac:dyDescent="0.2">
      <c r="A5367" s="120" t="s">
        <v>7258</v>
      </c>
      <c r="B5367" s="122" t="s">
        <v>12334</v>
      </c>
      <c r="C5367" s="121" t="s">
        <v>8</v>
      </c>
      <c r="D5367" s="123" t="s">
        <v>18727</v>
      </c>
    </row>
    <row r="5368" spans="1:4" ht="40.5" x14ac:dyDescent="0.2">
      <c r="A5368" s="120" t="s">
        <v>7259</v>
      </c>
      <c r="B5368" s="122" t="s">
        <v>12335</v>
      </c>
      <c r="C5368" s="121" t="s">
        <v>8</v>
      </c>
      <c r="D5368" s="123" t="s">
        <v>7103</v>
      </c>
    </row>
    <row r="5369" spans="1:4" ht="27" x14ac:dyDescent="0.2">
      <c r="A5369" s="120" t="s">
        <v>7260</v>
      </c>
      <c r="B5369" s="122" t="s">
        <v>12336</v>
      </c>
      <c r="C5369" s="121" t="s">
        <v>8</v>
      </c>
      <c r="D5369" s="123" t="s">
        <v>18728</v>
      </c>
    </row>
    <row r="5370" spans="1:4" ht="27" x14ac:dyDescent="0.2">
      <c r="A5370" s="120" t="s">
        <v>7261</v>
      </c>
      <c r="B5370" s="122" t="s">
        <v>12337</v>
      </c>
      <c r="C5370" s="121" t="s">
        <v>8</v>
      </c>
      <c r="D5370" s="123" t="s">
        <v>18729</v>
      </c>
    </row>
    <row r="5371" spans="1:4" ht="27" x14ac:dyDescent="0.2">
      <c r="A5371" s="120" t="s">
        <v>7262</v>
      </c>
      <c r="B5371" s="122" t="s">
        <v>12338</v>
      </c>
      <c r="C5371" s="121" t="s">
        <v>8</v>
      </c>
      <c r="D5371" s="123" t="s">
        <v>18730</v>
      </c>
    </row>
    <row r="5372" spans="1:4" ht="40.5" x14ac:dyDescent="0.2">
      <c r="A5372" s="120" t="s">
        <v>7263</v>
      </c>
      <c r="B5372" s="122" t="s">
        <v>12339</v>
      </c>
      <c r="C5372" s="121" t="s">
        <v>8</v>
      </c>
      <c r="D5372" s="123" t="s">
        <v>939</v>
      </c>
    </row>
    <row r="5373" spans="1:4" ht="27" x14ac:dyDescent="0.2">
      <c r="A5373" s="120" t="s">
        <v>7264</v>
      </c>
      <c r="B5373" s="122" t="s">
        <v>12340</v>
      </c>
      <c r="C5373" s="121" t="s">
        <v>8</v>
      </c>
      <c r="D5373" s="123" t="s">
        <v>4505</v>
      </c>
    </row>
    <row r="5374" spans="1:4" ht="27" x14ac:dyDescent="0.2">
      <c r="A5374" s="120" t="s">
        <v>7265</v>
      </c>
      <c r="B5374" s="122" t="s">
        <v>12341</v>
      </c>
      <c r="C5374" s="121" t="s">
        <v>8</v>
      </c>
      <c r="D5374" s="123" t="s">
        <v>18731</v>
      </c>
    </row>
    <row r="5375" spans="1:4" ht="27" x14ac:dyDescent="0.2">
      <c r="A5375" s="120" t="s">
        <v>7266</v>
      </c>
      <c r="B5375" s="122" t="s">
        <v>12342</v>
      </c>
      <c r="C5375" s="121" t="s">
        <v>8</v>
      </c>
      <c r="D5375" s="123" t="s">
        <v>18732</v>
      </c>
    </row>
    <row r="5376" spans="1:4" ht="40.5" x14ac:dyDescent="0.2">
      <c r="A5376" s="120" t="s">
        <v>7267</v>
      </c>
      <c r="B5376" s="122" t="s">
        <v>12343</v>
      </c>
      <c r="C5376" s="121" t="s">
        <v>8</v>
      </c>
      <c r="D5376" s="123" t="s">
        <v>17905</v>
      </c>
    </row>
    <row r="5377" spans="1:4" ht="27" x14ac:dyDescent="0.2">
      <c r="A5377" s="120" t="s">
        <v>7268</v>
      </c>
      <c r="B5377" s="122" t="s">
        <v>12344</v>
      </c>
      <c r="C5377" s="121" t="s">
        <v>8</v>
      </c>
      <c r="D5377" s="123" t="s">
        <v>14742</v>
      </c>
    </row>
    <row r="5378" spans="1:4" ht="27" x14ac:dyDescent="0.2">
      <c r="A5378" s="120" t="s">
        <v>7269</v>
      </c>
      <c r="B5378" s="122" t="s">
        <v>12345</v>
      </c>
      <c r="C5378" s="121" t="s">
        <v>8</v>
      </c>
      <c r="D5378" s="123" t="s">
        <v>18733</v>
      </c>
    </row>
    <row r="5379" spans="1:4" ht="27" x14ac:dyDescent="0.2">
      <c r="A5379" s="120" t="s">
        <v>7270</v>
      </c>
      <c r="B5379" s="122" t="s">
        <v>12346</v>
      </c>
      <c r="C5379" s="121" t="s">
        <v>8</v>
      </c>
      <c r="D5379" s="123" t="s">
        <v>13704</v>
      </c>
    </row>
    <row r="5380" spans="1:4" ht="40.5" x14ac:dyDescent="0.2">
      <c r="A5380" s="120" t="s">
        <v>7271</v>
      </c>
      <c r="B5380" s="122" t="s">
        <v>12347</v>
      </c>
      <c r="C5380" s="121" t="s">
        <v>8</v>
      </c>
      <c r="D5380" s="123" t="s">
        <v>18734</v>
      </c>
    </row>
    <row r="5381" spans="1:4" ht="40.5" x14ac:dyDescent="0.2">
      <c r="A5381" s="120" t="s">
        <v>7272</v>
      </c>
      <c r="B5381" s="122" t="s">
        <v>12348</v>
      </c>
      <c r="C5381" s="121" t="s">
        <v>8</v>
      </c>
      <c r="D5381" s="123" t="s">
        <v>18735</v>
      </c>
    </row>
    <row r="5382" spans="1:4" ht="40.5" x14ac:dyDescent="0.2">
      <c r="A5382" s="120" t="s">
        <v>7273</v>
      </c>
      <c r="B5382" s="122" t="s">
        <v>12349</v>
      </c>
      <c r="C5382" s="121" t="s">
        <v>8</v>
      </c>
      <c r="D5382" s="123" t="s">
        <v>18736</v>
      </c>
    </row>
    <row r="5383" spans="1:4" ht="27" x14ac:dyDescent="0.2">
      <c r="A5383" s="120" t="s">
        <v>7274</v>
      </c>
      <c r="B5383" s="122" t="s">
        <v>12350</v>
      </c>
      <c r="C5383" s="121" t="s">
        <v>8</v>
      </c>
      <c r="D5383" s="123" t="s">
        <v>18737</v>
      </c>
    </row>
    <row r="5384" spans="1:4" ht="40.5" x14ac:dyDescent="0.2">
      <c r="A5384" s="120" t="s">
        <v>7275</v>
      </c>
      <c r="B5384" s="122" t="s">
        <v>12351</v>
      </c>
      <c r="C5384" s="121" t="s">
        <v>8</v>
      </c>
      <c r="D5384" s="123" t="s">
        <v>13699</v>
      </c>
    </row>
    <row r="5385" spans="1:4" ht="40.5" x14ac:dyDescent="0.2">
      <c r="A5385" s="120" t="s">
        <v>7276</v>
      </c>
      <c r="B5385" s="122" t="s">
        <v>12352</v>
      </c>
      <c r="C5385" s="121" t="s">
        <v>8</v>
      </c>
      <c r="D5385" s="123" t="s">
        <v>4811</v>
      </c>
    </row>
    <row r="5386" spans="1:4" ht="40.5" x14ac:dyDescent="0.2">
      <c r="A5386" s="120" t="s">
        <v>7277</v>
      </c>
      <c r="B5386" s="122" t="s">
        <v>12353</v>
      </c>
      <c r="C5386" s="121" t="s">
        <v>8</v>
      </c>
      <c r="D5386" s="123" t="s">
        <v>18738</v>
      </c>
    </row>
    <row r="5387" spans="1:4" ht="27" x14ac:dyDescent="0.2">
      <c r="A5387" s="120" t="s">
        <v>7278</v>
      </c>
      <c r="B5387" s="122" t="s">
        <v>12354</v>
      </c>
      <c r="C5387" s="121" t="s">
        <v>8</v>
      </c>
      <c r="D5387" s="123" t="s">
        <v>14651</v>
      </c>
    </row>
    <row r="5388" spans="1:4" ht="40.5" x14ac:dyDescent="0.2">
      <c r="A5388" s="120" t="s">
        <v>7279</v>
      </c>
      <c r="B5388" s="122" t="s">
        <v>12355</v>
      </c>
      <c r="C5388" s="121" t="s">
        <v>8</v>
      </c>
      <c r="D5388" s="123" t="s">
        <v>445</v>
      </c>
    </row>
    <row r="5389" spans="1:4" ht="40.5" x14ac:dyDescent="0.2">
      <c r="A5389" s="120" t="s">
        <v>7280</v>
      </c>
      <c r="B5389" s="122" t="s">
        <v>12356</v>
      </c>
      <c r="C5389" s="121" t="s">
        <v>8</v>
      </c>
      <c r="D5389" s="123" t="s">
        <v>18739</v>
      </c>
    </row>
    <row r="5390" spans="1:4" ht="40.5" x14ac:dyDescent="0.2">
      <c r="A5390" s="120" t="s">
        <v>7281</v>
      </c>
      <c r="B5390" s="122" t="s">
        <v>12357</v>
      </c>
      <c r="C5390" s="121" t="s">
        <v>8</v>
      </c>
      <c r="D5390" s="123" t="s">
        <v>18740</v>
      </c>
    </row>
    <row r="5391" spans="1:4" ht="27" x14ac:dyDescent="0.2">
      <c r="A5391" s="120" t="s">
        <v>7282</v>
      </c>
      <c r="B5391" s="122" t="s">
        <v>12358</v>
      </c>
      <c r="C5391" s="121" t="s">
        <v>8</v>
      </c>
      <c r="D5391" s="123" t="s">
        <v>18741</v>
      </c>
    </row>
    <row r="5392" spans="1:4" ht="40.5" x14ac:dyDescent="0.2">
      <c r="A5392" s="120" t="s">
        <v>7283</v>
      </c>
      <c r="B5392" s="122" t="s">
        <v>12359</v>
      </c>
      <c r="C5392" s="121" t="s">
        <v>8</v>
      </c>
      <c r="D5392" s="123" t="s">
        <v>542</v>
      </c>
    </row>
    <row r="5393" spans="1:4" ht="27" x14ac:dyDescent="0.2">
      <c r="A5393" s="120" t="s">
        <v>7284</v>
      </c>
      <c r="B5393" s="122" t="s">
        <v>12360</v>
      </c>
      <c r="C5393" s="121" t="s">
        <v>8</v>
      </c>
      <c r="D5393" s="123" t="s">
        <v>13844</v>
      </c>
    </row>
    <row r="5394" spans="1:4" ht="27" x14ac:dyDescent="0.2">
      <c r="A5394" s="120" t="s">
        <v>7285</v>
      </c>
      <c r="B5394" s="122" t="s">
        <v>12361</v>
      </c>
      <c r="C5394" s="121" t="s">
        <v>8</v>
      </c>
      <c r="D5394" s="123" t="s">
        <v>18742</v>
      </c>
    </row>
    <row r="5395" spans="1:4" ht="27" x14ac:dyDescent="0.2">
      <c r="A5395" s="120" t="s">
        <v>7286</v>
      </c>
      <c r="B5395" s="122" t="s">
        <v>12362</v>
      </c>
      <c r="C5395" s="121" t="s">
        <v>8</v>
      </c>
      <c r="D5395" s="123" t="s">
        <v>14631</v>
      </c>
    </row>
    <row r="5396" spans="1:4" ht="40.5" x14ac:dyDescent="0.2">
      <c r="A5396" s="120" t="s">
        <v>7287</v>
      </c>
      <c r="B5396" s="122" t="s">
        <v>12363</v>
      </c>
      <c r="C5396" s="121" t="s">
        <v>8</v>
      </c>
      <c r="D5396" s="123" t="s">
        <v>18743</v>
      </c>
    </row>
    <row r="5397" spans="1:4" ht="27" x14ac:dyDescent="0.2">
      <c r="A5397" s="120" t="s">
        <v>7288</v>
      </c>
      <c r="B5397" s="122" t="s">
        <v>12364</v>
      </c>
      <c r="C5397" s="121" t="s">
        <v>8</v>
      </c>
      <c r="D5397" s="123" t="s">
        <v>13740</v>
      </c>
    </row>
    <row r="5398" spans="1:4" ht="27" x14ac:dyDescent="0.2">
      <c r="A5398" s="120" t="s">
        <v>7289</v>
      </c>
      <c r="B5398" s="122" t="s">
        <v>12365</v>
      </c>
      <c r="C5398" s="121" t="s">
        <v>8</v>
      </c>
      <c r="D5398" s="123" t="s">
        <v>18744</v>
      </c>
    </row>
    <row r="5399" spans="1:4" ht="27" x14ac:dyDescent="0.2">
      <c r="A5399" s="120" t="s">
        <v>7290</v>
      </c>
      <c r="B5399" s="122" t="s">
        <v>12366</v>
      </c>
      <c r="C5399" s="121" t="s">
        <v>8</v>
      </c>
      <c r="D5399" s="123" t="s">
        <v>18745</v>
      </c>
    </row>
    <row r="5400" spans="1:4" ht="40.5" x14ac:dyDescent="0.2">
      <c r="A5400" s="120" t="s">
        <v>7292</v>
      </c>
      <c r="B5400" s="122" t="s">
        <v>12367</v>
      </c>
      <c r="C5400" s="121" t="s">
        <v>8</v>
      </c>
      <c r="D5400" s="123" t="s">
        <v>1271</v>
      </c>
    </row>
    <row r="5401" spans="1:4" ht="40.5" x14ac:dyDescent="0.2">
      <c r="A5401" s="120" t="s">
        <v>7293</v>
      </c>
      <c r="B5401" s="122" t="s">
        <v>12368</v>
      </c>
      <c r="C5401" s="121" t="s">
        <v>8</v>
      </c>
      <c r="D5401" s="123" t="s">
        <v>14193</v>
      </c>
    </row>
    <row r="5402" spans="1:4" ht="40.5" x14ac:dyDescent="0.2">
      <c r="A5402" s="120" t="s">
        <v>7294</v>
      </c>
      <c r="B5402" s="122" t="s">
        <v>12369</v>
      </c>
      <c r="C5402" s="121" t="s">
        <v>8</v>
      </c>
      <c r="D5402" s="123" t="s">
        <v>18746</v>
      </c>
    </row>
    <row r="5403" spans="1:4" ht="27" x14ac:dyDescent="0.2">
      <c r="A5403" s="120" t="s">
        <v>7295</v>
      </c>
      <c r="B5403" s="122" t="s">
        <v>12370</v>
      </c>
      <c r="C5403" s="121" t="s">
        <v>8</v>
      </c>
      <c r="D5403" s="123" t="s">
        <v>18747</v>
      </c>
    </row>
    <row r="5404" spans="1:4" ht="40.5" x14ac:dyDescent="0.2">
      <c r="A5404" s="120" t="s">
        <v>7296</v>
      </c>
      <c r="B5404" s="122" t="s">
        <v>12371</v>
      </c>
      <c r="C5404" s="121" t="s">
        <v>8</v>
      </c>
      <c r="D5404" s="123" t="s">
        <v>16477</v>
      </c>
    </row>
    <row r="5405" spans="1:4" ht="40.5" x14ac:dyDescent="0.2">
      <c r="A5405" s="120" t="s">
        <v>7297</v>
      </c>
      <c r="B5405" s="122" t="s">
        <v>12372</v>
      </c>
      <c r="C5405" s="121" t="s">
        <v>8</v>
      </c>
      <c r="D5405" s="123" t="s">
        <v>18748</v>
      </c>
    </row>
    <row r="5406" spans="1:4" ht="40.5" x14ac:dyDescent="0.2">
      <c r="A5406" s="120" t="s">
        <v>7298</v>
      </c>
      <c r="B5406" s="122" t="s">
        <v>12373</v>
      </c>
      <c r="C5406" s="121" t="s">
        <v>8</v>
      </c>
      <c r="D5406" s="123" t="s">
        <v>18749</v>
      </c>
    </row>
    <row r="5407" spans="1:4" ht="27" x14ac:dyDescent="0.2">
      <c r="A5407" s="120" t="s">
        <v>7299</v>
      </c>
      <c r="B5407" s="122" t="s">
        <v>12374</v>
      </c>
      <c r="C5407" s="121" t="s">
        <v>8</v>
      </c>
      <c r="D5407" s="123" t="s">
        <v>18750</v>
      </c>
    </row>
    <row r="5408" spans="1:4" ht="27" x14ac:dyDescent="0.2">
      <c r="A5408" s="120" t="s">
        <v>7300</v>
      </c>
      <c r="B5408" s="122" t="s">
        <v>12375</v>
      </c>
      <c r="C5408" s="121" t="s">
        <v>8</v>
      </c>
      <c r="D5408" s="123" t="s">
        <v>696</v>
      </c>
    </row>
    <row r="5409" spans="1:4" ht="27" x14ac:dyDescent="0.2">
      <c r="A5409" s="120" t="s">
        <v>7301</v>
      </c>
      <c r="B5409" s="122" t="s">
        <v>12376</v>
      </c>
      <c r="C5409" s="121" t="s">
        <v>8</v>
      </c>
      <c r="D5409" s="123" t="s">
        <v>674</v>
      </c>
    </row>
    <row r="5410" spans="1:4" ht="27" x14ac:dyDescent="0.2">
      <c r="A5410" s="120" t="s">
        <v>7303</v>
      </c>
      <c r="B5410" s="122" t="s">
        <v>12377</v>
      </c>
      <c r="C5410" s="121" t="s">
        <v>8</v>
      </c>
      <c r="D5410" s="123" t="s">
        <v>630</v>
      </c>
    </row>
    <row r="5411" spans="1:4" ht="27" x14ac:dyDescent="0.2">
      <c r="A5411" s="120" t="s">
        <v>7304</v>
      </c>
      <c r="B5411" s="122" t="s">
        <v>12378</v>
      </c>
      <c r="C5411" s="121" t="s">
        <v>8</v>
      </c>
      <c r="D5411" s="123" t="s">
        <v>14423</v>
      </c>
    </row>
    <row r="5412" spans="1:4" ht="27" x14ac:dyDescent="0.2">
      <c r="A5412" s="120" t="s">
        <v>7305</v>
      </c>
      <c r="B5412" s="122" t="s">
        <v>12379</v>
      </c>
      <c r="C5412" s="121" t="s">
        <v>8</v>
      </c>
      <c r="D5412" s="123" t="s">
        <v>3502</v>
      </c>
    </row>
    <row r="5413" spans="1:4" ht="27" x14ac:dyDescent="0.2">
      <c r="A5413" s="120" t="s">
        <v>7306</v>
      </c>
      <c r="B5413" s="122" t="s">
        <v>12380</v>
      </c>
      <c r="C5413" s="121" t="s">
        <v>8</v>
      </c>
      <c r="D5413" s="123" t="s">
        <v>14671</v>
      </c>
    </row>
    <row r="5414" spans="1:4" ht="40.5" x14ac:dyDescent="0.2">
      <c r="A5414" s="120" t="s">
        <v>7307</v>
      </c>
      <c r="B5414" s="122" t="s">
        <v>16075</v>
      </c>
      <c r="C5414" s="121" t="s">
        <v>8</v>
      </c>
      <c r="D5414" s="123" t="s">
        <v>18751</v>
      </c>
    </row>
    <row r="5415" spans="1:4" ht="40.5" x14ac:dyDescent="0.2">
      <c r="A5415" s="120" t="s">
        <v>7308</v>
      </c>
      <c r="B5415" s="122" t="s">
        <v>16076</v>
      </c>
      <c r="C5415" s="121" t="s">
        <v>8</v>
      </c>
      <c r="D5415" s="123" t="s">
        <v>18752</v>
      </c>
    </row>
    <row r="5416" spans="1:4" ht="40.5" x14ac:dyDescent="0.2">
      <c r="A5416" s="120" t="s">
        <v>7309</v>
      </c>
      <c r="B5416" s="122" t="s">
        <v>16077</v>
      </c>
      <c r="C5416" s="121" t="s">
        <v>8</v>
      </c>
      <c r="D5416" s="123" t="s">
        <v>18753</v>
      </c>
    </row>
    <row r="5417" spans="1:4" ht="27" x14ac:dyDescent="0.2">
      <c r="A5417" s="120" t="s">
        <v>7310</v>
      </c>
      <c r="B5417" s="122" t="s">
        <v>16078</v>
      </c>
      <c r="C5417" s="121" t="s">
        <v>8</v>
      </c>
      <c r="D5417" s="123" t="s">
        <v>18754</v>
      </c>
    </row>
    <row r="5418" spans="1:4" ht="40.5" x14ac:dyDescent="0.2">
      <c r="A5418" s="120" t="s">
        <v>7311</v>
      </c>
      <c r="B5418" s="122" t="s">
        <v>16079</v>
      </c>
      <c r="C5418" s="121" t="s">
        <v>8</v>
      </c>
      <c r="D5418" s="123" t="s">
        <v>14632</v>
      </c>
    </row>
    <row r="5419" spans="1:4" ht="40.5" x14ac:dyDescent="0.2">
      <c r="A5419" s="120" t="s">
        <v>7312</v>
      </c>
      <c r="B5419" s="122" t="s">
        <v>16080</v>
      </c>
      <c r="C5419" s="121" t="s">
        <v>8</v>
      </c>
      <c r="D5419" s="123" t="s">
        <v>14098</v>
      </c>
    </row>
    <row r="5420" spans="1:4" ht="40.5" x14ac:dyDescent="0.2">
      <c r="A5420" s="120" t="s">
        <v>7313</v>
      </c>
      <c r="B5420" s="122" t="s">
        <v>16081</v>
      </c>
      <c r="C5420" s="121" t="s">
        <v>8</v>
      </c>
      <c r="D5420" s="123" t="s">
        <v>18755</v>
      </c>
    </row>
    <row r="5421" spans="1:4" ht="27" x14ac:dyDescent="0.2">
      <c r="A5421" s="120" t="s">
        <v>7314</v>
      </c>
      <c r="B5421" s="122" t="s">
        <v>16082</v>
      </c>
      <c r="C5421" s="121" t="s">
        <v>8</v>
      </c>
      <c r="D5421" s="123" t="s">
        <v>17081</v>
      </c>
    </row>
    <row r="5422" spans="1:4" ht="40.5" x14ac:dyDescent="0.2">
      <c r="A5422" s="120" t="s">
        <v>7315</v>
      </c>
      <c r="B5422" s="122" t="s">
        <v>16083</v>
      </c>
      <c r="C5422" s="121" t="s">
        <v>8</v>
      </c>
      <c r="D5422" s="123" t="s">
        <v>18756</v>
      </c>
    </row>
    <row r="5423" spans="1:4" ht="40.5" x14ac:dyDescent="0.2">
      <c r="A5423" s="120" t="s">
        <v>7316</v>
      </c>
      <c r="B5423" s="122" t="s">
        <v>16084</v>
      </c>
      <c r="C5423" s="121" t="s">
        <v>8</v>
      </c>
      <c r="D5423" s="123" t="s">
        <v>18757</v>
      </c>
    </row>
    <row r="5424" spans="1:4" ht="40.5" x14ac:dyDescent="0.2">
      <c r="A5424" s="120" t="s">
        <v>7317</v>
      </c>
      <c r="B5424" s="122" t="s">
        <v>16085</v>
      </c>
      <c r="C5424" s="121" t="s">
        <v>8</v>
      </c>
      <c r="D5424" s="123" t="s">
        <v>18758</v>
      </c>
    </row>
    <row r="5425" spans="1:4" ht="27" x14ac:dyDescent="0.2">
      <c r="A5425" s="120" t="s">
        <v>7318</v>
      </c>
      <c r="B5425" s="122" t="s">
        <v>16086</v>
      </c>
      <c r="C5425" s="121" t="s">
        <v>8</v>
      </c>
      <c r="D5425" s="123" t="s">
        <v>18759</v>
      </c>
    </row>
    <row r="5426" spans="1:4" ht="40.5" x14ac:dyDescent="0.2">
      <c r="A5426" s="120" t="s">
        <v>7319</v>
      </c>
      <c r="B5426" s="122" t="s">
        <v>16087</v>
      </c>
      <c r="C5426" s="121" t="s">
        <v>8</v>
      </c>
      <c r="D5426" s="123" t="s">
        <v>14658</v>
      </c>
    </row>
    <row r="5427" spans="1:4" ht="40.5" x14ac:dyDescent="0.2">
      <c r="A5427" s="120" t="s">
        <v>7320</v>
      </c>
      <c r="B5427" s="122" t="s">
        <v>16088</v>
      </c>
      <c r="C5427" s="121" t="s">
        <v>8</v>
      </c>
      <c r="D5427" s="123" t="s">
        <v>18760</v>
      </c>
    </row>
    <row r="5428" spans="1:4" ht="40.5" x14ac:dyDescent="0.2">
      <c r="A5428" s="120" t="s">
        <v>7321</v>
      </c>
      <c r="B5428" s="122" t="s">
        <v>16089</v>
      </c>
      <c r="C5428" s="121" t="s">
        <v>8</v>
      </c>
      <c r="D5428" s="123" t="s">
        <v>18761</v>
      </c>
    </row>
    <row r="5429" spans="1:4" ht="27" x14ac:dyDescent="0.2">
      <c r="A5429" s="120" t="s">
        <v>7322</v>
      </c>
      <c r="B5429" s="122" t="s">
        <v>16090</v>
      </c>
      <c r="C5429" s="121" t="s">
        <v>8</v>
      </c>
      <c r="D5429" s="123" t="s">
        <v>18762</v>
      </c>
    </row>
    <row r="5430" spans="1:4" ht="40.5" x14ac:dyDescent="0.2">
      <c r="A5430" s="120" t="s">
        <v>7323</v>
      </c>
      <c r="B5430" s="122" t="s">
        <v>16091</v>
      </c>
      <c r="C5430" s="121" t="s">
        <v>8</v>
      </c>
      <c r="D5430" s="123" t="s">
        <v>13935</v>
      </c>
    </row>
    <row r="5431" spans="1:4" ht="40.5" x14ac:dyDescent="0.2">
      <c r="A5431" s="120" t="s">
        <v>7325</v>
      </c>
      <c r="B5431" s="122" t="s">
        <v>16092</v>
      </c>
      <c r="C5431" s="121" t="s">
        <v>8</v>
      </c>
      <c r="D5431" s="123" t="s">
        <v>18763</v>
      </c>
    </row>
    <row r="5432" spans="1:4" ht="40.5" x14ac:dyDescent="0.2">
      <c r="A5432" s="120" t="s">
        <v>7326</v>
      </c>
      <c r="B5432" s="122" t="s">
        <v>16093</v>
      </c>
      <c r="C5432" s="121" t="s">
        <v>8</v>
      </c>
      <c r="D5432" s="123" t="s">
        <v>689</v>
      </c>
    </row>
    <row r="5433" spans="1:4" ht="27" x14ac:dyDescent="0.2">
      <c r="A5433" s="120" t="s">
        <v>7327</v>
      </c>
      <c r="B5433" s="122" t="s">
        <v>16094</v>
      </c>
      <c r="C5433" s="121" t="s">
        <v>8</v>
      </c>
      <c r="D5433" s="123" t="s">
        <v>14702</v>
      </c>
    </row>
    <row r="5434" spans="1:4" ht="40.5" x14ac:dyDescent="0.2">
      <c r="A5434" s="120" t="s">
        <v>7328</v>
      </c>
      <c r="B5434" s="122" t="s">
        <v>16095</v>
      </c>
      <c r="C5434" s="121" t="s">
        <v>8</v>
      </c>
      <c r="D5434" s="123" t="s">
        <v>1357</v>
      </c>
    </row>
    <row r="5435" spans="1:4" ht="40.5" x14ac:dyDescent="0.2">
      <c r="A5435" s="120" t="s">
        <v>7329</v>
      </c>
      <c r="B5435" s="122" t="s">
        <v>16096</v>
      </c>
      <c r="C5435" s="121" t="s">
        <v>8</v>
      </c>
      <c r="D5435" s="123" t="s">
        <v>18764</v>
      </c>
    </row>
    <row r="5436" spans="1:4" ht="40.5" x14ac:dyDescent="0.2">
      <c r="A5436" s="120" t="s">
        <v>7330</v>
      </c>
      <c r="B5436" s="122" t="s">
        <v>16097</v>
      </c>
      <c r="C5436" s="121" t="s">
        <v>8</v>
      </c>
      <c r="D5436" s="123" t="s">
        <v>18765</v>
      </c>
    </row>
    <row r="5437" spans="1:4" ht="27" x14ac:dyDescent="0.2">
      <c r="A5437" s="120" t="s">
        <v>7331</v>
      </c>
      <c r="B5437" s="122" t="s">
        <v>16098</v>
      </c>
      <c r="C5437" s="121" t="s">
        <v>8</v>
      </c>
      <c r="D5437" s="123" t="s">
        <v>18766</v>
      </c>
    </row>
    <row r="5438" spans="1:4" ht="54" x14ac:dyDescent="0.2">
      <c r="A5438" s="120" t="s">
        <v>7332</v>
      </c>
      <c r="B5438" s="122" t="s">
        <v>16099</v>
      </c>
      <c r="C5438" s="121" t="s">
        <v>8</v>
      </c>
      <c r="D5438" s="123" t="s">
        <v>18767</v>
      </c>
    </row>
    <row r="5439" spans="1:4" ht="67.5" x14ac:dyDescent="0.2">
      <c r="A5439" s="120" t="s">
        <v>7333</v>
      </c>
      <c r="B5439" s="122" t="s">
        <v>16100</v>
      </c>
      <c r="C5439" s="121" t="s">
        <v>8</v>
      </c>
      <c r="D5439" s="123" t="s">
        <v>18768</v>
      </c>
    </row>
    <row r="5440" spans="1:4" ht="54" x14ac:dyDescent="0.2">
      <c r="A5440" s="120" t="s">
        <v>7334</v>
      </c>
      <c r="B5440" s="122" t="s">
        <v>12381</v>
      </c>
      <c r="C5440" s="121" t="s">
        <v>8</v>
      </c>
      <c r="D5440" s="123" t="s">
        <v>14672</v>
      </c>
    </row>
    <row r="5441" spans="1:4" ht="54" x14ac:dyDescent="0.2">
      <c r="A5441" s="120" t="s">
        <v>7335</v>
      </c>
      <c r="B5441" s="122" t="s">
        <v>12382</v>
      </c>
      <c r="C5441" s="121" t="s">
        <v>8</v>
      </c>
      <c r="D5441" s="123" t="s">
        <v>18769</v>
      </c>
    </row>
    <row r="5442" spans="1:4" ht="13.5" x14ac:dyDescent="0.2">
      <c r="A5442" s="120" t="s">
        <v>7336</v>
      </c>
      <c r="B5442" s="122" t="s">
        <v>12383</v>
      </c>
      <c r="C5442" s="121" t="s">
        <v>35</v>
      </c>
      <c r="D5442" s="123" t="s">
        <v>1277</v>
      </c>
    </row>
    <row r="5443" spans="1:4" ht="40.5" x14ac:dyDescent="0.2">
      <c r="A5443" s="120" t="s">
        <v>7337</v>
      </c>
      <c r="B5443" s="122" t="s">
        <v>12384</v>
      </c>
      <c r="C5443" s="121" t="s">
        <v>8</v>
      </c>
      <c r="D5443" s="123" t="s">
        <v>18770</v>
      </c>
    </row>
    <row r="5444" spans="1:4" ht="40.5" x14ac:dyDescent="0.2">
      <c r="A5444" s="120" t="s">
        <v>7338</v>
      </c>
      <c r="B5444" s="122" t="s">
        <v>12385</v>
      </c>
      <c r="C5444" s="121" t="s">
        <v>8</v>
      </c>
      <c r="D5444" s="123" t="s">
        <v>7113</v>
      </c>
    </row>
    <row r="5445" spans="1:4" ht="40.5" x14ac:dyDescent="0.2">
      <c r="A5445" s="120" t="s">
        <v>7339</v>
      </c>
      <c r="B5445" s="122" t="s">
        <v>12386</v>
      </c>
      <c r="C5445" s="121" t="s">
        <v>8</v>
      </c>
      <c r="D5445" s="123" t="s">
        <v>1347</v>
      </c>
    </row>
    <row r="5446" spans="1:4" ht="40.5" x14ac:dyDescent="0.2">
      <c r="A5446" s="120" t="s">
        <v>7340</v>
      </c>
      <c r="B5446" s="122" t="s">
        <v>12387</v>
      </c>
      <c r="C5446" s="121" t="s">
        <v>8</v>
      </c>
      <c r="D5446" s="123" t="s">
        <v>1293</v>
      </c>
    </row>
    <row r="5447" spans="1:4" ht="40.5" x14ac:dyDescent="0.2">
      <c r="A5447" s="120" t="s">
        <v>7341</v>
      </c>
      <c r="B5447" s="122" t="s">
        <v>12388</v>
      </c>
      <c r="C5447" s="121" t="s">
        <v>8</v>
      </c>
      <c r="D5447" s="123" t="s">
        <v>1816</v>
      </c>
    </row>
    <row r="5448" spans="1:4" ht="40.5" x14ac:dyDescent="0.2">
      <c r="A5448" s="120" t="s">
        <v>7343</v>
      </c>
      <c r="B5448" s="122" t="s">
        <v>12389</v>
      </c>
      <c r="C5448" s="121" t="s">
        <v>8</v>
      </c>
      <c r="D5448" s="123" t="s">
        <v>13737</v>
      </c>
    </row>
    <row r="5449" spans="1:4" ht="27" x14ac:dyDescent="0.2">
      <c r="A5449" s="120" t="s">
        <v>7344</v>
      </c>
      <c r="B5449" s="122" t="s">
        <v>12390</v>
      </c>
      <c r="C5449" s="121" t="s">
        <v>8</v>
      </c>
      <c r="D5449" s="123" t="s">
        <v>462</v>
      </c>
    </row>
    <row r="5450" spans="1:4" ht="40.5" x14ac:dyDescent="0.2">
      <c r="A5450" s="120" t="s">
        <v>7345</v>
      </c>
      <c r="B5450" s="122" t="s">
        <v>12391</v>
      </c>
      <c r="C5450" s="121" t="s">
        <v>8</v>
      </c>
      <c r="D5450" s="123" t="s">
        <v>740</v>
      </c>
    </row>
    <row r="5451" spans="1:4" ht="27" x14ac:dyDescent="0.2">
      <c r="A5451" s="120" t="s">
        <v>7346</v>
      </c>
      <c r="B5451" s="122" t="s">
        <v>12392</v>
      </c>
      <c r="C5451" s="121" t="s">
        <v>8</v>
      </c>
      <c r="D5451" s="123" t="s">
        <v>1293</v>
      </c>
    </row>
    <row r="5452" spans="1:4" ht="40.5" x14ac:dyDescent="0.2">
      <c r="A5452" s="120" t="s">
        <v>7347</v>
      </c>
      <c r="B5452" s="122" t="s">
        <v>12393</v>
      </c>
      <c r="C5452" s="121" t="s">
        <v>8</v>
      </c>
      <c r="D5452" s="123" t="s">
        <v>1069</v>
      </c>
    </row>
    <row r="5453" spans="1:4" ht="27" x14ac:dyDescent="0.2">
      <c r="A5453" s="120" t="s">
        <v>7348</v>
      </c>
      <c r="B5453" s="122" t="s">
        <v>12394</v>
      </c>
      <c r="C5453" s="121" t="s">
        <v>8</v>
      </c>
      <c r="D5453" s="123" t="s">
        <v>1125</v>
      </c>
    </row>
    <row r="5454" spans="1:4" ht="27" x14ac:dyDescent="0.2">
      <c r="A5454" s="120" t="s">
        <v>7349</v>
      </c>
      <c r="B5454" s="122" t="s">
        <v>12395</v>
      </c>
      <c r="C5454" s="121" t="s">
        <v>8</v>
      </c>
      <c r="D5454" s="123" t="s">
        <v>17325</v>
      </c>
    </row>
    <row r="5455" spans="1:4" ht="27" x14ac:dyDescent="0.2">
      <c r="A5455" s="120" t="s">
        <v>7350</v>
      </c>
      <c r="B5455" s="122" t="s">
        <v>12396</v>
      </c>
      <c r="C5455" s="121" t="s">
        <v>8</v>
      </c>
      <c r="D5455" s="123" t="s">
        <v>6002</v>
      </c>
    </row>
    <row r="5456" spans="1:4" ht="27" x14ac:dyDescent="0.2">
      <c r="A5456" s="120" t="s">
        <v>7351</v>
      </c>
      <c r="B5456" s="122" t="s">
        <v>12397</v>
      </c>
      <c r="C5456" s="121" t="s">
        <v>8</v>
      </c>
      <c r="D5456" s="123" t="s">
        <v>979</v>
      </c>
    </row>
    <row r="5457" spans="1:4" ht="40.5" x14ac:dyDescent="0.2">
      <c r="A5457" s="120" t="s">
        <v>7352</v>
      </c>
      <c r="B5457" s="122" t="s">
        <v>12398</v>
      </c>
      <c r="C5457" s="121" t="s">
        <v>8</v>
      </c>
      <c r="D5457" s="123" t="s">
        <v>1066</v>
      </c>
    </row>
    <row r="5458" spans="1:4" ht="40.5" x14ac:dyDescent="0.2">
      <c r="A5458" s="120" t="s">
        <v>7353</v>
      </c>
      <c r="B5458" s="122" t="s">
        <v>12399</v>
      </c>
      <c r="C5458" s="121" t="s">
        <v>8</v>
      </c>
      <c r="D5458" s="123" t="s">
        <v>16268</v>
      </c>
    </row>
    <row r="5459" spans="1:4" ht="40.5" x14ac:dyDescent="0.2">
      <c r="A5459" s="120" t="s">
        <v>7354</v>
      </c>
      <c r="B5459" s="122" t="s">
        <v>12400</v>
      </c>
      <c r="C5459" s="121" t="s">
        <v>8</v>
      </c>
      <c r="D5459" s="123" t="s">
        <v>14017</v>
      </c>
    </row>
    <row r="5460" spans="1:4" ht="40.5" x14ac:dyDescent="0.2">
      <c r="A5460" s="120" t="s">
        <v>7356</v>
      </c>
      <c r="B5460" s="122" t="s">
        <v>12401</v>
      </c>
      <c r="C5460" s="121" t="s">
        <v>8</v>
      </c>
      <c r="D5460" s="123" t="s">
        <v>1272</v>
      </c>
    </row>
    <row r="5461" spans="1:4" ht="40.5" x14ac:dyDescent="0.2">
      <c r="A5461" s="120" t="s">
        <v>7357</v>
      </c>
      <c r="B5461" s="122" t="s">
        <v>12402</v>
      </c>
      <c r="C5461" s="121" t="s">
        <v>8</v>
      </c>
      <c r="D5461" s="123" t="s">
        <v>13647</v>
      </c>
    </row>
    <row r="5462" spans="1:4" ht="40.5" x14ac:dyDescent="0.2">
      <c r="A5462" s="120" t="s">
        <v>7358</v>
      </c>
      <c r="B5462" s="122" t="s">
        <v>12403</v>
      </c>
      <c r="C5462" s="121" t="s">
        <v>8</v>
      </c>
      <c r="D5462" s="123" t="s">
        <v>4055</v>
      </c>
    </row>
    <row r="5463" spans="1:4" ht="40.5" x14ac:dyDescent="0.2">
      <c r="A5463" s="120" t="s">
        <v>7359</v>
      </c>
      <c r="B5463" s="122" t="s">
        <v>12404</v>
      </c>
      <c r="C5463" s="121" t="s">
        <v>8</v>
      </c>
      <c r="D5463" s="123" t="s">
        <v>1879</v>
      </c>
    </row>
    <row r="5464" spans="1:4" ht="40.5" x14ac:dyDescent="0.2">
      <c r="A5464" s="120" t="s">
        <v>7360</v>
      </c>
      <c r="B5464" s="122" t="s">
        <v>12405</v>
      </c>
      <c r="C5464" s="121" t="s">
        <v>8</v>
      </c>
      <c r="D5464" s="123" t="s">
        <v>753</v>
      </c>
    </row>
    <row r="5465" spans="1:4" ht="40.5" x14ac:dyDescent="0.2">
      <c r="A5465" s="120" t="s">
        <v>7361</v>
      </c>
      <c r="B5465" s="122" t="s">
        <v>12406</v>
      </c>
      <c r="C5465" s="121" t="s">
        <v>8</v>
      </c>
      <c r="D5465" s="123" t="s">
        <v>13770</v>
      </c>
    </row>
    <row r="5466" spans="1:4" ht="40.5" x14ac:dyDescent="0.2">
      <c r="A5466" s="120" t="s">
        <v>7362</v>
      </c>
      <c r="B5466" s="122" t="s">
        <v>12407</v>
      </c>
      <c r="C5466" s="121" t="s">
        <v>8</v>
      </c>
      <c r="D5466" s="123" t="s">
        <v>3785</v>
      </c>
    </row>
    <row r="5467" spans="1:4" ht="40.5" x14ac:dyDescent="0.2">
      <c r="A5467" s="120" t="s">
        <v>7363</v>
      </c>
      <c r="B5467" s="122" t="s">
        <v>12408</v>
      </c>
      <c r="C5467" s="121" t="s">
        <v>8</v>
      </c>
      <c r="D5467" s="123" t="s">
        <v>1356</v>
      </c>
    </row>
    <row r="5468" spans="1:4" ht="40.5" x14ac:dyDescent="0.2">
      <c r="A5468" s="120" t="s">
        <v>7364</v>
      </c>
      <c r="B5468" s="122" t="s">
        <v>12409</v>
      </c>
      <c r="C5468" s="121" t="s">
        <v>8</v>
      </c>
      <c r="D5468" s="123" t="s">
        <v>1250</v>
      </c>
    </row>
    <row r="5469" spans="1:4" ht="40.5" x14ac:dyDescent="0.2">
      <c r="A5469" s="120" t="s">
        <v>7365</v>
      </c>
      <c r="B5469" s="122" t="s">
        <v>12410</v>
      </c>
      <c r="C5469" s="121" t="s">
        <v>8</v>
      </c>
      <c r="D5469" s="123" t="s">
        <v>1242</v>
      </c>
    </row>
    <row r="5470" spans="1:4" ht="40.5" x14ac:dyDescent="0.2">
      <c r="A5470" s="120" t="s">
        <v>7366</v>
      </c>
      <c r="B5470" s="122" t="s">
        <v>12411</v>
      </c>
      <c r="C5470" s="121" t="s">
        <v>8</v>
      </c>
      <c r="D5470" s="123" t="s">
        <v>609</v>
      </c>
    </row>
    <row r="5471" spans="1:4" ht="40.5" x14ac:dyDescent="0.2">
      <c r="A5471" s="120" t="s">
        <v>7367</v>
      </c>
      <c r="B5471" s="122" t="s">
        <v>12412</v>
      </c>
      <c r="C5471" s="121" t="s">
        <v>8</v>
      </c>
      <c r="D5471" s="123" t="s">
        <v>499</v>
      </c>
    </row>
    <row r="5472" spans="1:4" ht="40.5" x14ac:dyDescent="0.2">
      <c r="A5472" s="120" t="s">
        <v>7368</v>
      </c>
      <c r="B5472" s="122" t="s">
        <v>12413</v>
      </c>
      <c r="C5472" s="121" t="s">
        <v>8</v>
      </c>
      <c r="D5472" s="123" t="s">
        <v>333</v>
      </c>
    </row>
    <row r="5473" spans="1:4" ht="40.5" x14ac:dyDescent="0.2">
      <c r="A5473" s="120" t="s">
        <v>7369</v>
      </c>
      <c r="B5473" s="122" t="s">
        <v>12414</v>
      </c>
      <c r="C5473" s="121" t="s">
        <v>8</v>
      </c>
      <c r="D5473" s="123" t="s">
        <v>1269</v>
      </c>
    </row>
    <row r="5474" spans="1:4" ht="40.5" x14ac:dyDescent="0.2">
      <c r="A5474" s="120" t="s">
        <v>7371</v>
      </c>
      <c r="B5474" s="122" t="s">
        <v>12415</v>
      </c>
      <c r="C5474" s="121" t="s">
        <v>8</v>
      </c>
      <c r="D5474" s="123" t="s">
        <v>956</v>
      </c>
    </row>
    <row r="5475" spans="1:4" ht="27" x14ac:dyDescent="0.2">
      <c r="A5475" s="120" t="s">
        <v>7372</v>
      </c>
      <c r="B5475" s="122" t="s">
        <v>12416</v>
      </c>
      <c r="C5475" s="121" t="s">
        <v>8</v>
      </c>
      <c r="D5475" s="123" t="s">
        <v>18771</v>
      </c>
    </row>
    <row r="5476" spans="1:4" ht="27" x14ac:dyDescent="0.2">
      <c r="A5476" s="120" t="s">
        <v>7373</v>
      </c>
      <c r="B5476" s="122" t="s">
        <v>12417</v>
      </c>
      <c r="C5476" s="121" t="s">
        <v>8</v>
      </c>
      <c r="D5476" s="123" t="s">
        <v>18772</v>
      </c>
    </row>
    <row r="5477" spans="1:4" ht="27" x14ac:dyDescent="0.2">
      <c r="A5477" s="120" t="s">
        <v>7374</v>
      </c>
      <c r="B5477" s="122" t="s">
        <v>12418</v>
      </c>
      <c r="C5477" s="121" t="s">
        <v>8</v>
      </c>
      <c r="D5477" s="123" t="s">
        <v>4756</v>
      </c>
    </row>
    <row r="5478" spans="1:4" ht="27" x14ac:dyDescent="0.2">
      <c r="A5478" s="120" t="s">
        <v>7375</v>
      </c>
      <c r="B5478" s="122" t="s">
        <v>12419</v>
      </c>
      <c r="C5478" s="121" t="s">
        <v>8</v>
      </c>
      <c r="D5478" s="123" t="s">
        <v>18773</v>
      </c>
    </row>
    <row r="5479" spans="1:4" ht="27" x14ac:dyDescent="0.2">
      <c r="A5479" s="120" t="s">
        <v>7376</v>
      </c>
      <c r="B5479" s="122" t="s">
        <v>12420</v>
      </c>
      <c r="C5479" s="121" t="s">
        <v>8</v>
      </c>
      <c r="D5479" s="123" t="s">
        <v>18774</v>
      </c>
    </row>
    <row r="5480" spans="1:4" ht="27" x14ac:dyDescent="0.2">
      <c r="A5480" s="120" t="s">
        <v>7377</v>
      </c>
      <c r="B5480" s="122" t="s">
        <v>12421</v>
      </c>
      <c r="C5480" s="121" t="s">
        <v>8</v>
      </c>
      <c r="D5480" s="123" t="s">
        <v>14485</v>
      </c>
    </row>
    <row r="5481" spans="1:4" ht="27" x14ac:dyDescent="0.2">
      <c r="A5481" s="120" t="s">
        <v>7378</v>
      </c>
      <c r="B5481" s="122" t="s">
        <v>12422</v>
      </c>
      <c r="C5481" s="121" t="s">
        <v>8</v>
      </c>
      <c r="D5481" s="123" t="s">
        <v>1327</v>
      </c>
    </row>
    <row r="5482" spans="1:4" ht="27" x14ac:dyDescent="0.2">
      <c r="A5482" s="120" t="s">
        <v>7379</v>
      </c>
      <c r="B5482" s="122" t="s">
        <v>12423</v>
      </c>
      <c r="C5482" s="121" t="s">
        <v>8</v>
      </c>
      <c r="D5482" s="123" t="s">
        <v>3841</v>
      </c>
    </row>
    <row r="5483" spans="1:4" ht="27" x14ac:dyDescent="0.2">
      <c r="A5483" s="120" t="s">
        <v>7381</v>
      </c>
      <c r="B5483" s="122" t="s">
        <v>12424</v>
      </c>
      <c r="C5483" s="121" t="s">
        <v>8</v>
      </c>
      <c r="D5483" s="123" t="s">
        <v>305</v>
      </c>
    </row>
    <row r="5484" spans="1:4" ht="27" x14ac:dyDescent="0.2">
      <c r="A5484" s="120" t="s">
        <v>7382</v>
      </c>
      <c r="B5484" s="122" t="s">
        <v>12425</v>
      </c>
      <c r="C5484" s="121" t="s">
        <v>8</v>
      </c>
      <c r="D5484" s="123" t="s">
        <v>7084</v>
      </c>
    </row>
    <row r="5485" spans="1:4" ht="27" x14ac:dyDescent="0.2">
      <c r="A5485" s="120" t="s">
        <v>7383</v>
      </c>
      <c r="B5485" s="122" t="s">
        <v>12426</v>
      </c>
      <c r="C5485" s="121" t="s">
        <v>8</v>
      </c>
      <c r="D5485" s="123" t="s">
        <v>426</v>
      </c>
    </row>
    <row r="5486" spans="1:4" ht="27" x14ac:dyDescent="0.2">
      <c r="A5486" s="120" t="s">
        <v>7384</v>
      </c>
      <c r="B5486" s="122" t="s">
        <v>12427</v>
      </c>
      <c r="C5486" s="121" t="s">
        <v>8</v>
      </c>
      <c r="D5486" s="123" t="s">
        <v>911</v>
      </c>
    </row>
    <row r="5487" spans="1:4" ht="27" x14ac:dyDescent="0.2">
      <c r="A5487" s="120" t="s">
        <v>7385</v>
      </c>
      <c r="B5487" s="122" t="s">
        <v>12428</v>
      </c>
      <c r="C5487" s="121" t="s">
        <v>8</v>
      </c>
      <c r="D5487" s="123" t="s">
        <v>14262</v>
      </c>
    </row>
    <row r="5488" spans="1:4" ht="27" x14ac:dyDescent="0.2">
      <c r="A5488" s="120" t="s">
        <v>7386</v>
      </c>
      <c r="B5488" s="122" t="s">
        <v>12429</v>
      </c>
      <c r="C5488" s="121" t="s">
        <v>8</v>
      </c>
      <c r="D5488" s="123" t="s">
        <v>341</v>
      </c>
    </row>
    <row r="5489" spans="1:4" ht="27" x14ac:dyDescent="0.2">
      <c r="A5489" s="120" t="s">
        <v>7387</v>
      </c>
      <c r="B5489" s="122" t="s">
        <v>12430</v>
      </c>
      <c r="C5489" s="121" t="s">
        <v>8</v>
      </c>
      <c r="D5489" s="123" t="s">
        <v>1151</v>
      </c>
    </row>
    <row r="5490" spans="1:4" ht="27" x14ac:dyDescent="0.2">
      <c r="A5490" s="120" t="s">
        <v>7388</v>
      </c>
      <c r="B5490" s="122" t="s">
        <v>12431</v>
      </c>
      <c r="C5490" s="121" t="s">
        <v>8</v>
      </c>
      <c r="D5490" s="123" t="s">
        <v>14049</v>
      </c>
    </row>
    <row r="5491" spans="1:4" ht="27" x14ac:dyDescent="0.2">
      <c r="A5491" s="120" t="s">
        <v>7389</v>
      </c>
      <c r="B5491" s="122" t="s">
        <v>12432</v>
      </c>
      <c r="C5491" s="121" t="s">
        <v>8</v>
      </c>
      <c r="D5491" s="123" t="s">
        <v>14270</v>
      </c>
    </row>
    <row r="5492" spans="1:4" ht="27" x14ac:dyDescent="0.2">
      <c r="A5492" s="120" t="s">
        <v>7390</v>
      </c>
      <c r="B5492" s="122" t="s">
        <v>12433</v>
      </c>
      <c r="C5492" s="121" t="s">
        <v>8</v>
      </c>
      <c r="D5492" s="123" t="s">
        <v>878</v>
      </c>
    </row>
    <row r="5493" spans="1:4" ht="27" x14ac:dyDescent="0.2">
      <c r="A5493" s="120" t="s">
        <v>7391</v>
      </c>
      <c r="B5493" s="122" t="s">
        <v>12434</v>
      </c>
      <c r="C5493" s="121" t="s">
        <v>8</v>
      </c>
      <c r="D5493" s="123" t="s">
        <v>16625</v>
      </c>
    </row>
    <row r="5494" spans="1:4" ht="27" x14ac:dyDescent="0.2">
      <c r="A5494" s="120" t="s">
        <v>7392</v>
      </c>
      <c r="B5494" s="122" t="s">
        <v>12435</v>
      </c>
      <c r="C5494" s="121" t="s">
        <v>8</v>
      </c>
      <c r="D5494" s="123" t="s">
        <v>16535</v>
      </c>
    </row>
    <row r="5495" spans="1:4" ht="27" x14ac:dyDescent="0.2">
      <c r="A5495" s="120" t="s">
        <v>7393</v>
      </c>
      <c r="B5495" s="122" t="s">
        <v>12436</v>
      </c>
      <c r="C5495" s="121" t="s">
        <v>8</v>
      </c>
      <c r="D5495" s="123" t="s">
        <v>14262</v>
      </c>
    </row>
    <row r="5496" spans="1:4" ht="27" x14ac:dyDescent="0.2">
      <c r="A5496" s="120" t="s">
        <v>7394</v>
      </c>
      <c r="B5496" s="122" t="s">
        <v>12437</v>
      </c>
      <c r="C5496" s="121" t="s">
        <v>8</v>
      </c>
      <c r="D5496" s="123" t="s">
        <v>17910</v>
      </c>
    </row>
    <row r="5497" spans="1:4" ht="27" x14ac:dyDescent="0.2">
      <c r="A5497" s="120" t="s">
        <v>7395</v>
      </c>
      <c r="B5497" s="122" t="s">
        <v>12438</v>
      </c>
      <c r="C5497" s="121" t="s">
        <v>8</v>
      </c>
      <c r="D5497" s="123" t="s">
        <v>14430</v>
      </c>
    </row>
    <row r="5498" spans="1:4" ht="27" x14ac:dyDescent="0.2">
      <c r="A5498" s="120" t="s">
        <v>7397</v>
      </c>
      <c r="B5498" s="122" t="s">
        <v>12439</v>
      </c>
      <c r="C5498" s="121" t="s">
        <v>8</v>
      </c>
      <c r="D5498" s="123" t="s">
        <v>5105</v>
      </c>
    </row>
    <row r="5499" spans="1:4" ht="27" x14ac:dyDescent="0.2">
      <c r="A5499" s="120" t="s">
        <v>7398</v>
      </c>
      <c r="B5499" s="122" t="s">
        <v>12440</v>
      </c>
      <c r="C5499" s="121" t="s">
        <v>8</v>
      </c>
      <c r="D5499" s="123" t="s">
        <v>18775</v>
      </c>
    </row>
    <row r="5500" spans="1:4" ht="40.5" x14ac:dyDescent="0.2">
      <c r="A5500" s="120" t="s">
        <v>7399</v>
      </c>
      <c r="B5500" s="122" t="s">
        <v>12441</v>
      </c>
      <c r="C5500" s="121" t="s">
        <v>8</v>
      </c>
      <c r="D5500" s="123" t="s">
        <v>145</v>
      </c>
    </row>
    <row r="5501" spans="1:4" ht="40.5" x14ac:dyDescent="0.2">
      <c r="A5501" s="120" t="s">
        <v>7400</v>
      </c>
      <c r="B5501" s="122" t="s">
        <v>12442</v>
      </c>
      <c r="C5501" s="121" t="s">
        <v>8</v>
      </c>
      <c r="D5501" s="123" t="s">
        <v>14397</v>
      </c>
    </row>
    <row r="5502" spans="1:4" ht="40.5" x14ac:dyDescent="0.2">
      <c r="A5502" s="120" t="s">
        <v>7401</v>
      </c>
      <c r="B5502" s="122" t="s">
        <v>12443</v>
      </c>
      <c r="C5502" s="121" t="s">
        <v>8</v>
      </c>
      <c r="D5502" s="123" t="s">
        <v>5567</v>
      </c>
    </row>
    <row r="5503" spans="1:4" ht="40.5" x14ac:dyDescent="0.2">
      <c r="A5503" s="120" t="s">
        <v>7402</v>
      </c>
      <c r="B5503" s="122" t="s">
        <v>12444</v>
      </c>
      <c r="C5503" s="121" t="s">
        <v>8</v>
      </c>
      <c r="D5503" s="123" t="s">
        <v>8099</v>
      </c>
    </row>
    <row r="5504" spans="1:4" ht="40.5" x14ac:dyDescent="0.2">
      <c r="A5504" s="120" t="s">
        <v>7403</v>
      </c>
      <c r="B5504" s="122" t="s">
        <v>12445</v>
      </c>
      <c r="C5504" s="121" t="s">
        <v>8</v>
      </c>
      <c r="D5504" s="123" t="s">
        <v>13730</v>
      </c>
    </row>
    <row r="5505" spans="1:4" ht="40.5" x14ac:dyDescent="0.2">
      <c r="A5505" s="120" t="s">
        <v>7405</v>
      </c>
      <c r="B5505" s="122" t="s">
        <v>12446</v>
      </c>
      <c r="C5505" s="121" t="s">
        <v>8</v>
      </c>
      <c r="D5505" s="123" t="s">
        <v>1075</v>
      </c>
    </row>
    <row r="5506" spans="1:4" ht="40.5" x14ac:dyDescent="0.2">
      <c r="A5506" s="120" t="s">
        <v>7406</v>
      </c>
      <c r="B5506" s="122" t="s">
        <v>12447</v>
      </c>
      <c r="C5506" s="121" t="s">
        <v>8</v>
      </c>
      <c r="D5506" s="123" t="s">
        <v>540</v>
      </c>
    </row>
    <row r="5507" spans="1:4" ht="40.5" x14ac:dyDescent="0.2">
      <c r="A5507" s="120" t="s">
        <v>7407</v>
      </c>
      <c r="B5507" s="122" t="s">
        <v>12448</v>
      </c>
      <c r="C5507" s="121" t="s">
        <v>8</v>
      </c>
      <c r="D5507" s="123" t="s">
        <v>5654</v>
      </c>
    </row>
    <row r="5508" spans="1:4" ht="40.5" x14ac:dyDescent="0.2">
      <c r="A5508" s="120" t="s">
        <v>7408</v>
      </c>
      <c r="B5508" s="122" t="s">
        <v>12449</v>
      </c>
      <c r="C5508" s="121" t="s">
        <v>8</v>
      </c>
      <c r="D5508" s="123" t="s">
        <v>18776</v>
      </c>
    </row>
    <row r="5509" spans="1:4" ht="40.5" x14ac:dyDescent="0.2">
      <c r="A5509" s="120" t="s">
        <v>7409</v>
      </c>
      <c r="B5509" s="122" t="s">
        <v>12450</v>
      </c>
      <c r="C5509" s="121" t="s">
        <v>8</v>
      </c>
      <c r="D5509" s="123" t="s">
        <v>18777</v>
      </c>
    </row>
    <row r="5510" spans="1:4" ht="40.5" x14ac:dyDescent="0.2">
      <c r="A5510" s="120" t="s">
        <v>7410</v>
      </c>
      <c r="B5510" s="122" t="s">
        <v>12451</v>
      </c>
      <c r="C5510" s="121" t="s">
        <v>8</v>
      </c>
      <c r="D5510" s="123" t="s">
        <v>939</v>
      </c>
    </row>
    <row r="5511" spans="1:4" ht="40.5" x14ac:dyDescent="0.2">
      <c r="A5511" s="120" t="s">
        <v>7411</v>
      </c>
      <c r="B5511" s="122" t="s">
        <v>12452</v>
      </c>
      <c r="C5511" s="121" t="s">
        <v>8</v>
      </c>
      <c r="D5511" s="123" t="s">
        <v>18778</v>
      </c>
    </row>
    <row r="5512" spans="1:4" ht="54" x14ac:dyDescent="0.2">
      <c r="A5512" s="120" t="s">
        <v>7412</v>
      </c>
      <c r="B5512" s="122" t="s">
        <v>16101</v>
      </c>
      <c r="C5512" s="121" t="s">
        <v>8</v>
      </c>
      <c r="D5512" s="123" t="s">
        <v>18779</v>
      </c>
    </row>
    <row r="5513" spans="1:4" ht="54" x14ac:dyDescent="0.2">
      <c r="A5513" s="120" t="s">
        <v>7413</v>
      </c>
      <c r="B5513" s="122" t="s">
        <v>16102</v>
      </c>
      <c r="C5513" s="121" t="s">
        <v>8</v>
      </c>
      <c r="D5513" s="123" t="s">
        <v>909</v>
      </c>
    </row>
    <row r="5514" spans="1:4" ht="54" x14ac:dyDescent="0.2">
      <c r="A5514" s="120" t="s">
        <v>7414</v>
      </c>
      <c r="B5514" s="122" t="s">
        <v>12453</v>
      </c>
      <c r="C5514" s="121" t="s">
        <v>8</v>
      </c>
      <c r="D5514" s="123" t="s">
        <v>13768</v>
      </c>
    </row>
    <row r="5515" spans="1:4" ht="40.5" x14ac:dyDescent="0.2">
      <c r="A5515" s="120" t="s">
        <v>7416</v>
      </c>
      <c r="B5515" s="122" t="s">
        <v>12454</v>
      </c>
      <c r="C5515" s="121" t="s">
        <v>8</v>
      </c>
      <c r="D5515" s="123" t="s">
        <v>18780</v>
      </c>
    </row>
    <row r="5516" spans="1:4" ht="54" x14ac:dyDescent="0.2">
      <c r="A5516" s="120" t="s">
        <v>7418</v>
      </c>
      <c r="B5516" s="122" t="s">
        <v>16103</v>
      </c>
      <c r="C5516" s="121" t="s">
        <v>8</v>
      </c>
      <c r="D5516" s="123" t="s">
        <v>17915</v>
      </c>
    </row>
    <row r="5517" spans="1:4" ht="54" x14ac:dyDescent="0.2">
      <c r="A5517" s="120" t="s">
        <v>7419</v>
      </c>
      <c r="B5517" s="122" t="s">
        <v>16104</v>
      </c>
      <c r="C5517" s="121" t="s">
        <v>8</v>
      </c>
      <c r="D5517" s="123" t="s">
        <v>515</v>
      </c>
    </row>
    <row r="5518" spans="1:4" ht="54" x14ac:dyDescent="0.2">
      <c r="A5518" s="120" t="s">
        <v>7421</v>
      </c>
      <c r="B5518" s="122" t="s">
        <v>16105</v>
      </c>
      <c r="C5518" s="121" t="s">
        <v>8</v>
      </c>
      <c r="D5518" s="123" t="s">
        <v>3359</v>
      </c>
    </row>
    <row r="5519" spans="1:4" ht="54" x14ac:dyDescent="0.2">
      <c r="A5519" s="120" t="s">
        <v>7422</v>
      </c>
      <c r="B5519" s="122" t="s">
        <v>16106</v>
      </c>
      <c r="C5519" s="121" t="s">
        <v>8</v>
      </c>
      <c r="D5519" s="123" t="s">
        <v>3959</v>
      </c>
    </row>
    <row r="5520" spans="1:4" ht="54" x14ac:dyDescent="0.2">
      <c r="A5520" s="120" t="s">
        <v>7423</v>
      </c>
      <c r="B5520" s="122" t="s">
        <v>16107</v>
      </c>
      <c r="C5520" s="121" t="s">
        <v>8</v>
      </c>
      <c r="D5520" s="123" t="s">
        <v>18781</v>
      </c>
    </row>
    <row r="5521" spans="1:4" ht="54" x14ac:dyDescent="0.2">
      <c r="A5521" s="120" t="s">
        <v>7424</v>
      </c>
      <c r="B5521" s="122" t="s">
        <v>16108</v>
      </c>
      <c r="C5521" s="121" t="s">
        <v>8</v>
      </c>
      <c r="D5521" s="123" t="s">
        <v>18782</v>
      </c>
    </row>
    <row r="5522" spans="1:4" ht="54" x14ac:dyDescent="0.2">
      <c r="A5522" s="120" t="s">
        <v>7425</v>
      </c>
      <c r="B5522" s="122" t="s">
        <v>16109</v>
      </c>
      <c r="C5522" s="121" t="s">
        <v>8</v>
      </c>
      <c r="D5522" s="123" t="s">
        <v>18783</v>
      </c>
    </row>
    <row r="5523" spans="1:4" ht="54" x14ac:dyDescent="0.2">
      <c r="A5523" s="120" t="s">
        <v>7426</v>
      </c>
      <c r="B5523" s="122" t="s">
        <v>16110</v>
      </c>
      <c r="C5523" s="121" t="s">
        <v>8</v>
      </c>
      <c r="D5523" s="123" t="s">
        <v>109</v>
      </c>
    </row>
    <row r="5524" spans="1:4" ht="54" x14ac:dyDescent="0.2">
      <c r="A5524" s="120" t="s">
        <v>7427</v>
      </c>
      <c r="B5524" s="122" t="s">
        <v>16111</v>
      </c>
      <c r="C5524" s="121" t="s">
        <v>8</v>
      </c>
      <c r="D5524" s="123" t="s">
        <v>14200</v>
      </c>
    </row>
    <row r="5525" spans="1:4" ht="54" x14ac:dyDescent="0.2">
      <c r="A5525" s="120" t="s">
        <v>7428</v>
      </c>
      <c r="B5525" s="122" t="s">
        <v>16112</v>
      </c>
      <c r="C5525" s="121" t="s">
        <v>8</v>
      </c>
      <c r="D5525" s="123" t="s">
        <v>18784</v>
      </c>
    </row>
    <row r="5526" spans="1:4" ht="54" x14ac:dyDescent="0.2">
      <c r="A5526" s="120" t="s">
        <v>7429</v>
      </c>
      <c r="B5526" s="122" t="s">
        <v>16113</v>
      </c>
      <c r="C5526" s="121" t="s">
        <v>8</v>
      </c>
      <c r="D5526" s="123" t="s">
        <v>447</v>
      </c>
    </row>
    <row r="5527" spans="1:4" ht="54" x14ac:dyDescent="0.2">
      <c r="A5527" s="120" t="s">
        <v>7430</v>
      </c>
      <c r="B5527" s="122" t="s">
        <v>12455</v>
      </c>
      <c r="C5527" s="121" t="s">
        <v>8</v>
      </c>
      <c r="D5527" s="123" t="s">
        <v>5801</v>
      </c>
    </row>
    <row r="5528" spans="1:4" ht="40.5" x14ac:dyDescent="0.2">
      <c r="A5528" s="120" t="s">
        <v>7431</v>
      </c>
      <c r="B5528" s="122" t="s">
        <v>12456</v>
      </c>
      <c r="C5528" s="121" t="s">
        <v>8</v>
      </c>
      <c r="D5528" s="123" t="s">
        <v>905</v>
      </c>
    </row>
    <row r="5529" spans="1:4" ht="54" x14ac:dyDescent="0.2">
      <c r="A5529" s="120" t="s">
        <v>7432</v>
      </c>
      <c r="B5529" s="122" t="s">
        <v>16114</v>
      </c>
      <c r="C5529" s="121" t="s">
        <v>8</v>
      </c>
      <c r="D5529" s="123" t="s">
        <v>1171</v>
      </c>
    </row>
    <row r="5530" spans="1:4" ht="54" x14ac:dyDescent="0.2">
      <c r="A5530" s="120" t="s">
        <v>7433</v>
      </c>
      <c r="B5530" s="122" t="s">
        <v>16115</v>
      </c>
      <c r="C5530" s="121" t="s">
        <v>8</v>
      </c>
      <c r="D5530" s="123" t="s">
        <v>18496</v>
      </c>
    </row>
    <row r="5531" spans="1:4" ht="54" x14ac:dyDescent="0.2">
      <c r="A5531" s="120" t="s">
        <v>7435</v>
      </c>
      <c r="B5531" s="122" t="s">
        <v>16116</v>
      </c>
      <c r="C5531" s="121" t="s">
        <v>8</v>
      </c>
      <c r="D5531" s="123" t="s">
        <v>6563</v>
      </c>
    </row>
    <row r="5532" spans="1:4" ht="54" x14ac:dyDescent="0.2">
      <c r="A5532" s="120" t="s">
        <v>7437</v>
      </c>
      <c r="B5532" s="122" t="s">
        <v>16117</v>
      </c>
      <c r="C5532" s="121" t="s">
        <v>8</v>
      </c>
      <c r="D5532" s="123" t="s">
        <v>4996</v>
      </c>
    </row>
    <row r="5533" spans="1:4" ht="54" x14ac:dyDescent="0.2">
      <c r="A5533" s="120" t="s">
        <v>7439</v>
      </c>
      <c r="B5533" s="122" t="s">
        <v>16118</v>
      </c>
      <c r="C5533" s="121" t="s">
        <v>8</v>
      </c>
      <c r="D5533" s="123" t="s">
        <v>700</v>
      </c>
    </row>
    <row r="5534" spans="1:4" ht="54" x14ac:dyDescent="0.2">
      <c r="A5534" s="120" t="s">
        <v>7440</v>
      </c>
      <c r="B5534" s="122" t="s">
        <v>16119</v>
      </c>
      <c r="C5534" s="121" t="s">
        <v>8</v>
      </c>
      <c r="D5534" s="123" t="s">
        <v>18785</v>
      </c>
    </row>
    <row r="5535" spans="1:4" ht="54" x14ac:dyDescent="0.2">
      <c r="A5535" s="120" t="s">
        <v>7441</v>
      </c>
      <c r="B5535" s="122" t="s">
        <v>16120</v>
      </c>
      <c r="C5535" s="121" t="s">
        <v>8</v>
      </c>
      <c r="D5535" s="123" t="s">
        <v>16236</v>
      </c>
    </row>
    <row r="5536" spans="1:4" ht="54" x14ac:dyDescent="0.2">
      <c r="A5536" s="120" t="s">
        <v>7442</v>
      </c>
      <c r="B5536" s="122" t="s">
        <v>16121</v>
      </c>
      <c r="C5536" s="121" t="s">
        <v>8</v>
      </c>
      <c r="D5536" s="123" t="s">
        <v>5849</v>
      </c>
    </row>
    <row r="5537" spans="1:4" ht="54" x14ac:dyDescent="0.2">
      <c r="A5537" s="120" t="s">
        <v>7443</v>
      </c>
      <c r="B5537" s="122" t="s">
        <v>16122</v>
      </c>
      <c r="C5537" s="121" t="s">
        <v>8</v>
      </c>
      <c r="D5537" s="123" t="s">
        <v>18786</v>
      </c>
    </row>
    <row r="5538" spans="1:4" ht="40.5" x14ac:dyDescent="0.2">
      <c r="A5538" s="120" t="s">
        <v>7445</v>
      </c>
      <c r="B5538" s="122" t="s">
        <v>12457</v>
      </c>
      <c r="C5538" s="121" t="s">
        <v>8</v>
      </c>
      <c r="D5538" s="123" t="s">
        <v>18748</v>
      </c>
    </row>
    <row r="5539" spans="1:4" ht="40.5" x14ac:dyDescent="0.2">
      <c r="A5539" s="120" t="s">
        <v>7446</v>
      </c>
      <c r="B5539" s="122" t="s">
        <v>12458</v>
      </c>
      <c r="C5539" s="121" t="s">
        <v>8</v>
      </c>
      <c r="D5539" s="123" t="s">
        <v>18787</v>
      </c>
    </row>
    <row r="5540" spans="1:4" ht="40.5" x14ac:dyDescent="0.2">
      <c r="A5540" s="120" t="s">
        <v>7447</v>
      </c>
      <c r="B5540" s="122" t="s">
        <v>16123</v>
      </c>
      <c r="C5540" s="121" t="s">
        <v>8</v>
      </c>
      <c r="D5540" s="123" t="s">
        <v>18788</v>
      </c>
    </row>
    <row r="5541" spans="1:4" ht="40.5" x14ac:dyDescent="0.2">
      <c r="A5541" s="120" t="s">
        <v>7448</v>
      </c>
      <c r="B5541" s="122" t="s">
        <v>12459</v>
      </c>
      <c r="C5541" s="121" t="s">
        <v>8</v>
      </c>
      <c r="D5541" s="123" t="s">
        <v>18789</v>
      </c>
    </row>
    <row r="5542" spans="1:4" ht="40.5" x14ac:dyDescent="0.2">
      <c r="A5542" s="120" t="s">
        <v>7449</v>
      </c>
      <c r="B5542" s="122" t="s">
        <v>12460</v>
      </c>
      <c r="C5542" s="121" t="s">
        <v>8</v>
      </c>
      <c r="D5542" s="123" t="s">
        <v>18790</v>
      </c>
    </row>
    <row r="5543" spans="1:4" ht="40.5" x14ac:dyDescent="0.2">
      <c r="A5543" s="120" t="s">
        <v>7450</v>
      </c>
      <c r="B5543" s="122" t="s">
        <v>16124</v>
      </c>
      <c r="C5543" s="121" t="s">
        <v>8</v>
      </c>
      <c r="D5543" s="123" t="s">
        <v>13501</v>
      </c>
    </row>
    <row r="5544" spans="1:4" ht="40.5" x14ac:dyDescent="0.2">
      <c r="A5544" s="120" t="s">
        <v>7451</v>
      </c>
      <c r="B5544" s="122" t="s">
        <v>12461</v>
      </c>
      <c r="C5544" s="121" t="s">
        <v>8</v>
      </c>
      <c r="D5544" s="123" t="s">
        <v>18791</v>
      </c>
    </row>
    <row r="5545" spans="1:4" ht="40.5" x14ac:dyDescent="0.2">
      <c r="A5545" s="120" t="s">
        <v>7453</v>
      </c>
      <c r="B5545" s="122" t="s">
        <v>12462</v>
      </c>
      <c r="C5545" s="121" t="s">
        <v>8</v>
      </c>
      <c r="D5545" s="123" t="s">
        <v>13744</v>
      </c>
    </row>
    <row r="5546" spans="1:4" ht="40.5" x14ac:dyDescent="0.2">
      <c r="A5546" s="120" t="s">
        <v>7454</v>
      </c>
      <c r="B5546" s="122" t="s">
        <v>16125</v>
      </c>
      <c r="C5546" s="121" t="s">
        <v>8</v>
      </c>
      <c r="D5546" s="123" t="s">
        <v>18792</v>
      </c>
    </row>
    <row r="5547" spans="1:4" ht="40.5" x14ac:dyDescent="0.2">
      <c r="A5547" s="120" t="s">
        <v>7455</v>
      </c>
      <c r="B5547" s="122" t="s">
        <v>12463</v>
      </c>
      <c r="C5547" s="121" t="s">
        <v>8</v>
      </c>
      <c r="D5547" s="123" t="s">
        <v>18060</v>
      </c>
    </row>
    <row r="5548" spans="1:4" ht="40.5" x14ac:dyDescent="0.2">
      <c r="A5548" s="120" t="s">
        <v>7456</v>
      </c>
      <c r="B5548" s="122" t="s">
        <v>12464</v>
      </c>
      <c r="C5548" s="121" t="s">
        <v>8</v>
      </c>
      <c r="D5548" s="123" t="s">
        <v>18793</v>
      </c>
    </row>
    <row r="5549" spans="1:4" ht="54" x14ac:dyDescent="0.2">
      <c r="A5549" s="120" t="s">
        <v>7457</v>
      </c>
      <c r="B5549" s="122" t="s">
        <v>16126</v>
      </c>
      <c r="C5549" s="121" t="s">
        <v>8</v>
      </c>
      <c r="D5549" s="123" t="s">
        <v>18794</v>
      </c>
    </row>
    <row r="5550" spans="1:4" ht="40.5" x14ac:dyDescent="0.2">
      <c r="A5550" s="120" t="s">
        <v>7458</v>
      </c>
      <c r="B5550" s="122" t="s">
        <v>12465</v>
      </c>
      <c r="C5550" s="121" t="s">
        <v>8</v>
      </c>
      <c r="D5550" s="123" t="s">
        <v>520</v>
      </c>
    </row>
    <row r="5551" spans="1:4" ht="40.5" x14ac:dyDescent="0.2">
      <c r="A5551" s="120" t="s">
        <v>7459</v>
      </c>
      <c r="B5551" s="122" t="s">
        <v>12466</v>
      </c>
      <c r="C5551" s="121" t="s">
        <v>8</v>
      </c>
      <c r="D5551" s="123" t="s">
        <v>18780</v>
      </c>
    </row>
    <row r="5552" spans="1:4" ht="54" x14ac:dyDescent="0.2">
      <c r="A5552" s="120" t="s">
        <v>7461</v>
      </c>
      <c r="B5552" s="122" t="s">
        <v>16127</v>
      </c>
      <c r="C5552" s="121" t="s">
        <v>8</v>
      </c>
      <c r="D5552" s="123" t="s">
        <v>377</v>
      </c>
    </row>
    <row r="5553" spans="1:4" ht="40.5" x14ac:dyDescent="0.2">
      <c r="A5553" s="120" t="s">
        <v>7462</v>
      </c>
      <c r="B5553" s="122" t="s">
        <v>12467</v>
      </c>
      <c r="C5553" s="121" t="s">
        <v>8</v>
      </c>
      <c r="D5553" s="123" t="s">
        <v>17611</v>
      </c>
    </row>
    <row r="5554" spans="1:4" ht="40.5" x14ac:dyDescent="0.2">
      <c r="A5554" s="120" t="s">
        <v>7464</v>
      </c>
      <c r="B5554" s="122" t="s">
        <v>12468</v>
      </c>
      <c r="C5554" s="121" t="s">
        <v>8</v>
      </c>
      <c r="D5554" s="123" t="s">
        <v>18795</v>
      </c>
    </row>
    <row r="5555" spans="1:4" ht="54" x14ac:dyDescent="0.2">
      <c r="A5555" s="120" t="s">
        <v>7466</v>
      </c>
      <c r="B5555" s="122" t="s">
        <v>16128</v>
      </c>
      <c r="C5555" s="121" t="s">
        <v>8</v>
      </c>
      <c r="D5555" s="123" t="s">
        <v>18796</v>
      </c>
    </row>
    <row r="5556" spans="1:4" ht="40.5" x14ac:dyDescent="0.2">
      <c r="A5556" s="120" t="s">
        <v>7467</v>
      </c>
      <c r="B5556" s="122" t="s">
        <v>12469</v>
      </c>
      <c r="C5556" s="121" t="s">
        <v>8</v>
      </c>
      <c r="D5556" s="123" t="s">
        <v>18797</v>
      </c>
    </row>
    <row r="5557" spans="1:4" ht="40.5" x14ac:dyDescent="0.2">
      <c r="A5557" s="120" t="s">
        <v>7468</v>
      </c>
      <c r="B5557" s="122" t="s">
        <v>12470</v>
      </c>
      <c r="C5557" s="121" t="s">
        <v>8</v>
      </c>
      <c r="D5557" s="123" t="s">
        <v>18798</v>
      </c>
    </row>
    <row r="5558" spans="1:4" ht="54" x14ac:dyDescent="0.2">
      <c r="A5558" s="120" t="s">
        <v>7469</v>
      </c>
      <c r="B5558" s="122" t="s">
        <v>16129</v>
      </c>
      <c r="C5558" s="121" t="s">
        <v>8</v>
      </c>
      <c r="D5558" s="123" t="s">
        <v>14622</v>
      </c>
    </row>
    <row r="5559" spans="1:4" ht="40.5" x14ac:dyDescent="0.2">
      <c r="A5559" s="120" t="s">
        <v>7470</v>
      </c>
      <c r="B5559" s="122" t="s">
        <v>12471</v>
      </c>
      <c r="C5559" s="121" t="s">
        <v>8</v>
      </c>
      <c r="D5559" s="123" t="s">
        <v>2900</v>
      </c>
    </row>
    <row r="5560" spans="1:4" ht="40.5" x14ac:dyDescent="0.2">
      <c r="A5560" s="120" t="s">
        <v>7471</v>
      </c>
      <c r="B5560" s="122" t="s">
        <v>12472</v>
      </c>
      <c r="C5560" s="121" t="s">
        <v>8</v>
      </c>
      <c r="D5560" s="123" t="s">
        <v>18799</v>
      </c>
    </row>
    <row r="5561" spans="1:4" ht="54" x14ac:dyDescent="0.2">
      <c r="A5561" s="120" t="s">
        <v>7472</v>
      </c>
      <c r="B5561" s="122" t="s">
        <v>16130</v>
      </c>
      <c r="C5561" s="121" t="s">
        <v>8</v>
      </c>
      <c r="D5561" s="123" t="s">
        <v>18800</v>
      </c>
    </row>
    <row r="5562" spans="1:4" ht="54" x14ac:dyDescent="0.2">
      <c r="A5562" s="120" t="s">
        <v>7473</v>
      </c>
      <c r="B5562" s="122" t="s">
        <v>12473</v>
      </c>
      <c r="C5562" s="121" t="s">
        <v>8</v>
      </c>
      <c r="D5562" s="123" t="s">
        <v>14696</v>
      </c>
    </row>
    <row r="5563" spans="1:4" ht="40.5" x14ac:dyDescent="0.2">
      <c r="A5563" s="120" t="s">
        <v>7474</v>
      </c>
      <c r="B5563" s="122" t="s">
        <v>12474</v>
      </c>
      <c r="C5563" s="121" t="s">
        <v>8</v>
      </c>
      <c r="D5563" s="123" t="s">
        <v>3188</v>
      </c>
    </row>
    <row r="5564" spans="1:4" ht="54" x14ac:dyDescent="0.2">
      <c r="A5564" s="120" t="s">
        <v>7475</v>
      </c>
      <c r="B5564" s="122" t="s">
        <v>16131</v>
      </c>
      <c r="C5564" s="121" t="s">
        <v>8</v>
      </c>
      <c r="D5564" s="123" t="s">
        <v>18801</v>
      </c>
    </row>
    <row r="5565" spans="1:4" ht="54" x14ac:dyDescent="0.2">
      <c r="A5565" s="120" t="s">
        <v>7476</v>
      </c>
      <c r="B5565" s="122" t="s">
        <v>12475</v>
      </c>
      <c r="C5565" s="121" t="s">
        <v>8</v>
      </c>
      <c r="D5565" s="123" t="s">
        <v>18802</v>
      </c>
    </row>
    <row r="5566" spans="1:4" ht="40.5" x14ac:dyDescent="0.2">
      <c r="A5566" s="120" t="s">
        <v>7477</v>
      </c>
      <c r="B5566" s="122" t="s">
        <v>12476</v>
      </c>
      <c r="C5566" s="121" t="s">
        <v>8</v>
      </c>
      <c r="D5566" s="123" t="s">
        <v>17906</v>
      </c>
    </row>
    <row r="5567" spans="1:4" ht="54" x14ac:dyDescent="0.2">
      <c r="A5567" s="120" t="s">
        <v>7478</v>
      </c>
      <c r="B5567" s="122" t="s">
        <v>16132</v>
      </c>
      <c r="C5567" s="121" t="s">
        <v>8</v>
      </c>
      <c r="D5567" s="123" t="s">
        <v>18803</v>
      </c>
    </row>
    <row r="5568" spans="1:4" ht="54" x14ac:dyDescent="0.2">
      <c r="A5568" s="120" t="s">
        <v>7479</v>
      </c>
      <c r="B5568" s="122" t="s">
        <v>12477</v>
      </c>
      <c r="C5568" s="121" t="s">
        <v>8</v>
      </c>
      <c r="D5568" s="123" t="s">
        <v>18804</v>
      </c>
    </row>
    <row r="5569" spans="1:4" ht="40.5" x14ac:dyDescent="0.2">
      <c r="A5569" s="120" t="s">
        <v>7480</v>
      </c>
      <c r="B5569" s="122" t="s">
        <v>12478</v>
      </c>
      <c r="C5569" s="121" t="s">
        <v>8</v>
      </c>
      <c r="D5569" s="123" t="s">
        <v>18805</v>
      </c>
    </row>
    <row r="5570" spans="1:4" ht="54" x14ac:dyDescent="0.2">
      <c r="A5570" s="120" t="s">
        <v>7481</v>
      </c>
      <c r="B5570" s="122" t="s">
        <v>16133</v>
      </c>
      <c r="C5570" s="121" t="s">
        <v>8</v>
      </c>
      <c r="D5570" s="123" t="s">
        <v>18806</v>
      </c>
    </row>
    <row r="5571" spans="1:4" ht="54" x14ac:dyDescent="0.2">
      <c r="A5571" s="120" t="s">
        <v>7482</v>
      </c>
      <c r="B5571" s="122" t="s">
        <v>12479</v>
      </c>
      <c r="C5571" s="121" t="s">
        <v>8</v>
      </c>
      <c r="D5571" s="123" t="s">
        <v>14699</v>
      </c>
    </row>
    <row r="5572" spans="1:4" ht="40.5" x14ac:dyDescent="0.2">
      <c r="A5572" s="120" t="s">
        <v>7483</v>
      </c>
      <c r="B5572" s="122" t="s">
        <v>12480</v>
      </c>
      <c r="C5572" s="121" t="s">
        <v>8</v>
      </c>
      <c r="D5572" s="123" t="s">
        <v>13773</v>
      </c>
    </row>
    <row r="5573" spans="1:4" ht="54" x14ac:dyDescent="0.2">
      <c r="A5573" s="120" t="s">
        <v>7484</v>
      </c>
      <c r="B5573" s="122" t="s">
        <v>16134</v>
      </c>
      <c r="C5573" s="121" t="s">
        <v>8</v>
      </c>
      <c r="D5573" s="123" t="s">
        <v>18807</v>
      </c>
    </row>
    <row r="5574" spans="1:4" ht="54" x14ac:dyDescent="0.2">
      <c r="A5574" s="120" t="s">
        <v>7485</v>
      </c>
      <c r="B5574" s="122" t="s">
        <v>12481</v>
      </c>
      <c r="C5574" s="121" t="s">
        <v>8</v>
      </c>
      <c r="D5574" s="123" t="s">
        <v>13984</v>
      </c>
    </row>
    <row r="5575" spans="1:4" ht="40.5" x14ac:dyDescent="0.2">
      <c r="A5575" s="120" t="s">
        <v>7486</v>
      </c>
      <c r="B5575" s="122" t="s">
        <v>12482</v>
      </c>
      <c r="C5575" s="121" t="s">
        <v>8</v>
      </c>
      <c r="D5575" s="123" t="s">
        <v>13956</v>
      </c>
    </row>
    <row r="5576" spans="1:4" ht="40.5" x14ac:dyDescent="0.2">
      <c r="A5576" s="120" t="s">
        <v>7487</v>
      </c>
      <c r="B5576" s="122" t="s">
        <v>16135</v>
      </c>
      <c r="C5576" s="121" t="s">
        <v>8</v>
      </c>
      <c r="D5576" s="123" t="s">
        <v>18808</v>
      </c>
    </row>
    <row r="5577" spans="1:4" ht="54" x14ac:dyDescent="0.2">
      <c r="A5577" s="120" t="s">
        <v>7488</v>
      </c>
      <c r="B5577" s="122" t="s">
        <v>12483</v>
      </c>
      <c r="C5577" s="121" t="s">
        <v>8</v>
      </c>
      <c r="D5577" s="123" t="s">
        <v>18809</v>
      </c>
    </row>
    <row r="5578" spans="1:4" ht="40.5" x14ac:dyDescent="0.2">
      <c r="A5578" s="120" t="s">
        <v>7490</v>
      </c>
      <c r="B5578" s="122" t="s">
        <v>12484</v>
      </c>
      <c r="C5578" s="121" t="s">
        <v>8</v>
      </c>
      <c r="D5578" s="123" t="s">
        <v>18810</v>
      </c>
    </row>
    <row r="5579" spans="1:4" ht="54" x14ac:dyDescent="0.2">
      <c r="A5579" s="120" t="s">
        <v>7492</v>
      </c>
      <c r="B5579" s="122" t="s">
        <v>16136</v>
      </c>
      <c r="C5579" s="121" t="s">
        <v>8</v>
      </c>
      <c r="D5579" s="123" t="s">
        <v>18811</v>
      </c>
    </row>
    <row r="5580" spans="1:4" ht="40.5" x14ac:dyDescent="0.2">
      <c r="A5580" s="120" t="s">
        <v>7493</v>
      </c>
      <c r="B5580" s="122" t="s">
        <v>12485</v>
      </c>
      <c r="C5580" s="121" t="s">
        <v>8</v>
      </c>
      <c r="D5580" s="123" t="s">
        <v>18812</v>
      </c>
    </row>
    <row r="5581" spans="1:4" ht="40.5" x14ac:dyDescent="0.2">
      <c r="A5581" s="120" t="s">
        <v>7494</v>
      </c>
      <c r="B5581" s="122" t="s">
        <v>12486</v>
      </c>
      <c r="C5581" s="121" t="s">
        <v>8</v>
      </c>
      <c r="D5581" s="123" t="s">
        <v>18813</v>
      </c>
    </row>
    <row r="5582" spans="1:4" ht="40.5" x14ac:dyDescent="0.2">
      <c r="A5582" s="120" t="s">
        <v>7495</v>
      </c>
      <c r="B5582" s="122" t="s">
        <v>12487</v>
      </c>
      <c r="C5582" s="121" t="s">
        <v>8</v>
      </c>
      <c r="D5582" s="123" t="s">
        <v>18814</v>
      </c>
    </row>
    <row r="5583" spans="1:4" ht="40.5" x14ac:dyDescent="0.2">
      <c r="A5583" s="120" t="s">
        <v>7496</v>
      </c>
      <c r="B5583" s="122" t="s">
        <v>12488</v>
      </c>
      <c r="C5583" s="121" t="s">
        <v>8</v>
      </c>
      <c r="D5583" s="123" t="s">
        <v>18815</v>
      </c>
    </row>
    <row r="5584" spans="1:4" ht="40.5" x14ac:dyDescent="0.2">
      <c r="A5584" s="120" t="s">
        <v>7497</v>
      </c>
      <c r="B5584" s="122" t="s">
        <v>12489</v>
      </c>
      <c r="C5584" s="121" t="s">
        <v>8</v>
      </c>
      <c r="D5584" s="123" t="s">
        <v>18816</v>
      </c>
    </row>
    <row r="5585" spans="1:4" ht="40.5" x14ac:dyDescent="0.2">
      <c r="A5585" s="120" t="s">
        <v>7498</v>
      </c>
      <c r="B5585" s="122" t="s">
        <v>12490</v>
      </c>
      <c r="C5585" s="121" t="s">
        <v>8</v>
      </c>
      <c r="D5585" s="123" t="s">
        <v>18817</v>
      </c>
    </row>
    <row r="5586" spans="1:4" ht="40.5" x14ac:dyDescent="0.2">
      <c r="A5586" s="120" t="s">
        <v>7499</v>
      </c>
      <c r="B5586" s="122" t="s">
        <v>12491</v>
      </c>
      <c r="C5586" s="121" t="s">
        <v>8</v>
      </c>
      <c r="D5586" s="123" t="s">
        <v>18818</v>
      </c>
    </row>
    <row r="5587" spans="1:4" ht="40.5" x14ac:dyDescent="0.2">
      <c r="A5587" s="120" t="s">
        <v>7500</v>
      </c>
      <c r="B5587" s="122" t="s">
        <v>12492</v>
      </c>
      <c r="C5587" s="121" t="s">
        <v>8</v>
      </c>
      <c r="D5587" s="123" t="s">
        <v>14099</v>
      </c>
    </row>
    <row r="5588" spans="1:4" ht="40.5" x14ac:dyDescent="0.2">
      <c r="A5588" s="120" t="s">
        <v>7501</v>
      </c>
      <c r="B5588" s="122" t="s">
        <v>12493</v>
      </c>
      <c r="C5588" s="121" t="s">
        <v>8</v>
      </c>
      <c r="D5588" s="123" t="s">
        <v>18819</v>
      </c>
    </row>
    <row r="5589" spans="1:4" ht="40.5" x14ac:dyDescent="0.2">
      <c r="A5589" s="120" t="s">
        <v>7502</v>
      </c>
      <c r="B5589" s="122" t="s">
        <v>12494</v>
      </c>
      <c r="C5589" s="121" t="s">
        <v>8</v>
      </c>
      <c r="D5589" s="123" t="s">
        <v>18820</v>
      </c>
    </row>
    <row r="5590" spans="1:4" ht="40.5" x14ac:dyDescent="0.2">
      <c r="A5590" s="120" t="s">
        <v>7503</v>
      </c>
      <c r="B5590" s="122" t="s">
        <v>12495</v>
      </c>
      <c r="C5590" s="121" t="s">
        <v>8</v>
      </c>
      <c r="D5590" s="123" t="s">
        <v>18821</v>
      </c>
    </row>
    <row r="5591" spans="1:4" ht="40.5" x14ac:dyDescent="0.2">
      <c r="A5591" s="120" t="s">
        <v>7504</v>
      </c>
      <c r="B5591" s="122" t="s">
        <v>12496</v>
      </c>
      <c r="C5591" s="121" t="s">
        <v>8</v>
      </c>
      <c r="D5591" s="123" t="s">
        <v>18822</v>
      </c>
    </row>
    <row r="5592" spans="1:4" ht="40.5" x14ac:dyDescent="0.2">
      <c r="A5592" s="120" t="s">
        <v>7505</v>
      </c>
      <c r="B5592" s="122" t="s">
        <v>12497</v>
      </c>
      <c r="C5592" s="121" t="s">
        <v>8</v>
      </c>
      <c r="D5592" s="123" t="s">
        <v>18823</v>
      </c>
    </row>
    <row r="5593" spans="1:4" ht="40.5" x14ac:dyDescent="0.2">
      <c r="A5593" s="120" t="s">
        <v>7506</v>
      </c>
      <c r="B5593" s="122" t="s">
        <v>12498</v>
      </c>
      <c r="C5593" s="121" t="s">
        <v>8</v>
      </c>
      <c r="D5593" s="123" t="s">
        <v>16465</v>
      </c>
    </row>
    <row r="5594" spans="1:4" ht="40.5" x14ac:dyDescent="0.2">
      <c r="A5594" s="120" t="s">
        <v>7507</v>
      </c>
      <c r="B5594" s="122" t="s">
        <v>12499</v>
      </c>
      <c r="C5594" s="121" t="s">
        <v>8</v>
      </c>
      <c r="D5594" s="123" t="s">
        <v>18824</v>
      </c>
    </row>
    <row r="5595" spans="1:4" ht="40.5" x14ac:dyDescent="0.2">
      <c r="A5595" s="120" t="s">
        <v>7508</v>
      </c>
      <c r="B5595" s="122" t="s">
        <v>12500</v>
      </c>
      <c r="C5595" s="121" t="s">
        <v>8</v>
      </c>
      <c r="D5595" s="123" t="s">
        <v>18825</v>
      </c>
    </row>
    <row r="5596" spans="1:4" ht="40.5" x14ac:dyDescent="0.2">
      <c r="A5596" s="120" t="s">
        <v>7509</v>
      </c>
      <c r="B5596" s="122" t="s">
        <v>12501</v>
      </c>
      <c r="C5596" s="121" t="s">
        <v>8</v>
      </c>
      <c r="D5596" s="123" t="s">
        <v>18826</v>
      </c>
    </row>
    <row r="5597" spans="1:4" ht="40.5" x14ac:dyDescent="0.2">
      <c r="A5597" s="120" t="s">
        <v>7510</v>
      </c>
      <c r="B5597" s="122" t="s">
        <v>12502</v>
      </c>
      <c r="C5597" s="121" t="s">
        <v>8</v>
      </c>
      <c r="D5597" s="123" t="s">
        <v>18044</v>
      </c>
    </row>
    <row r="5598" spans="1:4" ht="40.5" x14ac:dyDescent="0.2">
      <c r="A5598" s="120" t="s">
        <v>7511</v>
      </c>
      <c r="B5598" s="122" t="s">
        <v>12503</v>
      </c>
      <c r="C5598" s="121" t="s">
        <v>8</v>
      </c>
      <c r="D5598" s="123" t="s">
        <v>18827</v>
      </c>
    </row>
    <row r="5599" spans="1:4" ht="40.5" x14ac:dyDescent="0.2">
      <c r="A5599" s="120" t="s">
        <v>7512</v>
      </c>
      <c r="B5599" s="122" t="s">
        <v>12504</v>
      </c>
      <c r="C5599" s="121" t="s">
        <v>8</v>
      </c>
      <c r="D5599" s="123" t="s">
        <v>18828</v>
      </c>
    </row>
    <row r="5600" spans="1:4" ht="40.5" x14ac:dyDescent="0.2">
      <c r="A5600" s="120" t="s">
        <v>7513</v>
      </c>
      <c r="B5600" s="122" t="s">
        <v>12505</v>
      </c>
      <c r="C5600" s="121" t="s">
        <v>8</v>
      </c>
      <c r="D5600" s="123" t="s">
        <v>18829</v>
      </c>
    </row>
    <row r="5601" spans="1:4" ht="40.5" x14ac:dyDescent="0.2">
      <c r="A5601" s="120" t="s">
        <v>7514</v>
      </c>
      <c r="B5601" s="122" t="s">
        <v>12506</v>
      </c>
      <c r="C5601" s="121" t="s">
        <v>8</v>
      </c>
      <c r="D5601" s="123" t="s">
        <v>14743</v>
      </c>
    </row>
    <row r="5602" spans="1:4" ht="40.5" x14ac:dyDescent="0.2">
      <c r="A5602" s="120" t="s">
        <v>7515</v>
      </c>
      <c r="B5602" s="122" t="s">
        <v>12507</v>
      </c>
      <c r="C5602" s="121" t="s">
        <v>8</v>
      </c>
      <c r="D5602" s="123" t="s">
        <v>18830</v>
      </c>
    </row>
    <row r="5603" spans="1:4" ht="40.5" x14ac:dyDescent="0.2">
      <c r="A5603" s="120" t="s">
        <v>7516</v>
      </c>
      <c r="B5603" s="122" t="s">
        <v>12508</v>
      </c>
      <c r="C5603" s="121" t="s">
        <v>8</v>
      </c>
      <c r="D5603" s="123" t="s">
        <v>18831</v>
      </c>
    </row>
    <row r="5604" spans="1:4" ht="27" x14ac:dyDescent="0.2">
      <c r="A5604" s="120" t="s">
        <v>7517</v>
      </c>
      <c r="B5604" s="122" t="s">
        <v>12509</v>
      </c>
      <c r="C5604" s="121" t="s">
        <v>8</v>
      </c>
      <c r="D5604" s="123" t="s">
        <v>18832</v>
      </c>
    </row>
    <row r="5605" spans="1:4" ht="27" x14ac:dyDescent="0.2">
      <c r="A5605" s="120" t="s">
        <v>7518</v>
      </c>
      <c r="B5605" s="122" t="s">
        <v>12510</v>
      </c>
      <c r="C5605" s="121" t="s">
        <v>8</v>
      </c>
      <c r="D5605" s="123" t="s">
        <v>18833</v>
      </c>
    </row>
    <row r="5606" spans="1:4" ht="54" x14ac:dyDescent="0.2">
      <c r="A5606" s="120" t="s">
        <v>7519</v>
      </c>
      <c r="B5606" s="122" t="s">
        <v>12511</v>
      </c>
      <c r="C5606" s="121" t="s">
        <v>8</v>
      </c>
      <c r="D5606" s="123" t="s">
        <v>18834</v>
      </c>
    </row>
    <row r="5607" spans="1:4" ht="40.5" x14ac:dyDescent="0.2">
      <c r="A5607" s="120" t="s">
        <v>7520</v>
      </c>
      <c r="B5607" s="122" t="s">
        <v>12512</v>
      </c>
      <c r="C5607" s="121" t="s">
        <v>8</v>
      </c>
      <c r="D5607" s="123" t="s">
        <v>18835</v>
      </c>
    </row>
    <row r="5608" spans="1:4" ht="54" x14ac:dyDescent="0.2">
      <c r="A5608" s="120" t="s">
        <v>7521</v>
      </c>
      <c r="B5608" s="122" t="s">
        <v>16137</v>
      </c>
      <c r="C5608" s="121" t="s">
        <v>8</v>
      </c>
      <c r="D5608" s="123" t="s">
        <v>4390</v>
      </c>
    </row>
    <row r="5609" spans="1:4" ht="40.5" x14ac:dyDescent="0.2">
      <c r="A5609" s="120" t="s">
        <v>7522</v>
      </c>
      <c r="B5609" s="122" t="s">
        <v>12513</v>
      </c>
      <c r="C5609" s="121" t="s">
        <v>8</v>
      </c>
      <c r="D5609" s="123" t="s">
        <v>17753</v>
      </c>
    </row>
    <row r="5610" spans="1:4" ht="40.5" x14ac:dyDescent="0.2">
      <c r="A5610" s="120" t="s">
        <v>7523</v>
      </c>
      <c r="B5610" s="122" t="s">
        <v>12514</v>
      </c>
      <c r="C5610" s="121" t="s">
        <v>8</v>
      </c>
      <c r="D5610" s="123" t="s">
        <v>18836</v>
      </c>
    </row>
    <row r="5611" spans="1:4" ht="40.5" x14ac:dyDescent="0.2">
      <c r="A5611" s="120" t="s">
        <v>7524</v>
      </c>
      <c r="B5611" s="122" t="s">
        <v>12515</v>
      </c>
      <c r="C5611" s="121" t="s">
        <v>8</v>
      </c>
      <c r="D5611" s="123" t="s">
        <v>1313</v>
      </c>
    </row>
    <row r="5612" spans="1:4" ht="40.5" x14ac:dyDescent="0.2">
      <c r="A5612" s="120" t="s">
        <v>7525</v>
      </c>
      <c r="B5612" s="122" t="s">
        <v>12516</v>
      </c>
      <c r="C5612" s="121" t="s">
        <v>8</v>
      </c>
      <c r="D5612" s="123" t="s">
        <v>13832</v>
      </c>
    </row>
    <row r="5613" spans="1:4" ht="13.5" x14ac:dyDescent="0.2">
      <c r="A5613" s="120" t="s">
        <v>7526</v>
      </c>
      <c r="B5613" s="122" t="s">
        <v>12517</v>
      </c>
      <c r="C5613" s="121" t="s">
        <v>8</v>
      </c>
      <c r="D5613" s="123" t="s">
        <v>359</v>
      </c>
    </row>
    <row r="5614" spans="1:4" ht="13.5" x14ac:dyDescent="0.2">
      <c r="A5614" s="120" t="s">
        <v>7527</v>
      </c>
      <c r="B5614" s="122" t="s">
        <v>12518</v>
      </c>
      <c r="C5614" s="121" t="s">
        <v>8</v>
      </c>
      <c r="D5614" s="123" t="s">
        <v>980</v>
      </c>
    </row>
    <row r="5615" spans="1:4" ht="40.5" x14ac:dyDescent="0.2">
      <c r="A5615" s="120" t="s">
        <v>7528</v>
      </c>
      <c r="B5615" s="122" t="s">
        <v>12519</v>
      </c>
      <c r="C5615" s="121" t="s">
        <v>8</v>
      </c>
      <c r="D5615" s="123" t="s">
        <v>18837</v>
      </c>
    </row>
    <row r="5616" spans="1:4" ht="40.5" x14ac:dyDescent="0.2">
      <c r="A5616" s="120" t="s">
        <v>7529</v>
      </c>
      <c r="B5616" s="122" t="s">
        <v>12520</v>
      </c>
      <c r="C5616" s="121" t="s">
        <v>8</v>
      </c>
      <c r="D5616" s="123" t="s">
        <v>18838</v>
      </c>
    </row>
    <row r="5617" spans="1:4" ht="40.5" x14ac:dyDescent="0.2">
      <c r="A5617" s="120" t="s">
        <v>7530</v>
      </c>
      <c r="B5617" s="122" t="s">
        <v>12521</v>
      </c>
      <c r="C5617" s="121" t="s">
        <v>8</v>
      </c>
      <c r="D5617" s="123" t="s">
        <v>14676</v>
      </c>
    </row>
    <row r="5618" spans="1:4" ht="40.5" x14ac:dyDescent="0.2">
      <c r="A5618" s="120" t="s">
        <v>7531</v>
      </c>
      <c r="B5618" s="122" t="s">
        <v>12522</v>
      </c>
      <c r="C5618" s="121" t="s">
        <v>8</v>
      </c>
      <c r="D5618" s="123" t="s">
        <v>18839</v>
      </c>
    </row>
    <row r="5619" spans="1:4" ht="40.5" x14ac:dyDescent="0.2">
      <c r="A5619" s="120" t="s">
        <v>7532</v>
      </c>
      <c r="B5619" s="122" t="s">
        <v>12523</v>
      </c>
      <c r="C5619" s="121" t="s">
        <v>8</v>
      </c>
      <c r="D5619" s="123" t="s">
        <v>3538</v>
      </c>
    </row>
    <row r="5620" spans="1:4" ht="40.5" x14ac:dyDescent="0.2">
      <c r="A5620" s="120" t="s">
        <v>7533</v>
      </c>
      <c r="B5620" s="122" t="s">
        <v>12524</v>
      </c>
      <c r="C5620" s="121" t="s">
        <v>8</v>
      </c>
      <c r="D5620" s="123" t="s">
        <v>18840</v>
      </c>
    </row>
    <row r="5621" spans="1:4" ht="40.5" x14ac:dyDescent="0.2">
      <c r="A5621" s="120" t="s">
        <v>7534</v>
      </c>
      <c r="B5621" s="122" t="s">
        <v>12525</v>
      </c>
      <c r="C5621" s="121" t="s">
        <v>8</v>
      </c>
      <c r="D5621" s="123" t="s">
        <v>13532</v>
      </c>
    </row>
    <row r="5622" spans="1:4" ht="40.5" x14ac:dyDescent="0.2">
      <c r="A5622" s="120" t="s">
        <v>7535</v>
      </c>
      <c r="B5622" s="122" t="s">
        <v>12526</v>
      </c>
      <c r="C5622" s="121" t="s">
        <v>8</v>
      </c>
      <c r="D5622" s="123" t="s">
        <v>17542</v>
      </c>
    </row>
    <row r="5623" spans="1:4" ht="40.5" x14ac:dyDescent="0.2">
      <c r="A5623" s="120" t="s">
        <v>7537</v>
      </c>
      <c r="B5623" s="122" t="s">
        <v>12527</v>
      </c>
      <c r="C5623" s="121" t="s">
        <v>8</v>
      </c>
      <c r="D5623" s="123" t="s">
        <v>18841</v>
      </c>
    </row>
    <row r="5624" spans="1:4" ht="40.5" x14ac:dyDescent="0.2">
      <c r="A5624" s="120" t="s">
        <v>7538</v>
      </c>
      <c r="B5624" s="122" t="s">
        <v>12528</v>
      </c>
      <c r="C5624" s="121" t="s">
        <v>8</v>
      </c>
      <c r="D5624" s="123" t="s">
        <v>13915</v>
      </c>
    </row>
    <row r="5625" spans="1:4" ht="40.5" x14ac:dyDescent="0.2">
      <c r="A5625" s="120" t="s">
        <v>7539</v>
      </c>
      <c r="B5625" s="122" t="s">
        <v>12529</v>
      </c>
      <c r="C5625" s="121" t="s">
        <v>8</v>
      </c>
      <c r="D5625" s="123" t="s">
        <v>13687</v>
      </c>
    </row>
    <row r="5626" spans="1:4" ht="40.5" x14ac:dyDescent="0.2">
      <c r="A5626" s="120" t="s">
        <v>7540</v>
      </c>
      <c r="B5626" s="122" t="s">
        <v>12530</v>
      </c>
      <c r="C5626" s="121" t="s">
        <v>8</v>
      </c>
      <c r="D5626" s="123" t="s">
        <v>16498</v>
      </c>
    </row>
    <row r="5627" spans="1:4" ht="40.5" x14ac:dyDescent="0.2">
      <c r="A5627" s="120" t="s">
        <v>7541</v>
      </c>
      <c r="B5627" s="122" t="s">
        <v>12531</v>
      </c>
      <c r="C5627" s="121" t="s">
        <v>8</v>
      </c>
      <c r="D5627" s="123" t="s">
        <v>18842</v>
      </c>
    </row>
    <row r="5628" spans="1:4" ht="40.5" x14ac:dyDescent="0.2">
      <c r="A5628" s="120" t="s">
        <v>7542</v>
      </c>
      <c r="B5628" s="122" t="s">
        <v>12532</v>
      </c>
      <c r="C5628" s="121" t="s">
        <v>8</v>
      </c>
      <c r="D5628" s="123" t="s">
        <v>14436</v>
      </c>
    </row>
    <row r="5629" spans="1:4" ht="40.5" x14ac:dyDescent="0.2">
      <c r="A5629" s="120" t="s">
        <v>7543</v>
      </c>
      <c r="B5629" s="122" t="s">
        <v>12533</v>
      </c>
      <c r="C5629" s="121" t="s">
        <v>8</v>
      </c>
      <c r="D5629" s="123" t="s">
        <v>13916</v>
      </c>
    </row>
    <row r="5630" spans="1:4" ht="40.5" x14ac:dyDescent="0.2">
      <c r="A5630" s="120" t="s">
        <v>7544</v>
      </c>
      <c r="B5630" s="122" t="s">
        <v>12534</v>
      </c>
      <c r="C5630" s="121" t="s">
        <v>8</v>
      </c>
      <c r="D5630" s="123" t="s">
        <v>14480</v>
      </c>
    </row>
    <row r="5631" spans="1:4" ht="40.5" x14ac:dyDescent="0.2">
      <c r="A5631" s="120" t="s">
        <v>7545</v>
      </c>
      <c r="B5631" s="122" t="s">
        <v>12535</v>
      </c>
      <c r="C5631" s="121" t="s">
        <v>8</v>
      </c>
      <c r="D5631" s="123" t="s">
        <v>18843</v>
      </c>
    </row>
    <row r="5632" spans="1:4" ht="40.5" x14ac:dyDescent="0.2">
      <c r="A5632" s="120" t="s">
        <v>7546</v>
      </c>
      <c r="B5632" s="122" t="s">
        <v>12536</v>
      </c>
      <c r="C5632" s="121" t="s">
        <v>8</v>
      </c>
      <c r="D5632" s="123" t="s">
        <v>18844</v>
      </c>
    </row>
    <row r="5633" spans="1:4" ht="40.5" x14ac:dyDescent="0.2">
      <c r="A5633" s="120" t="s">
        <v>7547</v>
      </c>
      <c r="B5633" s="122" t="s">
        <v>12537</v>
      </c>
      <c r="C5633" s="121" t="s">
        <v>8</v>
      </c>
      <c r="D5633" s="123" t="s">
        <v>18845</v>
      </c>
    </row>
    <row r="5634" spans="1:4" ht="40.5" x14ac:dyDescent="0.2">
      <c r="A5634" s="120" t="s">
        <v>7548</v>
      </c>
      <c r="B5634" s="122" t="s">
        <v>12538</v>
      </c>
      <c r="C5634" s="121" t="s">
        <v>8</v>
      </c>
      <c r="D5634" s="123" t="s">
        <v>18846</v>
      </c>
    </row>
    <row r="5635" spans="1:4" ht="54" x14ac:dyDescent="0.2">
      <c r="A5635" s="120" t="s">
        <v>7549</v>
      </c>
      <c r="B5635" s="122" t="s">
        <v>12539</v>
      </c>
      <c r="C5635" s="121" t="s">
        <v>8</v>
      </c>
      <c r="D5635" s="123" t="s">
        <v>18847</v>
      </c>
    </row>
    <row r="5636" spans="1:4" ht="54" x14ac:dyDescent="0.2">
      <c r="A5636" s="120" t="s">
        <v>7550</v>
      </c>
      <c r="B5636" s="122" t="s">
        <v>16138</v>
      </c>
      <c r="C5636" s="121" t="s">
        <v>8</v>
      </c>
      <c r="D5636" s="123" t="s">
        <v>17580</v>
      </c>
    </row>
    <row r="5637" spans="1:4" ht="54" x14ac:dyDescent="0.2">
      <c r="A5637" s="120" t="s">
        <v>7551</v>
      </c>
      <c r="B5637" s="122" t="s">
        <v>16139</v>
      </c>
      <c r="C5637" s="121" t="s">
        <v>8</v>
      </c>
      <c r="D5637" s="123" t="s">
        <v>18848</v>
      </c>
    </row>
    <row r="5638" spans="1:4" ht="54" x14ac:dyDescent="0.2">
      <c r="A5638" s="120" t="s">
        <v>7552</v>
      </c>
      <c r="B5638" s="122" t="s">
        <v>16140</v>
      </c>
      <c r="C5638" s="121" t="s">
        <v>8</v>
      </c>
      <c r="D5638" s="123" t="s">
        <v>18849</v>
      </c>
    </row>
    <row r="5639" spans="1:4" ht="40.5" x14ac:dyDescent="0.2">
      <c r="A5639" s="120" t="s">
        <v>7553</v>
      </c>
      <c r="B5639" s="122" t="s">
        <v>16141</v>
      </c>
      <c r="C5639" s="121" t="s">
        <v>8</v>
      </c>
      <c r="D5639" s="123" t="s">
        <v>3432</v>
      </c>
    </row>
    <row r="5640" spans="1:4" ht="40.5" x14ac:dyDescent="0.2">
      <c r="A5640" s="120" t="s">
        <v>7554</v>
      </c>
      <c r="B5640" s="122" t="s">
        <v>16142</v>
      </c>
      <c r="C5640" s="121" t="s">
        <v>8</v>
      </c>
      <c r="D5640" s="123" t="s">
        <v>198</v>
      </c>
    </row>
    <row r="5641" spans="1:4" ht="54" x14ac:dyDescent="0.2">
      <c r="A5641" s="120" t="s">
        <v>14706</v>
      </c>
      <c r="B5641" s="122" t="s">
        <v>16143</v>
      </c>
      <c r="C5641" s="121" t="s">
        <v>8</v>
      </c>
      <c r="D5641" s="123" t="s">
        <v>6505</v>
      </c>
    </row>
    <row r="5642" spans="1:4" ht="54" x14ac:dyDescent="0.2">
      <c r="A5642" s="120" t="s">
        <v>14707</v>
      </c>
      <c r="B5642" s="122" t="s">
        <v>16144</v>
      </c>
      <c r="C5642" s="121" t="s">
        <v>8</v>
      </c>
      <c r="D5642" s="123" t="s">
        <v>18850</v>
      </c>
    </row>
    <row r="5643" spans="1:4" ht="40.5" x14ac:dyDescent="0.2">
      <c r="A5643" s="120" t="s">
        <v>14708</v>
      </c>
      <c r="B5643" s="122" t="s">
        <v>16145</v>
      </c>
      <c r="C5643" s="121" t="s">
        <v>8</v>
      </c>
      <c r="D5643" s="123" t="s">
        <v>18851</v>
      </c>
    </row>
    <row r="5644" spans="1:4" ht="40.5" x14ac:dyDescent="0.2">
      <c r="A5644" s="120" t="s">
        <v>14709</v>
      </c>
      <c r="B5644" s="122" t="s">
        <v>16146</v>
      </c>
      <c r="C5644" s="121" t="s">
        <v>8</v>
      </c>
      <c r="D5644" s="123" t="s">
        <v>18852</v>
      </c>
    </row>
    <row r="5645" spans="1:4" ht="27" x14ac:dyDescent="0.2">
      <c r="A5645" s="120" t="s">
        <v>7555</v>
      </c>
      <c r="B5645" s="122" t="s">
        <v>12540</v>
      </c>
      <c r="C5645" s="121" t="s">
        <v>35</v>
      </c>
      <c r="D5645" s="123" t="s">
        <v>18853</v>
      </c>
    </row>
    <row r="5646" spans="1:4" ht="27" x14ac:dyDescent="0.2">
      <c r="A5646" s="120" t="s">
        <v>7556</v>
      </c>
      <c r="B5646" s="122" t="s">
        <v>12541</v>
      </c>
      <c r="C5646" s="121" t="s">
        <v>35</v>
      </c>
      <c r="D5646" s="123" t="s">
        <v>14217</v>
      </c>
    </row>
    <row r="5647" spans="1:4" ht="13.5" x14ac:dyDescent="0.2">
      <c r="A5647" s="120" t="s">
        <v>7557</v>
      </c>
      <c r="B5647" s="122" t="s">
        <v>12542</v>
      </c>
      <c r="C5647" s="121" t="s">
        <v>35</v>
      </c>
      <c r="D5647" s="123" t="s">
        <v>710</v>
      </c>
    </row>
    <row r="5648" spans="1:4" ht="13.5" x14ac:dyDescent="0.2">
      <c r="A5648" s="120" t="s">
        <v>7558</v>
      </c>
      <c r="B5648" s="122" t="s">
        <v>12543</v>
      </c>
      <c r="C5648" s="121" t="s">
        <v>35</v>
      </c>
      <c r="D5648" s="123" t="s">
        <v>14025</v>
      </c>
    </row>
    <row r="5649" spans="1:4" ht="27" x14ac:dyDescent="0.2">
      <c r="A5649" s="120" t="s">
        <v>7559</v>
      </c>
      <c r="B5649" s="122" t="s">
        <v>12544</v>
      </c>
      <c r="C5649" s="121" t="s">
        <v>8</v>
      </c>
      <c r="D5649" s="123" t="s">
        <v>18854</v>
      </c>
    </row>
    <row r="5650" spans="1:4" ht="27" x14ac:dyDescent="0.2">
      <c r="A5650" s="120" t="s">
        <v>7560</v>
      </c>
      <c r="B5650" s="122" t="s">
        <v>12545</v>
      </c>
      <c r="C5650" s="121" t="s">
        <v>8</v>
      </c>
      <c r="D5650" s="123" t="s">
        <v>14725</v>
      </c>
    </row>
    <row r="5651" spans="1:4" ht="13.5" x14ac:dyDescent="0.2">
      <c r="A5651" s="120" t="s">
        <v>7561</v>
      </c>
      <c r="B5651" s="122" t="s">
        <v>12546</v>
      </c>
      <c r="C5651" s="121" t="s">
        <v>35</v>
      </c>
      <c r="D5651" s="123" t="s">
        <v>18855</v>
      </c>
    </row>
    <row r="5652" spans="1:4" ht="13.5" x14ac:dyDescent="0.2">
      <c r="A5652" s="120" t="s">
        <v>7563</v>
      </c>
      <c r="B5652" s="122" t="s">
        <v>12547</v>
      </c>
      <c r="C5652" s="121" t="s">
        <v>8</v>
      </c>
      <c r="D5652" s="123" t="s">
        <v>918</v>
      </c>
    </row>
    <row r="5653" spans="1:4" ht="27" x14ac:dyDescent="0.2">
      <c r="A5653" s="120" t="s">
        <v>7564</v>
      </c>
      <c r="B5653" s="122" t="s">
        <v>12548</v>
      </c>
      <c r="C5653" s="121" t="s">
        <v>8</v>
      </c>
      <c r="D5653" s="123" t="s">
        <v>1166</v>
      </c>
    </row>
    <row r="5654" spans="1:4" ht="13.5" x14ac:dyDescent="0.2">
      <c r="A5654" s="120" t="s">
        <v>7565</v>
      </c>
      <c r="B5654" s="122" t="s">
        <v>12549</v>
      </c>
      <c r="C5654" s="121" t="s">
        <v>8</v>
      </c>
      <c r="D5654" s="123" t="s">
        <v>18856</v>
      </c>
    </row>
    <row r="5655" spans="1:4" ht="27" x14ac:dyDescent="0.2">
      <c r="A5655" s="120" t="s">
        <v>7566</v>
      </c>
      <c r="B5655" s="122" t="s">
        <v>12550</v>
      </c>
      <c r="C5655" s="121" t="s">
        <v>8</v>
      </c>
      <c r="D5655" s="123" t="s">
        <v>18840</v>
      </c>
    </row>
    <row r="5656" spans="1:4" ht="13.5" x14ac:dyDescent="0.2">
      <c r="A5656" s="120" t="s">
        <v>7567</v>
      </c>
      <c r="B5656" s="122" t="s">
        <v>12551</v>
      </c>
      <c r="C5656" s="121" t="s">
        <v>35</v>
      </c>
      <c r="D5656" s="123" t="s">
        <v>103</v>
      </c>
    </row>
    <row r="5657" spans="1:4" ht="27" x14ac:dyDescent="0.2">
      <c r="A5657" s="120" t="s">
        <v>7568</v>
      </c>
      <c r="B5657" s="122" t="s">
        <v>12552</v>
      </c>
      <c r="C5657" s="121" t="s">
        <v>35</v>
      </c>
      <c r="D5657" s="123" t="s">
        <v>7370</v>
      </c>
    </row>
    <row r="5658" spans="1:4" ht="13.5" x14ac:dyDescent="0.2">
      <c r="A5658" s="120" t="s">
        <v>14710</v>
      </c>
      <c r="B5658" s="122" t="s">
        <v>16147</v>
      </c>
      <c r="C5658" s="121" t="s">
        <v>8</v>
      </c>
      <c r="D5658" s="123" t="s">
        <v>17480</v>
      </c>
    </row>
    <row r="5659" spans="1:4" ht="27" x14ac:dyDescent="0.2">
      <c r="A5659" s="120" t="s">
        <v>7571</v>
      </c>
      <c r="B5659" s="122" t="s">
        <v>12553</v>
      </c>
      <c r="C5659" s="121" t="s">
        <v>8</v>
      </c>
      <c r="D5659" s="123" t="s">
        <v>14597</v>
      </c>
    </row>
    <row r="5660" spans="1:4" ht="13.5" x14ac:dyDescent="0.2">
      <c r="A5660" s="120" t="s">
        <v>7572</v>
      </c>
      <c r="B5660" s="122" t="s">
        <v>12554</v>
      </c>
      <c r="C5660" s="121" t="s">
        <v>35</v>
      </c>
      <c r="D5660" s="123" t="s">
        <v>14275</v>
      </c>
    </row>
    <row r="5661" spans="1:4" ht="27" x14ac:dyDescent="0.2">
      <c r="A5661" s="120" t="s">
        <v>7573</v>
      </c>
      <c r="B5661" s="122" t="s">
        <v>12555</v>
      </c>
      <c r="C5661" s="121" t="s">
        <v>8</v>
      </c>
      <c r="D5661" s="123" t="s">
        <v>14394</v>
      </c>
    </row>
    <row r="5662" spans="1:4" ht="27" x14ac:dyDescent="0.2">
      <c r="A5662" s="120" t="s">
        <v>7574</v>
      </c>
      <c r="B5662" s="122" t="s">
        <v>12556</v>
      </c>
      <c r="C5662" s="121" t="s">
        <v>8</v>
      </c>
      <c r="D5662" s="123" t="s">
        <v>941</v>
      </c>
    </row>
    <row r="5663" spans="1:4" ht="27" x14ac:dyDescent="0.2">
      <c r="A5663" s="120" t="s">
        <v>7575</v>
      </c>
      <c r="B5663" s="122" t="s">
        <v>12557</v>
      </c>
      <c r="C5663" s="121" t="s">
        <v>8</v>
      </c>
      <c r="D5663" s="123" t="s">
        <v>18857</v>
      </c>
    </row>
    <row r="5664" spans="1:4" ht="27" x14ac:dyDescent="0.2">
      <c r="A5664" s="120" t="s">
        <v>7576</v>
      </c>
      <c r="B5664" s="122" t="s">
        <v>12558</v>
      </c>
      <c r="C5664" s="121" t="s">
        <v>35</v>
      </c>
      <c r="D5664" s="123" t="s">
        <v>953</v>
      </c>
    </row>
    <row r="5665" spans="1:4" ht="27" x14ac:dyDescent="0.2">
      <c r="A5665" s="120" t="s">
        <v>7577</v>
      </c>
      <c r="B5665" s="122" t="s">
        <v>12559</v>
      </c>
      <c r="C5665" s="121" t="s">
        <v>8</v>
      </c>
      <c r="D5665" s="123" t="s">
        <v>14379</v>
      </c>
    </row>
    <row r="5666" spans="1:4" ht="27" x14ac:dyDescent="0.2">
      <c r="A5666" s="120" t="s">
        <v>7579</v>
      </c>
      <c r="B5666" s="122" t="s">
        <v>12560</v>
      </c>
      <c r="C5666" s="121" t="s">
        <v>8</v>
      </c>
      <c r="D5666" s="123" t="s">
        <v>17895</v>
      </c>
    </row>
    <row r="5667" spans="1:4" ht="40.5" x14ac:dyDescent="0.2">
      <c r="A5667" s="120" t="s">
        <v>7581</v>
      </c>
      <c r="B5667" s="122" t="s">
        <v>12561</v>
      </c>
      <c r="C5667" s="121" t="s">
        <v>8</v>
      </c>
      <c r="D5667" s="123" t="s">
        <v>18858</v>
      </c>
    </row>
    <row r="5668" spans="1:4" ht="13.5" x14ac:dyDescent="0.2">
      <c r="A5668" s="120" t="s">
        <v>7582</v>
      </c>
      <c r="B5668" s="122" t="s">
        <v>12562</v>
      </c>
      <c r="C5668" s="121" t="s">
        <v>8</v>
      </c>
      <c r="D5668" s="123" t="s">
        <v>18852</v>
      </c>
    </row>
    <row r="5669" spans="1:4" ht="27" x14ac:dyDescent="0.2">
      <c r="A5669" s="120" t="s">
        <v>7583</v>
      </c>
      <c r="B5669" s="122" t="s">
        <v>12563</v>
      </c>
      <c r="C5669" s="121" t="s">
        <v>8</v>
      </c>
      <c r="D5669" s="123" t="s">
        <v>18859</v>
      </c>
    </row>
    <row r="5670" spans="1:4" ht="27" x14ac:dyDescent="0.2">
      <c r="A5670" s="120" t="s">
        <v>7584</v>
      </c>
      <c r="B5670" s="122" t="s">
        <v>12564</v>
      </c>
      <c r="C5670" s="121" t="s">
        <v>8</v>
      </c>
      <c r="D5670" s="123" t="s">
        <v>18860</v>
      </c>
    </row>
    <row r="5671" spans="1:4" ht="27" x14ac:dyDescent="0.2">
      <c r="A5671" s="120" t="s">
        <v>7585</v>
      </c>
      <c r="B5671" s="122" t="s">
        <v>12565</v>
      </c>
      <c r="C5671" s="121" t="s">
        <v>8</v>
      </c>
      <c r="D5671" s="123" t="s">
        <v>2649</v>
      </c>
    </row>
    <row r="5672" spans="1:4" ht="27" x14ac:dyDescent="0.2">
      <c r="A5672" s="120" t="s">
        <v>7586</v>
      </c>
      <c r="B5672" s="122" t="s">
        <v>12566</v>
      </c>
      <c r="C5672" s="121" t="s">
        <v>8</v>
      </c>
      <c r="D5672" s="123" t="s">
        <v>129</v>
      </c>
    </row>
    <row r="5673" spans="1:4" ht="27" x14ac:dyDescent="0.2">
      <c r="A5673" s="120" t="s">
        <v>7587</v>
      </c>
      <c r="B5673" s="122" t="s">
        <v>12567</v>
      </c>
      <c r="C5673" s="121" t="s">
        <v>8</v>
      </c>
      <c r="D5673" s="123" t="s">
        <v>16434</v>
      </c>
    </row>
    <row r="5674" spans="1:4" ht="27" x14ac:dyDescent="0.2">
      <c r="A5674" s="120" t="s">
        <v>7588</v>
      </c>
      <c r="B5674" s="122" t="s">
        <v>12568</v>
      </c>
      <c r="C5674" s="121" t="s">
        <v>8</v>
      </c>
      <c r="D5674" s="123" t="s">
        <v>4307</v>
      </c>
    </row>
    <row r="5675" spans="1:4" ht="27" x14ac:dyDescent="0.2">
      <c r="A5675" s="120" t="s">
        <v>7589</v>
      </c>
      <c r="B5675" s="122" t="s">
        <v>12569</v>
      </c>
      <c r="C5675" s="121" t="s">
        <v>8</v>
      </c>
      <c r="D5675" s="123" t="s">
        <v>692</v>
      </c>
    </row>
    <row r="5676" spans="1:4" ht="27" x14ac:dyDescent="0.2">
      <c r="A5676" s="120" t="s">
        <v>7591</v>
      </c>
      <c r="B5676" s="122" t="s">
        <v>12570</v>
      </c>
      <c r="C5676" s="121" t="s">
        <v>8</v>
      </c>
      <c r="D5676" s="123" t="s">
        <v>85</v>
      </c>
    </row>
    <row r="5677" spans="1:4" ht="27" x14ac:dyDescent="0.2">
      <c r="A5677" s="120" t="s">
        <v>7592</v>
      </c>
      <c r="B5677" s="122" t="s">
        <v>12571</v>
      </c>
      <c r="C5677" s="121" t="s">
        <v>8</v>
      </c>
      <c r="D5677" s="123" t="s">
        <v>327</v>
      </c>
    </row>
    <row r="5678" spans="1:4" ht="27" x14ac:dyDescent="0.2">
      <c r="A5678" s="120" t="s">
        <v>7593</v>
      </c>
      <c r="B5678" s="122" t="s">
        <v>12572</v>
      </c>
      <c r="C5678" s="121" t="s">
        <v>8</v>
      </c>
      <c r="D5678" s="123" t="s">
        <v>13258</v>
      </c>
    </row>
    <row r="5679" spans="1:4" ht="27" x14ac:dyDescent="0.2">
      <c r="A5679" s="120" t="s">
        <v>7594</v>
      </c>
      <c r="B5679" s="122" t="s">
        <v>12573</v>
      </c>
      <c r="C5679" s="121" t="s">
        <v>50</v>
      </c>
      <c r="D5679" s="123" t="s">
        <v>18861</v>
      </c>
    </row>
    <row r="5680" spans="1:4" ht="27" x14ac:dyDescent="0.2">
      <c r="A5680" s="120" t="s">
        <v>7595</v>
      </c>
      <c r="B5680" s="122" t="s">
        <v>12574</v>
      </c>
      <c r="C5680" s="121" t="s">
        <v>50</v>
      </c>
      <c r="D5680" s="123" t="s">
        <v>18862</v>
      </c>
    </row>
    <row r="5681" spans="1:4" ht="40.5" x14ac:dyDescent="0.2">
      <c r="A5681" s="120" t="s">
        <v>7596</v>
      </c>
      <c r="B5681" s="122" t="s">
        <v>12575</v>
      </c>
      <c r="C5681" s="121" t="s">
        <v>50</v>
      </c>
      <c r="D5681" s="123" t="s">
        <v>18863</v>
      </c>
    </row>
    <row r="5682" spans="1:4" ht="40.5" x14ac:dyDescent="0.2">
      <c r="A5682" s="120" t="s">
        <v>7597</v>
      </c>
      <c r="B5682" s="122" t="s">
        <v>12576</v>
      </c>
      <c r="C5682" s="121" t="s">
        <v>50</v>
      </c>
      <c r="D5682" s="123" t="s">
        <v>18864</v>
      </c>
    </row>
    <row r="5683" spans="1:4" ht="40.5" x14ac:dyDescent="0.2">
      <c r="A5683" s="120" t="s">
        <v>7598</v>
      </c>
      <c r="B5683" s="122" t="s">
        <v>12577</v>
      </c>
      <c r="C5683" s="121" t="s">
        <v>50</v>
      </c>
      <c r="D5683" s="123" t="s">
        <v>18865</v>
      </c>
    </row>
    <row r="5684" spans="1:4" ht="40.5" x14ac:dyDescent="0.2">
      <c r="A5684" s="120" t="s">
        <v>7599</v>
      </c>
      <c r="B5684" s="122" t="s">
        <v>12578</v>
      </c>
      <c r="C5684" s="121" t="s">
        <v>50</v>
      </c>
      <c r="D5684" s="123" t="s">
        <v>18866</v>
      </c>
    </row>
    <row r="5685" spans="1:4" ht="40.5" x14ac:dyDescent="0.2">
      <c r="A5685" s="120" t="s">
        <v>7600</v>
      </c>
      <c r="B5685" s="122" t="s">
        <v>12579</v>
      </c>
      <c r="C5685" s="121" t="s">
        <v>50</v>
      </c>
      <c r="D5685" s="123" t="s">
        <v>18867</v>
      </c>
    </row>
    <row r="5686" spans="1:4" ht="40.5" x14ac:dyDescent="0.2">
      <c r="A5686" s="120" t="s">
        <v>7601</v>
      </c>
      <c r="B5686" s="122" t="s">
        <v>12580</v>
      </c>
      <c r="C5686" s="121" t="s">
        <v>50</v>
      </c>
      <c r="D5686" s="123" t="s">
        <v>18868</v>
      </c>
    </row>
    <row r="5687" spans="1:4" ht="40.5" x14ac:dyDescent="0.2">
      <c r="A5687" s="120" t="s">
        <v>7602</v>
      </c>
      <c r="B5687" s="122" t="s">
        <v>12581</v>
      </c>
      <c r="C5687" s="121" t="s">
        <v>50</v>
      </c>
      <c r="D5687" s="123" t="s">
        <v>18869</v>
      </c>
    </row>
    <row r="5688" spans="1:4" ht="40.5" x14ac:dyDescent="0.2">
      <c r="A5688" s="120" t="s">
        <v>7603</v>
      </c>
      <c r="B5688" s="122" t="s">
        <v>12582</v>
      </c>
      <c r="C5688" s="121" t="s">
        <v>50</v>
      </c>
      <c r="D5688" s="123" t="s">
        <v>18870</v>
      </c>
    </row>
    <row r="5689" spans="1:4" ht="40.5" x14ac:dyDescent="0.2">
      <c r="A5689" s="120" t="s">
        <v>7604</v>
      </c>
      <c r="B5689" s="122" t="s">
        <v>12583</v>
      </c>
      <c r="C5689" s="121" t="s">
        <v>50</v>
      </c>
      <c r="D5689" s="123" t="s">
        <v>18871</v>
      </c>
    </row>
    <row r="5690" spans="1:4" ht="40.5" x14ac:dyDescent="0.2">
      <c r="A5690" s="120" t="s">
        <v>7605</v>
      </c>
      <c r="B5690" s="122" t="s">
        <v>12584</v>
      </c>
      <c r="C5690" s="121" t="s">
        <v>50</v>
      </c>
      <c r="D5690" s="123" t="s">
        <v>18872</v>
      </c>
    </row>
    <row r="5691" spans="1:4" ht="40.5" x14ac:dyDescent="0.2">
      <c r="A5691" s="120" t="s">
        <v>7606</v>
      </c>
      <c r="B5691" s="122" t="s">
        <v>12585</v>
      </c>
      <c r="C5691" s="121" t="s">
        <v>50</v>
      </c>
      <c r="D5691" s="123" t="s">
        <v>18873</v>
      </c>
    </row>
    <row r="5692" spans="1:4" ht="40.5" x14ac:dyDescent="0.2">
      <c r="A5692" s="120" t="s">
        <v>7607</v>
      </c>
      <c r="B5692" s="122" t="s">
        <v>12586</v>
      </c>
      <c r="C5692" s="121" t="s">
        <v>50</v>
      </c>
      <c r="D5692" s="123" t="s">
        <v>18874</v>
      </c>
    </row>
    <row r="5693" spans="1:4" ht="27" x14ac:dyDescent="0.2">
      <c r="A5693" s="120" t="s">
        <v>7608</v>
      </c>
      <c r="B5693" s="122" t="s">
        <v>12587</v>
      </c>
      <c r="C5693" s="121" t="s">
        <v>50</v>
      </c>
      <c r="D5693" s="123" t="s">
        <v>18875</v>
      </c>
    </row>
    <row r="5694" spans="1:4" ht="27" x14ac:dyDescent="0.2">
      <c r="A5694" s="120" t="s">
        <v>7609</v>
      </c>
      <c r="B5694" s="122" t="s">
        <v>12588</v>
      </c>
      <c r="C5694" s="121" t="s">
        <v>50</v>
      </c>
      <c r="D5694" s="123" t="s">
        <v>18876</v>
      </c>
    </row>
    <row r="5695" spans="1:4" ht="27" x14ac:dyDescent="0.2">
      <c r="A5695" s="120" t="s">
        <v>7610</v>
      </c>
      <c r="B5695" s="122" t="s">
        <v>12589</v>
      </c>
      <c r="C5695" s="121" t="s">
        <v>50</v>
      </c>
      <c r="D5695" s="123" t="s">
        <v>18877</v>
      </c>
    </row>
    <row r="5696" spans="1:4" ht="27" x14ac:dyDescent="0.2">
      <c r="A5696" s="120" t="s">
        <v>7611</v>
      </c>
      <c r="B5696" s="122" t="s">
        <v>12590</v>
      </c>
      <c r="C5696" s="121" t="s">
        <v>50</v>
      </c>
      <c r="D5696" s="123" t="s">
        <v>18878</v>
      </c>
    </row>
    <row r="5697" spans="1:4" ht="27" x14ac:dyDescent="0.2">
      <c r="A5697" s="120" t="s">
        <v>7612</v>
      </c>
      <c r="B5697" s="122" t="s">
        <v>12591</v>
      </c>
      <c r="C5697" s="121" t="s">
        <v>50</v>
      </c>
      <c r="D5697" s="123" t="s">
        <v>18879</v>
      </c>
    </row>
    <row r="5698" spans="1:4" ht="27" x14ac:dyDescent="0.2">
      <c r="A5698" s="120" t="s">
        <v>7613</v>
      </c>
      <c r="B5698" s="122" t="s">
        <v>12592</v>
      </c>
      <c r="C5698" s="121" t="s">
        <v>50</v>
      </c>
      <c r="D5698" s="123" t="s">
        <v>14373</v>
      </c>
    </row>
    <row r="5699" spans="1:4" ht="27" x14ac:dyDescent="0.2">
      <c r="A5699" s="120" t="s">
        <v>7614</v>
      </c>
      <c r="B5699" s="122" t="s">
        <v>12593</v>
      </c>
      <c r="C5699" s="121" t="s">
        <v>50</v>
      </c>
      <c r="D5699" s="123" t="s">
        <v>18880</v>
      </c>
    </row>
    <row r="5700" spans="1:4" ht="27" x14ac:dyDescent="0.2">
      <c r="A5700" s="120" t="s">
        <v>7615</v>
      </c>
      <c r="B5700" s="122" t="s">
        <v>12594</v>
      </c>
      <c r="C5700" s="121" t="s">
        <v>50</v>
      </c>
      <c r="D5700" s="123" t="s">
        <v>18881</v>
      </c>
    </row>
    <row r="5701" spans="1:4" ht="27" x14ac:dyDescent="0.2">
      <c r="A5701" s="120" t="s">
        <v>7616</v>
      </c>
      <c r="B5701" s="122" t="s">
        <v>12595</v>
      </c>
      <c r="C5701" s="121" t="s">
        <v>50</v>
      </c>
      <c r="D5701" s="123" t="s">
        <v>18882</v>
      </c>
    </row>
    <row r="5702" spans="1:4" ht="27" x14ac:dyDescent="0.2">
      <c r="A5702" s="120" t="s">
        <v>7617</v>
      </c>
      <c r="B5702" s="122" t="s">
        <v>12596</v>
      </c>
      <c r="C5702" s="121" t="s">
        <v>50</v>
      </c>
      <c r="D5702" s="123" t="s">
        <v>18883</v>
      </c>
    </row>
    <row r="5703" spans="1:4" ht="27" x14ac:dyDescent="0.2">
      <c r="A5703" s="120" t="s">
        <v>7618</v>
      </c>
      <c r="B5703" s="122" t="s">
        <v>12597</v>
      </c>
      <c r="C5703" s="121" t="s">
        <v>50</v>
      </c>
      <c r="D5703" s="123" t="s">
        <v>18884</v>
      </c>
    </row>
    <row r="5704" spans="1:4" ht="27" x14ac:dyDescent="0.2">
      <c r="A5704" s="120" t="s">
        <v>7619</v>
      </c>
      <c r="B5704" s="122" t="s">
        <v>12598</v>
      </c>
      <c r="C5704" s="121" t="s">
        <v>50</v>
      </c>
      <c r="D5704" s="123" t="s">
        <v>14367</v>
      </c>
    </row>
    <row r="5705" spans="1:4" ht="27" x14ac:dyDescent="0.2">
      <c r="A5705" s="120" t="s">
        <v>7620</v>
      </c>
      <c r="B5705" s="122" t="s">
        <v>12599</v>
      </c>
      <c r="C5705" s="121" t="s">
        <v>50</v>
      </c>
      <c r="D5705" s="123" t="s">
        <v>18885</v>
      </c>
    </row>
    <row r="5706" spans="1:4" ht="27" x14ac:dyDescent="0.2">
      <c r="A5706" s="120" t="s">
        <v>7621</v>
      </c>
      <c r="B5706" s="122" t="s">
        <v>12600</v>
      </c>
      <c r="C5706" s="121" t="s">
        <v>50</v>
      </c>
      <c r="D5706" s="123" t="s">
        <v>18886</v>
      </c>
    </row>
    <row r="5707" spans="1:4" ht="40.5" x14ac:dyDescent="0.2">
      <c r="A5707" s="120" t="s">
        <v>7622</v>
      </c>
      <c r="B5707" s="122" t="s">
        <v>12601</v>
      </c>
      <c r="C5707" s="121" t="s">
        <v>50</v>
      </c>
      <c r="D5707" s="123" t="s">
        <v>18887</v>
      </c>
    </row>
    <row r="5708" spans="1:4" ht="40.5" x14ac:dyDescent="0.2">
      <c r="A5708" s="120" t="s">
        <v>7623</v>
      </c>
      <c r="B5708" s="122" t="s">
        <v>12602</v>
      </c>
      <c r="C5708" s="121" t="s">
        <v>50</v>
      </c>
      <c r="D5708" s="123" t="s">
        <v>18888</v>
      </c>
    </row>
    <row r="5709" spans="1:4" ht="40.5" x14ac:dyDescent="0.2">
      <c r="A5709" s="120" t="s">
        <v>7624</v>
      </c>
      <c r="B5709" s="122" t="s">
        <v>12603</v>
      </c>
      <c r="C5709" s="121" t="s">
        <v>50</v>
      </c>
      <c r="D5709" s="123" t="s">
        <v>18889</v>
      </c>
    </row>
    <row r="5710" spans="1:4" ht="40.5" x14ac:dyDescent="0.2">
      <c r="A5710" s="120" t="s">
        <v>7625</v>
      </c>
      <c r="B5710" s="122" t="s">
        <v>12604</v>
      </c>
      <c r="C5710" s="121" t="s">
        <v>50</v>
      </c>
      <c r="D5710" s="123" t="s">
        <v>18890</v>
      </c>
    </row>
    <row r="5711" spans="1:4" ht="40.5" x14ac:dyDescent="0.2">
      <c r="A5711" s="120" t="s">
        <v>7626</v>
      </c>
      <c r="B5711" s="122" t="s">
        <v>12605</v>
      </c>
      <c r="C5711" s="121" t="s">
        <v>50</v>
      </c>
      <c r="D5711" s="123" t="s">
        <v>18891</v>
      </c>
    </row>
    <row r="5712" spans="1:4" ht="40.5" x14ac:dyDescent="0.2">
      <c r="A5712" s="120" t="s">
        <v>7627</v>
      </c>
      <c r="B5712" s="122" t="s">
        <v>12606</v>
      </c>
      <c r="C5712" s="121" t="s">
        <v>50</v>
      </c>
      <c r="D5712" s="123" t="s">
        <v>18892</v>
      </c>
    </row>
    <row r="5713" spans="1:4" ht="40.5" x14ac:dyDescent="0.2">
      <c r="A5713" s="120" t="s">
        <v>7628</v>
      </c>
      <c r="B5713" s="122" t="s">
        <v>12607</v>
      </c>
      <c r="C5713" s="121" t="s">
        <v>50</v>
      </c>
      <c r="D5713" s="123" t="s">
        <v>14051</v>
      </c>
    </row>
    <row r="5714" spans="1:4" ht="40.5" x14ac:dyDescent="0.2">
      <c r="A5714" s="120" t="s">
        <v>7629</v>
      </c>
      <c r="B5714" s="122" t="s">
        <v>12608</v>
      </c>
      <c r="C5714" s="121" t="s">
        <v>50</v>
      </c>
      <c r="D5714" s="123" t="s">
        <v>18893</v>
      </c>
    </row>
    <row r="5715" spans="1:4" ht="40.5" x14ac:dyDescent="0.2">
      <c r="A5715" s="120" t="s">
        <v>7630</v>
      </c>
      <c r="B5715" s="122" t="s">
        <v>12609</v>
      </c>
      <c r="C5715" s="121" t="s">
        <v>50</v>
      </c>
      <c r="D5715" s="123" t="s">
        <v>18894</v>
      </c>
    </row>
    <row r="5716" spans="1:4" ht="40.5" x14ac:dyDescent="0.2">
      <c r="A5716" s="120" t="s">
        <v>7631</v>
      </c>
      <c r="B5716" s="122" t="s">
        <v>12610</v>
      </c>
      <c r="C5716" s="121" t="s">
        <v>50</v>
      </c>
      <c r="D5716" s="123" t="s">
        <v>18895</v>
      </c>
    </row>
    <row r="5717" spans="1:4" ht="40.5" x14ac:dyDescent="0.2">
      <c r="A5717" s="120" t="s">
        <v>7632</v>
      </c>
      <c r="B5717" s="122" t="s">
        <v>12611</v>
      </c>
      <c r="C5717" s="121" t="s">
        <v>50</v>
      </c>
      <c r="D5717" s="123" t="s">
        <v>18896</v>
      </c>
    </row>
    <row r="5718" spans="1:4" ht="40.5" x14ac:dyDescent="0.2">
      <c r="A5718" s="120" t="s">
        <v>7633</v>
      </c>
      <c r="B5718" s="122" t="s">
        <v>12612</v>
      </c>
      <c r="C5718" s="121" t="s">
        <v>50</v>
      </c>
      <c r="D5718" s="123" t="s">
        <v>18897</v>
      </c>
    </row>
    <row r="5719" spans="1:4" ht="40.5" x14ac:dyDescent="0.2">
      <c r="A5719" s="120" t="s">
        <v>7634</v>
      </c>
      <c r="B5719" s="122" t="s">
        <v>12613</v>
      </c>
      <c r="C5719" s="121" t="s">
        <v>50</v>
      </c>
      <c r="D5719" s="123" t="s">
        <v>18898</v>
      </c>
    </row>
    <row r="5720" spans="1:4" ht="40.5" x14ac:dyDescent="0.2">
      <c r="A5720" s="120" t="s">
        <v>7635</v>
      </c>
      <c r="B5720" s="122" t="s">
        <v>12614</v>
      </c>
      <c r="C5720" s="121" t="s">
        <v>50</v>
      </c>
      <c r="D5720" s="123" t="s">
        <v>18899</v>
      </c>
    </row>
    <row r="5721" spans="1:4" ht="40.5" x14ac:dyDescent="0.2">
      <c r="A5721" s="120" t="s">
        <v>7636</v>
      </c>
      <c r="B5721" s="122" t="s">
        <v>12615</v>
      </c>
      <c r="C5721" s="121" t="s">
        <v>50</v>
      </c>
      <c r="D5721" s="123" t="s">
        <v>18900</v>
      </c>
    </row>
    <row r="5722" spans="1:4" ht="40.5" x14ac:dyDescent="0.2">
      <c r="A5722" s="120" t="s">
        <v>7637</v>
      </c>
      <c r="B5722" s="122" t="s">
        <v>12616</v>
      </c>
      <c r="C5722" s="121" t="s">
        <v>50</v>
      </c>
      <c r="D5722" s="123" t="s">
        <v>14715</v>
      </c>
    </row>
    <row r="5723" spans="1:4" ht="40.5" x14ac:dyDescent="0.2">
      <c r="A5723" s="120" t="s">
        <v>7638</v>
      </c>
      <c r="B5723" s="122" t="s">
        <v>12617</v>
      </c>
      <c r="C5723" s="121" t="s">
        <v>50</v>
      </c>
      <c r="D5723" s="123" t="s">
        <v>18901</v>
      </c>
    </row>
    <row r="5724" spans="1:4" ht="40.5" x14ac:dyDescent="0.2">
      <c r="A5724" s="120" t="s">
        <v>7639</v>
      </c>
      <c r="B5724" s="122" t="s">
        <v>12618</v>
      </c>
      <c r="C5724" s="121" t="s">
        <v>50</v>
      </c>
      <c r="D5724" s="123" t="s">
        <v>18902</v>
      </c>
    </row>
    <row r="5725" spans="1:4" ht="27" x14ac:dyDescent="0.2">
      <c r="A5725" s="120" t="s">
        <v>7640</v>
      </c>
      <c r="B5725" s="122" t="s">
        <v>12619</v>
      </c>
      <c r="C5725" s="121" t="s">
        <v>50</v>
      </c>
      <c r="D5725" s="123" t="s">
        <v>18903</v>
      </c>
    </row>
    <row r="5726" spans="1:4" ht="27" x14ac:dyDescent="0.2">
      <c r="A5726" s="120" t="s">
        <v>7641</v>
      </c>
      <c r="B5726" s="122" t="s">
        <v>12620</v>
      </c>
      <c r="C5726" s="121" t="s">
        <v>50</v>
      </c>
      <c r="D5726" s="123" t="s">
        <v>18904</v>
      </c>
    </row>
    <row r="5727" spans="1:4" ht="27" x14ac:dyDescent="0.2">
      <c r="A5727" s="120" t="s">
        <v>7642</v>
      </c>
      <c r="B5727" s="122" t="s">
        <v>12621</v>
      </c>
      <c r="C5727" s="121" t="s">
        <v>50</v>
      </c>
      <c r="D5727" s="123" t="s">
        <v>18905</v>
      </c>
    </row>
    <row r="5728" spans="1:4" ht="27" x14ac:dyDescent="0.2">
      <c r="A5728" s="120" t="s">
        <v>7643</v>
      </c>
      <c r="B5728" s="122" t="s">
        <v>12622</v>
      </c>
      <c r="C5728" s="121" t="s">
        <v>50</v>
      </c>
      <c r="D5728" s="123" t="s">
        <v>18906</v>
      </c>
    </row>
    <row r="5729" spans="1:4" ht="27" x14ac:dyDescent="0.2">
      <c r="A5729" s="120" t="s">
        <v>7644</v>
      </c>
      <c r="B5729" s="122" t="s">
        <v>12623</v>
      </c>
      <c r="C5729" s="121" t="s">
        <v>50</v>
      </c>
      <c r="D5729" s="123" t="s">
        <v>18907</v>
      </c>
    </row>
    <row r="5730" spans="1:4" ht="27" x14ac:dyDescent="0.2">
      <c r="A5730" s="120" t="s">
        <v>7645</v>
      </c>
      <c r="B5730" s="122" t="s">
        <v>12624</v>
      </c>
      <c r="C5730" s="121" t="s">
        <v>50</v>
      </c>
      <c r="D5730" s="123" t="s">
        <v>18908</v>
      </c>
    </row>
    <row r="5731" spans="1:4" ht="27" x14ac:dyDescent="0.2">
      <c r="A5731" s="120" t="s">
        <v>7646</v>
      </c>
      <c r="B5731" s="122" t="s">
        <v>12625</v>
      </c>
      <c r="C5731" s="121" t="s">
        <v>50</v>
      </c>
      <c r="D5731" s="123" t="s">
        <v>18909</v>
      </c>
    </row>
    <row r="5732" spans="1:4" ht="27" x14ac:dyDescent="0.2">
      <c r="A5732" s="120" t="s">
        <v>7647</v>
      </c>
      <c r="B5732" s="122" t="s">
        <v>12626</v>
      </c>
      <c r="C5732" s="121" t="s">
        <v>50</v>
      </c>
      <c r="D5732" s="123" t="s">
        <v>18910</v>
      </c>
    </row>
    <row r="5733" spans="1:4" ht="27" x14ac:dyDescent="0.2">
      <c r="A5733" s="120" t="s">
        <v>7648</v>
      </c>
      <c r="B5733" s="122" t="s">
        <v>12627</v>
      </c>
      <c r="C5733" s="121" t="s">
        <v>50</v>
      </c>
      <c r="D5733" s="123" t="s">
        <v>18911</v>
      </c>
    </row>
    <row r="5734" spans="1:4" ht="27" x14ac:dyDescent="0.2">
      <c r="A5734" s="120" t="s">
        <v>7649</v>
      </c>
      <c r="B5734" s="122" t="s">
        <v>12628</v>
      </c>
      <c r="C5734" s="121" t="s">
        <v>50</v>
      </c>
      <c r="D5734" s="123" t="s">
        <v>18912</v>
      </c>
    </row>
    <row r="5735" spans="1:4" ht="27" x14ac:dyDescent="0.2">
      <c r="A5735" s="120" t="s">
        <v>7650</v>
      </c>
      <c r="B5735" s="122" t="s">
        <v>12629</v>
      </c>
      <c r="C5735" s="121" t="s">
        <v>50</v>
      </c>
      <c r="D5735" s="123" t="s">
        <v>18913</v>
      </c>
    </row>
    <row r="5736" spans="1:4" ht="27" x14ac:dyDescent="0.2">
      <c r="A5736" s="120" t="s">
        <v>7651</v>
      </c>
      <c r="B5736" s="122" t="s">
        <v>12630</v>
      </c>
      <c r="C5736" s="121" t="s">
        <v>50</v>
      </c>
      <c r="D5736" s="123" t="s">
        <v>18914</v>
      </c>
    </row>
    <row r="5737" spans="1:4" ht="27" x14ac:dyDescent="0.2">
      <c r="A5737" s="120" t="s">
        <v>7652</v>
      </c>
      <c r="B5737" s="122" t="s">
        <v>12631</v>
      </c>
      <c r="C5737" s="121" t="s">
        <v>50</v>
      </c>
      <c r="D5737" s="123" t="s">
        <v>18915</v>
      </c>
    </row>
    <row r="5738" spans="1:4" ht="27" x14ac:dyDescent="0.2">
      <c r="A5738" s="120" t="s">
        <v>7653</v>
      </c>
      <c r="B5738" s="122" t="s">
        <v>12632</v>
      </c>
      <c r="C5738" s="121" t="s">
        <v>50</v>
      </c>
      <c r="D5738" s="123" t="s">
        <v>18916</v>
      </c>
    </row>
    <row r="5739" spans="1:4" ht="27" x14ac:dyDescent="0.2">
      <c r="A5739" s="120" t="s">
        <v>7654</v>
      </c>
      <c r="B5739" s="122" t="s">
        <v>12633</v>
      </c>
      <c r="C5739" s="121" t="s">
        <v>50</v>
      </c>
      <c r="D5739" s="123" t="s">
        <v>18917</v>
      </c>
    </row>
    <row r="5740" spans="1:4" ht="27" x14ac:dyDescent="0.2">
      <c r="A5740" s="120" t="s">
        <v>7655</v>
      </c>
      <c r="B5740" s="122" t="s">
        <v>12634</v>
      </c>
      <c r="C5740" s="121" t="s">
        <v>50</v>
      </c>
      <c r="D5740" s="123" t="s">
        <v>18918</v>
      </c>
    </row>
    <row r="5741" spans="1:4" ht="27" x14ac:dyDescent="0.2">
      <c r="A5741" s="120" t="s">
        <v>7656</v>
      </c>
      <c r="B5741" s="122" t="s">
        <v>12635</v>
      </c>
      <c r="C5741" s="121" t="s">
        <v>50</v>
      </c>
      <c r="D5741" s="123" t="s">
        <v>18919</v>
      </c>
    </row>
    <row r="5742" spans="1:4" ht="27" x14ac:dyDescent="0.2">
      <c r="A5742" s="120" t="s">
        <v>7657</v>
      </c>
      <c r="B5742" s="122" t="s">
        <v>12636</v>
      </c>
      <c r="C5742" s="121" t="s">
        <v>50</v>
      </c>
      <c r="D5742" s="123" t="s">
        <v>18920</v>
      </c>
    </row>
    <row r="5743" spans="1:4" ht="27" x14ac:dyDescent="0.2">
      <c r="A5743" s="120" t="s">
        <v>7658</v>
      </c>
      <c r="B5743" s="122" t="s">
        <v>12637</v>
      </c>
      <c r="C5743" s="121" t="s">
        <v>50</v>
      </c>
      <c r="D5743" s="123" t="s">
        <v>18921</v>
      </c>
    </row>
    <row r="5744" spans="1:4" ht="40.5" x14ac:dyDescent="0.2">
      <c r="A5744" s="120" t="s">
        <v>7659</v>
      </c>
      <c r="B5744" s="122" t="s">
        <v>12638</v>
      </c>
      <c r="C5744" s="121" t="s">
        <v>50</v>
      </c>
      <c r="D5744" s="123" t="s">
        <v>18922</v>
      </c>
    </row>
    <row r="5745" spans="1:4" ht="40.5" x14ac:dyDescent="0.2">
      <c r="A5745" s="120" t="s">
        <v>7660</v>
      </c>
      <c r="B5745" s="122" t="s">
        <v>12639</v>
      </c>
      <c r="C5745" s="121" t="s">
        <v>50</v>
      </c>
      <c r="D5745" s="123" t="s">
        <v>18923</v>
      </c>
    </row>
    <row r="5746" spans="1:4" ht="40.5" x14ac:dyDescent="0.2">
      <c r="A5746" s="120" t="s">
        <v>7661</v>
      </c>
      <c r="B5746" s="122" t="s">
        <v>12640</v>
      </c>
      <c r="C5746" s="121" t="s">
        <v>50</v>
      </c>
      <c r="D5746" s="123" t="s">
        <v>18924</v>
      </c>
    </row>
    <row r="5747" spans="1:4" ht="40.5" x14ac:dyDescent="0.2">
      <c r="A5747" s="120" t="s">
        <v>7662</v>
      </c>
      <c r="B5747" s="122" t="s">
        <v>12641</v>
      </c>
      <c r="C5747" s="121" t="s">
        <v>50</v>
      </c>
      <c r="D5747" s="123" t="s">
        <v>18925</v>
      </c>
    </row>
    <row r="5748" spans="1:4" ht="40.5" x14ac:dyDescent="0.2">
      <c r="A5748" s="120" t="s">
        <v>7663</v>
      </c>
      <c r="B5748" s="122" t="s">
        <v>12642</v>
      </c>
      <c r="C5748" s="121" t="s">
        <v>50</v>
      </c>
      <c r="D5748" s="123" t="s">
        <v>18926</v>
      </c>
    </row>
    <row r="5749" spans="1:4" ht="40.5" x14ac:dyDescent="0.2">
      <c r="A5749" s="120" t="s">
        <v>7664</v>
      </c>
      <c r="B5749" s="122" t="s">
        <v>12643</v>
      </c>
      <c r="C5749" s="121" t="s">
        <v>50</v>
      </c>
      <c r="D5749" s="123" t="s">
        <v>18927</v>
      </c>
    </row>
    <row r="5750" spans="1:4" ht="40.5" x14ac:dyDescent="0.2">
      <c r="A5750" s="120" t="s">
        <v>7665</v>
      </c>
      <c r="B5750" s="122" t="s">
        <v>12644</v>
      </c>
      <c r="C5750" s="121" t="s">
        <v>50</v>
      </c>
      <c r="D5750" s="123" t="s">
        <v>18928</v>
      </c>
    </row>
    <row r="5751" spans="1:4" ht="40.5" x14ac:dyDescent="0.2">
      <c r="A5751" s="120" t="s">
        <v>7666</v>
      </c>
      <c r="B5751" s="122" t="s">
        <v>12645</v>
      </c>
      <c r="C5751" s="121" t="s">
        <v>50</v>
      </c>
      <c r="D5751" s="123" t="s">
        <v>18929</v>
      </c>
    </row>
    <row r="5752" spans="1:4" ht="40.5" x14ac:dyDescent="0.2">
      <c r="A5752" s="120" t="s">
        <v>7667</v>
      </c>
      <c r="B5752" s="122" t="s">
        <v>12646</v>
      </c>
      <c r="C5752" s="121" t="s">
        <v>50</v>
      </c>
      <c r="D5752" s="123" t="s">
        <v>18930</v>
      </c>
    </row>
    <row r="5753" spans="1:4" ht="27" x14ac:dyDescent="0.2">
      <c r="A5753" s="120" t="s">
        <v>7668</v>
      </c>
      <c r="B5753" s="122" t="s">
        <v>12647</v>
      </c>
      <c r="C5753" s="121" t="s">
        <v>50</v>
      </c>
      <c r="D5753" s="123" t="s">
        <v>18931</v>
      </c>
    </row>
    <row r="5754" spans="1:4" ht="27" x14ac:dyDescent="0.2">
      <c r="A5754" s="120" t="s">
        <v>7669</v>
      </c>
      <c r="B5754" s="122" t="s">
        <v>12648</v>
      </c>
      <c r="C5754" s="121" t="s">
        <v>50</v>
      </c>
      <c r="D5754" s="123" t="s">
        <v>18932</v>
      </c>
    </row>
    <row r="5755" spans="1:4" ht="27" x14ac:dyDescent="0.2">
      <c r="A5755" s="120" t="s">
        <v>7670</v>
      </c>
      <c r="B5755" s="122" t="s">
        <v>12649</v>
      </c>
      <c r="C5755" s="121" t="s">
        <v>50</v>
      </c>
      <c r="D5755" s="123" t="s">
        <v>18933</v>
      </c>
    </row>
    <row r="5756" spans="1:4" ht="27" x14ac:dyDescent="0.2">
      <c r="A5756" s="120" t="s">
        <v>7671</v>
      </c>
      <c r="B5756" s="122" t="s">
        <v>12650</v>
      </c>
      <c r="C5756" s="121" t="s">
        <v>50</v>
      </c>
      <c r="D5756" s="123" t="s">
        <v>18934</v>
      </c>
    </row>
    <row r="5757" spans="1:4" ht="27" x14ac:dyDescent="0.2">
      <c r="A5757" s="120" t="s">
        <v>7672</v>
      </c>
      <c r="B5757" s="122" t="s">
        <v>12651</v>
      </c>
      <c r="C5757" s="121" t="s">
        <v>50</v>
      </c>
      <c r="D5757" s="123" t="s">
        <v>18935</v>
      </c>
    </row>
    <row r="5758" spans="1:4" ht="27" x14ac:dyDescent="0.2">
      <c r="A5758" s="120" t="s">
        <v>7673</v>
      </c>
      <c r="B5758" s="122" t="s">
        <v>12652</v>
      </c>
      <c r="C5758" s="121" t="s">
        <v>50</v>
      </c>
      <c r="D5758" s="123" t="s">
        <v>18936</v>
      </c>
    </row>
    <row r="5759" spans="1:4" ht="27" x14ac:dyDescent="0.2">
      <c r="A5759" s="120" t="s">
        <v>7674</v>
      </c>
      <c r="B5759" s="122" t="s">
        <v>12653</v>
      </c>
      <c r="C5759" s="121" t="s">
        <v>50</v>
      </c>
      <c r="D5759" s="123" t="s">
        <v>18937</v>
      </c>
    </row>
    <row r="5760" spans="1:4" ht="27" x14ac:dyDescent="0.2">
      <c r="A5760" s="120" t="s">
        <v>7675</v>
      </c>
      <c r="B5760" s="122" t="s">
        <v>12654</v>
      </c>
      <c r="C5760" s="121" t="s">
        <v>50</v>
      </c>
      <c r="D5760" s="123" t="s">
        <v>18938</v>
      </c>
    </row>
    <row r="5761" spans="1:4" ht="27" x14ac:dyDescent="0.2">
      <c r="A5761" s="120" t="s">
        <v>7676</v>
      </c>
      <c r="B5761" s="122" t="s">
        <v>12655</v>
      </c>
      <c r="C5761" s="121" t="s">
        <v>50</v>
      </c>
      <c r="D5761" s="123" t="s">
        <v>18939</v>
      </c>
    </row>
    <row r="5762" spans="1:4" ht="27" x14ac:dyDescent="0.2">
      <c r="A5762" s="120" t="s">
        <v>7677</v>
      </c>
      <c r="B5762" s="122" t="s">
        <v>12656</v>
      </c>
      <c r="C5762" s="121" t="s">
        <v>50</v>
      </c>
      <c r="D5762" s="123" t="s">
        <v>18940</v>
      </c>
    </row>
    <row r="5763" spans="1:4" ht="27" x14ac:dyDescent="0.2">
      <c r="A5763" s="120" t="s">
        <v>7678</v>
      </c>
      <c r="B5763" s="122" t="s">
        <v>12657</v>
      </c>
      <c r="C5763" s="121" t="s">
        <v>50</v>
      </c>
      <c r="D5763" s="123" t="s">
        <v>18941</v>
      </c>
    </row>
    <row r="5764" spans="1:4" ht="27" x14ac:dyDescent="0.2">
      <c r="A5764" s="120" t="s">
        <v>7679</v>
      </c>
      <c r="B5764" s="122" t="s">
        <v>12658</v>
      </c>
      <c r="C5764" s="121" t="s">
        <v>50</v>
      </c>
      <c r="D5764" s="123" t="s">
        <v>18942</v>
      </c>
    </row>
    <row r="5765" spans="1:4" ht="27" x14ac:dyDescent="0.2">
      <c r="A5765" s="120" t="s">
        <v>7680</v>
      </c>
      <c r="B5765" s="122" t="s">
        <v>12659</v>
      </c>
      <c r="C5765" s="121" t="s">
        <v>50</v>
      </c>
      <c r="D5765" s="123" t="s">
        <v>18943</v>
      </c>
    </row>
    <row r="5766" spans="1:4" ht="27" x14ac:dyDescent="0.2">
      <c r="A5766" s="120" t="s">
        <v>7681</v>
      </c>
      <c r="B5766" s="122" t="s">
        <v>12660</v>
      </c>
      <c r="C5766" s="121" t="s">
        <v>50</v>
      </c>
      <c r="D5766" s="123" t="s">
        <v>18944</v>
      </c>
    </row>
    <row r="5767" spans="1:4" ht="27" x14ac:dyDescent="0.2">
      <c r="A5767" s="120" t="s">
        <v>7682</v>
      </c>
      <c r="B5767" s="122" t="s">
        <v>12661</v>
      </c>
      <c r="C5767" s="121" t="s">
        <v>50</v>
      </c>
      <c r="D5767" s="123" t="s">
        <v>18945</v>
      </c>
    </row>
    <row r="5768" spans="1:4" ht="40.5" x14ac:dyDescent="0.2">
      <c r="A5768" s="120" t="s">
        <v>7683</v>
      </c>
      <c r="B5768" s="122" t="s">
        <v>12662</v>
      </c>
      <c r="C5768" s="121" t="s">
        <v>50</v>
      </c>
      <c r="D5768" s="123" t="s">
        <v>18946</v>
      </c>
    </row>
    <row r="5769" spans="1:4" ht="40.5" x14ac:dyDescent="0.2">
      <c r="A5769" s="120" t="s">
        <v>7684</v>
      </c>
      <c r="B5769" s="122" t="s">
        <v>12663</v>
      </c>
      <c r="C5769" s="121" t="s">
        <v>50</v>
      </c>
      <c r="D5769" s="123" t="s">
        <v>18947</v>
      </c>
    </row>
    <row r="5770" spans="1:4" ht="40.5" x14ac:dyDescent="0.2">
      <c r="A5770" s="120" t="s">
        <v>7685</v>
      </c>
      <c r="B5770" s="122" t="s">
        <v>12664</v>
      </c>
      <c r="C5770" s="121" t="s">
        <v>50</v>
      </c>
      <c r="D5770" s="123" t="s">
        <v>18948</v>
      </c>
    </row>
    <row r="5771" spans="1:4" ht="27" x14ac:dyDescent="0.2">
      <c r="A5771" s="120" t="s">
        <v>7686</v>
      </c>
      <c r="B5771" s="122" t="s">
        <v>12665</v>
      </c>
      <c r="C5771" s="121" t="s">
        <v>50</v>
      </c>
      <c r="D5771" s="123" t="s">
        <v>18949</v>
      </c>
    </row>
    <row r="5772" spans="1:4" ht="27" x14ac:dyDescent="0.2">
      <c r="A5772" s="120" t="s">
        <v>7687</v>
      </c>
      <c r="B5772" s="122" t="s">
        <v>12666</v>
      </c>
      <c r="C5772" s="121" t="s">
        <v>50</v>
      </c>
      <c r="D5772" s="123" t="s">
        <v>18950</v>
      </c>
    </row>
    <row r="5773" spans="1:4" ht="27" x14ac:dyDescent="0.2">
      <c r="A5773" s="120" t="s">
        <v>7688</v>
      </c>
      <c r="B5773" s="122" t="s">
        <v>12667</v>
      </c>
      <c r="C5773" s="121" t="s">
        <v>50</v>
      </c>
      <c r="D5773" s="123" t="s">
        <v>18951</v>
      </c>
    </row>
    <row r="5774" spans="1:4" ht="27" x14ac:dyDescent="0.2">
      <c r="A5774" s="120" t="s">
        <v>7689</v>
      </c>
      <c r="B5774" s="122" t="s">
        <v>12668</v>
      </c>
      <c r="C5774" s="121" t="s">
        <v>50</v>
      </c>
      <c r="D5774" s="123" t="s">
        <v>18952</v>
      </c>
    </row>
    <row r="5775" spans="1:4" ht="27" x14ac:dyDescent="0.2">
      <c r="A5775" s="120" t="s">
        <v>7690</v>
      </c>
      <c r="B5775" s="122" t="s">
        <v>12669</v>
      </c>
      <c r="C5775" s="121" t="s">
        <v>50</v>
      </c>
      <c r="D5775" s="123" t="s">
        <v>18953</v>
      </c>
    </row>
    <row r="5776" spans="1:4" ht="27" x14ac:dyDescent="0.2">
      <c r="A5776" s="120" t="s">
        <v>7691</v>
      </c>
      <c r="B5776" s="122" t="s">
        <v>12670</v>
      </c>
      <c r="C5776" s="121" t="s">
        <v>50</v>
      </c>
      <c r="D5776" s="123" t="s">
        <v>18954</v>
      </c>
    </row>
    <row r="5777" spans="1:4" ht="27" x14ac:dyDescent="0.2">
      <c r="A5777" s="120" t="s">
        <v>7692</v>
      </c>
      <c r="B5777" s="122" t="s">
        <v>12671</v>
      </c>
      <c r="C5777" s="121" t="s">
        <v>50</v>
      </c>
      <c r="D5777" s="123" t="s">
        <v>18955</v>
      </c>
    </row>
    <row r="5778" spans="1:4" ht="27" x14ac:dyDescent="0.2">
      <c r="A5778" s="120" t="s">
        <v>7693</v>
      </c>
      <c r="B5778" s="122" t="s">
        <v>12672</v>
      </c>
      <c r="C5778" s="121" t="s">
        <v>50</v>
      </c>
      <c r="D5778" s="123" t="s">
        <v>18956</v>
      </c>
    </row>
    <row r="5779" spans="1:4" ht="27" x14ac:dyDescent="0.2">
      <c r="A5779" s="120" t="s">
        <v>7694</v>
      </c>
      <c r="B5779" s="122" t="s">
        <v>12673</v>
      </c>
      <c r="C5779" s="121" t="s">
        <v>50</v>
      </c>
      <c r="D5779" s="123" t="s">
        <v>18957</v>
      </c>
    </row>
    <row r="5780" spans="1:4" ht="27" x14ac:dyDescent="0.2">
      <c r="A5780" s="120" t="s">
        <v>7695</v>
      </c>
      <c r="B5780" s="122" t="s">
        <v>12674</v>
      </c>
      <c r="C5780" s="121" t="s">
        <v>50</v>
      </c>
      <c r="D5780" s="123" t="s">
        <v>18958</v>
      </c>
    </row>
    <row r="5781" spans="1:4" ht="27" x14ac:dyDescent="0.2">
      <c r="A5781" s="120" t="s">
        <v>7696</v>
      </c>
      <c r="B5781" s="122" t="s">
        <v>12675</v>
      </c>
      <c r="C5781" s="121" t="s">
        <v>50</v>
      </c>
      <c r="D5781" s="123" t="s">
        <v>18959</v>
      </c>
    </row>
    <row r="5782" spans="1:4" ht="27" x14ac:dyDescent="0.2">
      <c r="A5782" s="120" t="s">
        <v>7697</v>
      </c>
      <c r="B5782" s="122" t="s">
        <v>12676</v>
      </c>
      <c r="C5782" s="121" t="s">
        <v>50</v>
      </c>
      <c r="D5782" s="123" t="s">
        <v>18960</v>
      </c>
    </row>
    <row r="5783" spans="1:4" ht="27" x14ac:dyDescent="0.2">
      <c r="A5783" s="120" t="s">
        <v>7698</v>
      </c>
      <c r="B5783" s="122" t="s">
        <v>12677</v>
      </c>
      <c r="C5783" s="121" t="s">
        <v>50</v>
      </c>
      <c r="D5783" s="123" t="s">
        <v>18961</v>
      </c>
    </row>
    <row r="5784" spans="1:4" ht="13.5" x14ac:dyDescent="0.2">
      <c r="A5784" s="120" t="s">
        <v>7699</v>
      </c>
      <c r="B5784" s="122" t="s">
        <v>12678</v>
      </c>
      <c r="C5784" s="121" t="s">
        <v>50</v>
      </c>
      <c r="D5784" s="123" t="s">
        <v>18962</v>
      </c>
    </row>
    <row r="5785" spans="1:4" ht="27" x14ac:dyDescent="0.2">
      <c r="A5785" s="120" t="s">
        <v>7700</v>
      </c>
      <c r="B5785" s="122" t="s">
        <v>12679</v>
      </c>
      <c r="C5785" s="121" t="s">
        <v>50</v>
      </c>
      <c r="D5785" s="123" t="s">
        <v>18963</v>
      </c>
    </row>
    <row r="5786" spans="1:4" ht="27" x14ac:dyDescent="0.2">
      <c r="A5786" s="120" t="s">
        <v>7701</v>
      </c>
      <c r="B5786" s="122" t="s">
        <v>12680</v>
      </c>
      <c r="C5786" s="121" t="s">
        <v>50</v>
      </c>
      <c r="D5786" s="123" t="s">
        <v>18964</v>
      </c>
    </row>
    <row r="5787" spans="1:4" ht="27" x14ac:dyDescent="0.2">
      <c r="A5787" s="120" t="s">
        <v>7702</v>
      </c>
      <c r="B5787" s="122" t="s">
        <v>16148</v>
      </c>
      <c r="C5787" s="121" t="s">
        <v>50</v>
      </c>
      <c r="D5787" s="123" t="s">
        <v>18965</v>
      </c>
    </row>
    <row r="5788" spans="1:4" ht="27" x14ac:dyDescent="0.2">
      <c r="A5788" s="120" t="s">
        <v>7703</v>
      </c>
      <c r="B5788" s="122" t="s">
        <v>16149</v>
      </c>
      <c r="C5788" s="121" t="s">
        <v>50</v>
      </c>
      <c r="D5788" s="123" t="s">
        <v>18966</v>
      </c>
    </row>
    <row r="5789" spans="1:4" ht="27" x14ac:dyDescent="0.2">
      <c r="A5789" s="120" t="s">
        <v>7704</v>
      </c>
      <c r="B5789" s="122" t="s">
        <v>12681</v>
      </c>
      <c r="C5789" s="121" t="s">
        <v>50</v>
      </c>
      <c r="D5789" s="123" t="s">
        <v>18967</v>
      </c>
    </row>
    <row r="5790" spans="1:4" ht="27" x14ac:dyDescent="0.2">
      <c r="A5790" s="120" t="s">
        <v>7705</v>
      </c>
      <c r="B5790" s="122" t="s">
        <v>12682</v>
      </c>
      <c r="C5790" s="121" t="s">
        <v>50</v>
      </c>
      <c r="D5790" s="123" t="s">
        <v>18968</v>
      </c>
    </row>
    <row r="5791" spans="1:4" ht="27" x14ac:dyDescent="0.2">
      <c r="A5791" s="120" t="s">
        <v>7706</v>
      </c>
      <c r="B5791" s="122" t="s">
        <v>12683</v>
      </c>
      <c r="C5791" s="121" t="s">
        <v>50</v>
      </c>
      <c r="D5791" s="123" t="s">
        <v>18969</v>
      </c>
    </row>
    <row r="5792" spans="1:4" ht="27" x14ac:dyDescent="0.2">
      <c r="A5792" s="120" t="s">
        <v>7707</v>
      </c>
      <c r="B5792" s="122" t="s">
        <v>12684</v>
      </c>
      <c r="C5792" s="121" t="s">
        <v>50</v>
      </c>
      <c r="D5792" s="123" t="s">
        <v>14592</v>
      </c>
    </row>
    <row r="5793" spans="1:4" ht="27" x14ac:dyDescent="0.2">
      <c r="A5793" s="120" t="s">
        <v>7708</v>
      </c>
      <c r="B5793" s="122" t="s">
        <v>12685</v>
      </c>
      <c r="C5793" s="121" t="s">
        <v>50</v>
      </c>
      <c r="D5793" s="123" t="s">
        <v>18970</v>
      </c>
    </row>
    <row r="5794" spans="1:4" ht="27" x14ac:dyDescent="0.2">
      <c r="A5794" s="120" t="s">
        <v>7709</v>
      </c>
      <c r="B5794" s="122" t="s">
        <v>12686</v>
      </c>
      <c r="C5794" s="121" t="s">
        <v>50</v>
      </c>
      <c r="D5794" s="123" t="s">
        <v>16357</v>
      </c>
    </row>
    <row r="5795" spans="1:4" ht="13.5" x14ac:dyDescent="0.2">
      <c r="A5795" s="120" t="s">
        <v>7710</v>
      </c>
      <c r="B5795" s="122" t="s">
        <v>12687</v>
      </c>
      <c r="C5795" s="121" t="s">
        <v>50</v>
      </c>
      <c r="D5795" s="123" t="s">
        <v>13639</v>
      </c>
    </row>
    <row r="5796" spans="1:4" ht="27" x14ac:dyDescent="0.2">
      <c r="A5796" s="120" t="s">
        <v>7711</v>
      </c>
      <c r="B5796" s="122" t="s">
        <v>12688</v>
      </c>
      <c r="C5796" s="121" t="s">
        <v>50</v>
      </c>
      <c r="D5796" s="123" t="s">
        <v>18971</v>
      </c>
    </row>
    <row r="5797" spans="1:4" ht="13.5" x14ac:dyDescent="0.2">
      <c r="A5797" s="120" t="s">
        <v>7712</v>
      </c>
      <c r="B5797" s="122" t="s">
        <v>12689</v>
      </c>
      <c r="C5797" s="121" t="s">
        <v>50</v>
      </c>
      <c r="D5797" s="123" t="s">
        <v>18972</v>
      </c>
    </row>
    <row r="5798" spans="1:4" ht="40.5" x14ac:dyDescent="0.2">
      <c r="A5798" s="120" t="s">
        <v>7713</v>
      </c>
      <c r="B5798" s="122" t="s">
        <v>12690</v>
      </c>
      <c r="C5798" s="121" t="s">
        <v>50</v>
      </c>
      <c r="D5798" s="123" t="s">
        <v>18973</v>
      </c>
    </row>
    <row r="5799" spans="1:4" ht="27" x14ac:dyDescent="0.2">
      <c r="A5799" s="120" t="s">
        <v>7714</v>
      </c>
      <c r="B5799" s="122" t="s">
        <v>12691</v>
      </c>
      <c r="C5799" s="121" t="s">
        <v>50</v>
      </c>
      <c r="D5799" s="123" t="s">
        <v>18974</v>
      </c>
    </row>
    <row r="5800" spans="1:4" ht="27" x14ac:dyDescent="0.2">
      <c r="A5800" s="120" t="s">
        <v>7715</v>
      </c>
      <c r="B5800" s="122" t="s">
        <v>12692</v>
      </c>
      <c r="C5800" s="121" t="s">
        <v>50</v>
      </c>
      <c r="D5800" s="123" t="s">
        <v>18975</v>
      </c>
    </row>
    <row r="5801" spans="1:4" ht="13.5" x14ac:dyDescent="0.2">
      <c r="A5801" s="120" t="s">
        <v>7716</v>
      </c>
      <c r="B5801" s="122" t="s">
        <v>12693</v>
      </c>
      <c r="C5801" s="121" t="s">
        <v>50</v>
      </c>
      <c r="D5801" s="123" t="s">
        <v>18976</v>
      </c>
    </row>
    <row r="5802" spans="1:4" ht="13.5" x14ac:dyDescent="0.2">
      <c r="A5802" s="120" t="s">
        <v>7717</v>
      </c>
      <c r="B5802" s="122" t="s">
        <v>12694</v>
      </c>
      <c r="C5802" s="121" t="s">
        <v>50</v>
      </c>
      <c r="D5802" s="123" t="s">
        <v>16497</v>
      </c>
    </row>
    <row r="5803" spans="1:4" ht="13.5" x14ac:dyDescent="0.2">
      <c r="A5803" s="120" t="s">
        <v>7718</v>
      </c>
      <c r="B5803" s="122" t="s">
        <v>12695</v>
      </c>
      <c r="C5803" s="121" t="s">
        <v>50</v>
      </c>
      <c r="D5803" s="123" t="s">
        <v>838</v>
      </c>
    </row>
    <row r="5804" spans="1:4" ht="13.5" x14ac:dyDescent="0.2">
      <c r="A5804" s="120" t="s">
        <v>7719</v>
      </c>
      <c r="B5804" s="122" t="s">
        <v>12696</v>
      </c>
      <c r="C5804" s="121" t="s">
        <v>50</v>
      </c>
      <c r="D5804" s="123" t="s">
        <v>18977</v>
      </c>
    </row>
    <row r="5805" spans="1:4" ht="13.5" x14ac:dyDescent="0.2">
      <c r="A5805" s="120" t="s">
        <v>7721</v>
      </c>
      <c r="B5805" s="122" t="s">
        <v>12697</v>
      </c>
      <c r="C5805" s="121" t="s">
        <v>50</v>
      </c>
      <c r="D5805" s="123" t="s">
        <v>18978</v>
      </c>
    </row>
    <row r="5806" spans="1:4" ht="13.5" x14ac:dyDescent="0.2">
      <c r="A5806" s="120" t="s">
        <v>7722</v>
      </c>
      <c r="B5806" s="122" t="s">
        <v>12698</v>
      </c>
      <c r="C5806" s="121" t="s">
        <v>50</v>
      </c>
      <c r="D5806" s="123" t="s">
        <v>661</v>
      </c>
    </row>
    <row r="5807" spans="1:4" ht="13.5" x14ac:dyDescent="0.2">
      <c r="A5807" s="120" t="s">
        <v>7723</v>
      </c>
      <c r="B5807" s="122" t="s">
        <v>12699</v>
      </c>
      <c r="C5807" s="121" t="s">
        <v>50</v>
      </c>
      <c r="D5807" s="123" t="s">
        <v>18979</v>
      </c>
    </row>
    <row r="5808" spans="1:4" ht="13.5" x14ac:dyDescent="0.2">
      <c r="A5808" s="120" t="s">
        <v>7724</v>
      </c>
      <c r="B5808" s="122" t="s">
        <v>12700</v>
      </c>
      <c r="C5808" s="121" t="s">
        <v>50</v>
      </c>
      <c r="D5808" s="123" t="s">
        <v>14119</v>
      </c>
    </row>
    <row r="5809" spans="1:4" ht="27" x14ac:dyDescent="0.2">
      <c r="A5809" s="120" t="s">
        <v>7725</v>
      </c>
      <c r="B5809" s="122" t="s">
        <v>12701</v>
      </c>
      <c r="C5809" s="121" t="s">
        <v>14757</v>
      </c>
      <c r="D5809" s="123" t="s">
        <v>213</v>
      </c>
    </row>
    <row r="5810" spans="1:4" ht="27" x14ac:dyDescent="0.2">
      <c r="A5810" s="120" t="s">
        <v>7726</v>
      </c>
      <c r="B5810" s="122" t="s">
        <v>12702</v>
      </c>
      <c r="C5810" s="121" t="s">
        <v>14757</v>
      </c>
      <c r="D5810" s="123" t="s">
        <v>2013</v>
      </c>
    </row>
    <row r="5811" spans="1:4" ht="27" x14ac:dyDescent="0.2">
      <c r="A5811" s="120" t="s">
        <v>7727</v>
      </c>
      <c r="B5811" s="122" t="s">
        <v>12703</v>
      </c>
      <c r="C5811" s="121" t="s">
        <v>14757</v>
      </c>
      <c r="D5811" s="123" t="s">
        <v>1939</v>
      </c>
    </row>
    <row r="5812" spans="1:4" ht="27" x14ac:dyDescent="0.2">
      <c r="A5812" s="120" t="s">
        <v>7728</v>
      </c>
      <c r="B5812" s="122" t="s">
        <v>12704</v>
      </c>
      <c r="C5812" s="121" t="s">
        <v>14757</v>
      </c>
      <c r="D5812" s="123" t="s">
        <v>444</v>
      </c>
    </row>
    <row r="5813" spans="1:4" ht="27" x14ac:dyDescent="0.2">
      <c r="A5813" s="120" t="s">
        <v>7729</v>
      </c>
      <c r="B5813" s="122" t="s">
        <v>12705</v>
      </c>
      <c r="C5813" s="121" t="s">
        <v>14757</v>
      </c>
      <c r="D5813" s="123" t="s">
        <v>101</v>
      </c>
    </row>
    <row r="5814" spans="1:4" ht="27" x14ac:dyDescent="0.2">
      <c r="A5814" s="120" t="s">
        <v>7730</v>
      </c>
      <c r="B5814" s="122" t="s">
        <v>12706</v>
      </c>
      <c r="C5814" s="121" t="s">
        <v>14757</v>
      </c>
      <c r="D5814" s="123" t="s">
        <v>2186</v>
      </c>
    </row>
    <row r="5815" spans="1:4" ht="27" x14ac:dyDescent="0.2">
      <c r="A5815" s="120" t="s">
        <v>7731</v>
      </c>
      <c r="B5815" s="122" t="s">
        <v>12707</v>
      </c>
      <c r="C5815" s="121" t="s">
        <v>14757</v>
      </c>
      <c r="D5815" s="123" t="s">
        <v>231</v>
      </c>
    </row>
    <row r="5816" spans="1:4" ht="27" x14ac:dyDescent="0.2">
      <c r="A5816" s="120" t="s">
        <v>7732</v>
      </c>
      <c r="B5816" s="122" t="s">
        <v>12708</v>
      </c>
      <c r="C5816" s="121" t="s">
        <v>14757</v>
      </c>
      <c r="D5816" s="123" t="s">
        <v>311</v>
      </c>
    </row>
    <row r="5817" spans="1:4" ht="27" x14ac:dyDescent="0.2">
      <c r="A5817" s="120" t="s">
        <v>7733</v>
      </c>
      <c r="B5817" s="122" t="s">
        <v>12709</v>
      </c>
      <c r="C5817" s="121" t="s">
        <v>14757</v>
      </c>
      <c r="D5817" s="123" t="s">
        <v>96</v>
      </c>
    </row>
    <row r="5818" spans="1:4" ht="27" x14ac:dyDescent="0.2">
      <c r="A5818" s="120" t="s">
        <v>7734</v>
      </c>
      <c r="B5818" s="122" t="s">
        <v>12710</v>
      </c>
      <c r="C5818" s="121" t="s">
        <v>14757</v>
      </c>
      <c r="D5818" s="123" t="s">
        <v>1127</v>
      </c>
    </row>
    <row r="5819" spans="1:4" ht="27" x14ac:dyDescent="0.2">
      <c r="A5819" s="120" t="s">
        <v>7735</v>
      </c>
      <c r="B5819" s="122" t="s">
        <v>12711</v>
      </c>
      <c r="C5819" s="121" t="s">
        <v>14757</v>
      </c>
      <c r="D5819" s="123" t="s">
        <v>1090</v>
      </c>
    </row>
    <row r="5820" spans="1:4" ht="27" x14ac:dyDescent="0.2">
      <c r="A5820" s="120" t="s">
        <v>7736</v>
      </c>
      <c r="B5820" s="122" t="s">
        <v>12712</v>
      </c>
      <c r="C5820" s="121" t="s">
        <v>14757</v>
      </c>
      <c r="D5820" s="123" t="s">
        <v>1084</v>
      </c>
    </row>
    <row r="5821" spans="1:4" ht="27" x14ac:dyDescent="0.2">
      <c r="A5821" s="120" t="s">
        <v>7737</v>
      </c>
      <c r="B5821" s="122" t="s">
        <v>12713</v>
      </c>
      <c r="C5821" s="121" t="s">
        <v>14757</v>
      </c>
      <c r="D5821" s="123" t="s">
        <v>1127</v>
      </c>
    </row>
    <row r="5822" spans="1:4" ht="27" x14ac:dyDescent="0.2">
      <c r="A5822" s="120" t="s">
        <v>7738</v>
      </c>
      <c r="B5822" s="122" t="s">
        <v>12714</v>
      </c>
      <c r="C5822" s="121" t="s">
        <v>14757</v>
      </c>
      <c r="D5822" s="123" t="s">
        <v>309</v>
      </c>
    </row>
    <row r="5823" spans="1:4" ht="27" x14ac:dyDescent="0.2">
      <c r="A5823" s="120" t="s">
        <v>7739</v>
      </c>
      <c r="B5823" s="122" t="s">
        <v>12715</v>
      </c>
      <c r="C5823" s="121" t="s">
        <v>14757</v>
      </c>
      <c r="D5823" s="123" t="s">
        <v>1939</v>
      </c>
    </row>
    <row r="5824" spans="1:4" ht="27" x14ac:dyDescent="0.2">
      <c r="A5824" s="120" t="s">
        <v>7740</v>
      </c>
      <c r="B5824" s="122" t="s">
        <v>12716</v>
      </c>
      <c r="C5824" s="121" t="s">
        <v>14757</v>
      </c>
      <c r="D5824" s="123" t="s">
        <v>1083</v>
      </c>
    </row>
    <row r="5825" spans="1:4" ht="27" x14ac:dyDescent="0.2">
      <c r="A5825" s="120" t="s">
        <v>7741</v>
      </c>
      <c r="B5825" s="122" t="s">
        <v>12717</v>
      </c>
      <c r="C5825" s="121" t="s">
        <v>14757</v>
      </c>
      <c r="D5825" s="123" t="s">
        <v>101</v>
      </c>
    </row>
    <row r="5826" spans="1:4" ht="27" x14ac:dyDescent="0.2">
      <c r="A5826" s="120" t="s">
        <v>7742</v>
      </c>
      <c r="B5826" s="122" t="s">
        <v>12718</v>
      </c>
      <c r="C5826" s="121" t="s">
        <v>14757</v>
      </c>
      <c r="D5826" s="123" t="s">
        <v>789</v>
      </c>
    </row>
    <row r="5827" spans="1:4" ht="13.5" x14ac:dyDescent="0.2">
      <c r="A5827" s="120" t="s">
        <v>7743</v>
      </c>
      <c r="B5827" s="122" t="s">
        <v>12719</v>
      </c>
      <c r="C5827" s="121" t="s">
        <v>8</v>
      </c>
      <c r="D5827" s="123" t="s">
        <v>82</v>
      </c>
    </row>
    <row r="5828" spans="1:4" ht="27" x14ac:dyDescent="0.2">
      <c r="A5828" s="120" t="s">
        <v>7744</v>
      </c>
      <c r="B5828" s="122" t="s">
        <v>12720</v>
      </c>
      <c r="C5828" s="121" t="s">
        <v>8</v>
      </c>
      <c r="D5828" s="123" t="s">
        <v>221</v>
      </c>
    </row>
    <row r="5829" spans="1:4" ht="27" x14ac:dyDescent="0.2">
      <c r="A5829" s="120" t="s">
        <v>7745</v>
      </c>
      <c r="B5829" s="122" t="s">
        <v>12721</v>
      </c>
      <c r="C5829" s="121" t="s">
        <v>8</v>
      </c>
      <c r="D5829" s="123" t="s">
        <v>140</v>
      </c>
    </row>
    <row r="5830" spans="1:4" ht="27" x14ac:dyDescent="0.2">
      <c r="A5830" s="120" t="s">
        <v>7746</v>
      </c>
      <c r="B5830" s="122" t="s">
        <v>12722</v>
      </c>
      <c r="C5830" s="121" t="s">
        <v>8</v>
      </c>
      <c r="D5830" s="123" t="s">
        <v>89</v>
      </c>
    </row>
    <row r="5831" spans="1:4" ht="27" x14ac:dyDescent="0.2">
      <c r="A5831" s="120" t="s">
        <v>7747</v>
      </c>
      <c r="B5831" s="122" t="s">
        <v>12723</v>
      </c>
      <c r="C5831" s="121" t="s">
        <v>8</v>
      </c>
      <c r="D5831" s="123" t="s">
        <v>2420</v>
      </c>
    </row>
    <row r="5832" spans="1:4" ht="27" x14ac:dyDescent="0.2">
      <c r="A5832" s="120" t="s">
        <v>7748</v>
      </c>
      <c r="B5832" s="122" t="s">
        <v>12724</v>
      </c>
      <c r="C5832" s="121" t="s">
        <v>8</v>
      </c>
      <c r="D5832" s="123" t="s">
        <v>608</v>
      </c>
    </row>
    <row r="5833" spans="1:4" ht="27" x14ac:dyDescent="0.2">
      <c r="A5833" s="120" t="s">
        <v>7749</v>
      </c>
      <c r="B5833" s="122" t="s">
        <v>12725</v>
      </c>
      <c r="C5833" s="121" t="s">
        <v>8</v>
      </c>
      <c r="D5833" s="123" t="s">
        <v>308</v>
      </c>
    </row>
    <row r="5834" spans="1:4" ht="27" x14ac:dyDescent="0.2">
      <c r="A5834" s="120" t="s">
        <v>7750</v>
      </c>
      <c r="B5834" s="122" t="s">
        <v>12726</v>
      </c>
      <c r="C5834" s="121" t="s">
        <v>8</v>
      </c>
      <c r="D5834" s="123" t="s">
        <v>268</v>
      </c>
    </row>
    <row r="5835" spans="1:4" ht="27" x14ac:dyDescent="0.2">
      <c r="A5835" s="120" t="s">
        <v>7751</v>
      </c>
      <c r="B5835" s="122" t="s">
        <v>12727</v>
      </c>
      <c r="C5835" s="121" t="s">
        <v>8</v>
      </c>
      <c r="D5835" s="123" t="s">
        <v>1283</v>
      </c>
    </row>
    <row r="5836" spans="1:4" ht="27" x14ac:dyDescent="0.2">
      <c r="A5836" s="120" t="s">
        <v>7752</v>
      </c>
      <c r="B5836" s="122" t="s">
        <v>12728</v>
      </c>
      <c r="C5836" s="121" t="s">
        <v>8</v>
      </c>
      <c r="D5836" s="123" t="s">
        <v>310</v>
      </c>
    </row>
    <row r="5837" spans="1:4" ht="27" x14ac:dyDescent="0.2">
      <c r="A5837" s="120" t="s">
        <v>7753</v>
      </c>
      <c r="B5837" s="122" t="s">
        <v>12729</v>
      </c>
      <c r="C5837" s="121" t="s">
        <v>8</v>
      </c>
      <c r="D5837" s="123" t="s">
        <v>73</v>
      </c>
    </row>
    <row r="5838" spans="1:4" ht="27" x14ac:dyDescent="0.2">
      <c r="A5838" s="120" t="s">
        <v>7754</v>
      </c>
      <c r="B5838" s="122" t="s">
        <v>12730</v>
      </c>
      <c r="C5838" s="121" t="s">
        <v>8</v>
      </c>
      <c r="D5838" s="123" t="s">
        <v>2283</v>
      </c>
    </row>
    <row r="5839" spans="1:4" ht="27" x14ac:dyDescent="0.2">
      <c r="A5839" s="120" t="s">
        <v>7755</v>
      </c>
      <c r="B5839" s="122" t="s">
        <v>12731</v>
      </c>
      <c r="C5839" s="121" t="s">
        <v>8</v>
      </c>
      <c r="D5839" s="123" t="s">
        <v>308</v>
      </c>
    </row>
    <row r="5840" spans="1:4" ht="13.5" x14ac:dyDescent="0.2">
      <c r="A5840" s="120" t="s">
        <v>7756</v>
      </c>
      <c r="B5840" s="122" t="s">
        <v>12732</v>
      </c>
      <c r="C5840" s="121" t="s">
        <v>45</v>
      </c>
      <c r="D5840" s="123" t="s">
        <v>310</v>
      </c>
    </row>
    <row r="5841" spans="1:4" ht="27" x14ac:dyDescent="0.2">
      <c r="A5841" s="120" t="s">
        <v>7757</v>
      </c>
      <c r="B5841" s="122" t="s">
        <v>12733</v>
      </c>
      <c r="C5841" s="121" t="s">
        <v>14757</v>
      </c>
      <c r="D5841" s="123" t="s">
        <v>308</v>
      </c>
    </row>
    <row r="5842" spans="1:4" ht="27" x14ac:dyDescent="0.2">
      <c r="A5842" s="120" t="s">
        <v>7758</v>
      </c>
      <c r="B5842" s="122" t="s">
        <v>12734</v>
      </c>
      <c r="C5842" s="121" t="s">
        <v>14757</v>
      </c>
      <c r="D5842" s="123" t="s">
        <v>2186</v>
      </c>
    </row>
    <row r="5843" spans="1:4" ht="13.5" x14ac:dyDescent="0.2">
      <c r="A5843" s="120" t="s">
        <v>7759</v>
      </c>
      <c r="B5843" s="122" t="s">
        <v>12735</v>
      </c>
      <c r="C5843" s="121" t="s">
        <v>8</v>
      </c>
      <c r="D5843" s="123" t="s">
        <v>268</v>
      </c>
    </row>
    <row r="5844" spans="1:4" ht="13.5" x14ac:dyDescent="0.2">
      <c r="A5844" s="120" t="s">
        <v>7760</v>
      </c>
      <c r="B5844" s="122" t="s">
        <v>12736</v>
      </c>
      <c r="C5844" s="121" t="s">
        <v>45</v>
      </c>
      <c r="D5844" s="123" t="s">
        <v>1084</v>
      </c>
    </row>
    <row r="5845" spans="1:4" ht="13.5" x14ac:dyDescent="0.2">
      <c r="A5845" s="120" t="s">
        <v>7761</v>
      </c>
      <c r="B5845" s="122" t="s">
        <v>12737</v>
      </c>
      <c r="C5845" s="121" t="s">
        <v>45</v>
      </c>
      <c r="D5845" s="123" t="s">
        <v>72</v>
      </c>
    </row>
    <row r="5846" spans="1:4" ht="13.5" x14ac:dyDescent="0.2">
      <c r="A5846" s="120" t="s">
        <v>7762</v>
      </c>
      <c r="B5846" s="122" t="s">
        <v>12738</v>
      </c>
      <c r="C5846" s="121" t="s">
        <v>13232</v>
      </c>
      <c r="D5846" s="123" t="s">
        <v>18061</v>
      </c>
    </row>
    <row r="5847" spans="1:4" ht="13.5" x14ac:dyDescent="0.2">
      <c r="A5847" s="120" t="s">
        <v>7763</v>
      </c>
      <c r="B5847" s="122" t="s">
        <v>12739</v>
      </c>
      <c r="C5847" s="121" t="s">
        <v>13232</v>
      </c>
      <c r="D5847" s="123" t="s">
        <v>3512</v>
      </c>
    </row>
    <row r="5848" spans="1:4" ht="13.5" x14ac:dyDescent="0.2">
      <c r="A5848" s="120" t="s">
        <v>7764</v>
      </c>
      <c r="B5848" s="122" t="s">
        <v>12740</v>
      </c>
      <c r="C5848" s="121" t="s">
        <v>13232</v>
      </c>
      <c r="D5848" s="123" t="s">
        <v>175</v>
      </c>
    </row>
    <row r="5849" spans="1:4" ht="13.5" x14ac:dyDescent="0.2">
      <c r="A5849" s="120" t="s">
        <v>7766</v>
      </c>
      <c r="B5849" s="122" t="s">
        <v>12741</v>
      </c>
      <c r="C5849" s="121" t="s">
        <v>13232</v>
      </c>
      <c r="D5849" s="123" t="s">
        <v>175</v>
      </c>
    </row>
    <row r="5850" spans="1:4" ht="13.5" x14ac:dyDescent="0.2">
      <c r="A5850" s="120" t="s">
        <v>7767</v>
      </c>
      <c r="B5850" s="122" t="s">
        <v>12742</v>
      </c>
      <c r="C5850" s="121" t="s">
        <v>13232</v>
      </c>
      <c r="D5850" s="123" t="s">
        <v>16221</v>
      </c>
    </row>
    <row r="5851" spans="1:4" ht="13.5" x14ac:dyDescent="0.2">
      <c r="A5851" s="120" t="s">
        <v>7768</v>
      </c>
      <c r="B5851" s="122" t="s">
        <v>12743</v>
      </c>
      <c r="C5851" s="121" t="s">
        <v>13232</v>
      </c>
      <c r="D5851" s="123" t="s">
        <v>698</v>
      </c>
    </row>
    <row r="5852" spans="1:4" ht="13.5" x14ac:dyDescent="0.2">
      <c r="A5852" s="120" t="s">
        <v>7769</v>
      </c>
      <c r="B5852" s="122" t="s">
        <v>12744</v>
      </c>
      <c r="C5852" s="121" t="s">
        <v>13232</v>
      </c>
      <c r="D5852" s="123" t="s">
        <v>698</v>
      </c>
    </row>
    <row r="5853" spans="1:4" ht="13.5" x14ac:dyDescent="0.2">
      <c r="A5853" s="120" t="s">
        <v>7770</v>
      </c>
      <c r="B5853" s="122" t="s">
        <v>12745</v>
      </c>
      <c r="C5853" s="121" t="s">
        <v>13232</v>
      </c>
      <c r="D5853" s="123" t="s">
        <v>7074</v>
      </c>
    </row>
    <row r="5854" spans="1:4" ht="13.5" x14ac:dyDescent="0.2">
      <c r="A5854" s="120" t="s">
        <v>7771</v>
      </c>
      <c r="B5854" s="122" t="s">
        <v>12746</v>
      </c>
      <c r="C5854" s="121" t="s">
        <v>13232</v>
      </c>
      <c r="D5854" s="123" t="s">
        <v>7828</v>
      </c>
    </row>
    <row r="5855" spans="1:4" ht="13.5" x14ac:dyDescent="0.2">
      <c r="A5855" s="120" t="s">
        <v>7772</v>
      </c>
      <c r="B5855" s="122" t="s">
        <v>12747</v>
      </c>
      <c r="C5855" s="121" t="s">
        <v>13232</v>
      </c>
      <c r="D5855" s="123" t="s">
        <v>7828</v>
      </c>
    </row>
    <row r="5856" spans="1:4" ht="13.5" x14ac:dyDescent="0.2">
      <c r="A5856" s="120" t="s">
        <v>7773</v>
      </c>
      <c r="B5856" s="122" t="s">
        <v>12748</v>
      </c>
      <c r="C5856" s="121" t="s">
        <v>13232</v>
      </c>
      <c r="D5856" s="123" t="s">
        <v>17734</v>
      </c>
    </row>
    <row r="5857" spans="1:4" ht="13.5" x14ac:dyDescent="0.2">
      <c r="A5857" s="120" t="s">
        <v>7774</v>
      </c>
      <c r="B5857" s="122" t="s">
        <v>12749</v>
      </c>
      <c r="C5857" s="121" t="s">
        <v>13232</v>
      </c>
      <c r="D5857" s="123" t="s">
        <v>1055</v>
      </c>
    </row>
    <row r="5858" spans="1:4" ht="13.5" x14ac:dyDescent="0.2">
      <c r="A5858" s="120" t="s">
        <v>7775</v>
      </c>
      <c r="B5858" s="122" t="s">
        <v>12750</v>
      </c>
      <c r="C5858" s="121" t="s">
        <v>13234</v>
      </c>
      <c r="D5858" s="123" t="s">
        <v>761</v>
      </c>
    </row>
    <row r="5859" spans="1:4" ht="13.5" x14ac:dyDescent="0.2">
      <c r="A5859" s="120" t="s">
        <v>7776</v>
      </c>
      <c r="B5859" s="122" t="s">
        <v>12751</v>
      </c>
      <c r="C5859" s="121" t="s">
        <v>13234</v>
      </c>
      <c r="D5859" s="123" t="s">
        <v>267</v>
      </c>
    </row>
    <row r="5860" spans="1:4" ht="13.5" x14ac:dyDescent="0.2">
      <c r="A5860" s="120" t="s">
        <v>7777</v>
      </c>
      <c r="B5860" s="122" t="s">
        <v>12752</v>
      </c>
      <c r="C5860" s="121" t="s">
        <v>13234</v>
      </c>
      <c r="D5860" s="123" t="s">
        <v>236</v>
      </c>
    </row>
    <row r="5861" spans="1:4" ht="27" x14ac:dyDescent="0.2">
      <c r="A5861" s="120" t="s">
        <v>7778</v>
      </c>
      <c r="B5861" s="122" t="s">
        <v>12753</v>
      </c>
      <c r="C5861" s="121" t="s">
        <v>13234</v>
      </c>
      <c r="D5861" s="123" t="s">
        <v>442</v>
      </c>
    </row>
    <row r="5862" spans="1:4" ht="13.5" x14ac:dyDescent="0.2">
      <c r="A5862" s="120" t="s">
        <v>7779</v>
      </c>
      <c r="B5862" s="122" t="s">
        <v>12754</v>
      </c>
      <c r="C5862" s="121" t="s">
        <v>13232</v>
      </c>
      <c r="D5862" s="123" t="s">
        <v>17734</v>
      </c>
    </row>
    <row r="5863" spans="1:4" ht="13.5" x14ac:dyDescent="0.2">
      <c r="A5863" s="120" t="s">
        <v>7780</v>
      </c>
      <c r="B5863" s="122" t="s">
        <v>12755</v>
      </c>
      <c r="C5863" s="121" t="s">
        <v>13232</v>
      </c>
      <c r="D5863" s="123" t="s">
        <v>14231</v>
      </c>
    </row>
    <row r="5864" spans="1:4" ht="13.5" x14ac:dyDescent="0.2">
      <c r="A5864" s="120" t="s">
        <v>7781</v>
      </c>
      <c r="B5864" s="122" t="s">
        <v>12756</v>
      </c>
      <c r="C5864" s="121" t="s">
        <v>13232</v>
      </c>
      <c r="D5864" s="123" t="s">
        <v>18105</v>
      </c>
    </row>
    <row r="5865" spans="1:4" ht="13.5" x14ac:dyDescent="0.2">
      <c r="A5865" s="120" t="s">
        <v>7782</v>
      </c>
      <c r="B5865" s="122" t="s">
        <v>12757</v>
      </c>
      <c r="C5865" s="121" t="s">
        <v>13232</v>
      </c>
      <c r="D5865" s="123" t="s">
        <v>528</v>
      </c>
    </row>
    <row r="5866" spans="1:4" ht="13.5" x14ac:dyDescent="0.2">
      <c r="A5866" s="120" t="s">
        <v>7783</v>
      </c>
      <c r="B5866" s="122" t="s">
        <v>12758</v>
      </c>
      <c r="C5866" s="121" t="s">
        <v>13232</v>
      </c>
      <c r="D5866" s="123" t="s">
        <v>5175</v>
      </c>
    </row>
    <row r="5867" spans="1:4" ht="13.5" x14ac:dyDescent="0.2">
      <c r="A5867" s="120" t="s">
        <v>7784</v>
      </c>
      <c r="B5867" s="122" t="s">
        <v>12759</v>
      </c>
      <c r="C5867" s="121" t="s">
        <v>13232</v>
      </c>
      <c r="D5867" s="123" t="s">
        <v>17734</v>
      </c>
    </row>
    <row r="5868" spans="1:4" ht="27" x14ac:dyDescent="0.2">
      <c r="A5868" s="120" t="s">
        <v>7785</v>
      </c>
      <c r="B5868" s="122" t="s">
        <v>12760</v>
      </c>
      <c r="C5868" s="121" t="s">
        <v>35</v>
      </c>
      <c r="D5868" s="123" t="s">
        <v>1083</v>
      </c>
    </row>
    <row r="5869" spans="1:4" ht="27" x14ac:dyDescent="0.2">
      <c r="A5869" s="120" t="s">
        <v>7786</v>
      </c>
      <c r="B5869" s="122" t="s">
        <v>12761</v>
      </c>
      <c r="C5869" s="121" t="s">
        <v>35</v>
      </c>
      <c r="D5869" s="123" t="s">
        <v>74</v>
      </c>
    </row>
    <row r="5870" spans="1:4" ht="40.5" x14ac:dyDescent="0.2">
      <c r="A5870" s="120" t="s">
        <v>7787</v>
      </c>
      <c r="B5870" s="122" t="s">
        <v>12762</v>
      </c>
      <c r="C5870" s="121" t="s">
        <v>35</v>
      </c>
      <c r="D5870" s="123" t="s">
        <v>1083</v>
      </c>
    </row>
    <row r="5871" spans="1:4" ht="40.5" x14ac:dyDescent="0.2">
      <c r="A5871" s="120" t="s">
        <v>7788</v>
      </c>
      <c r="B5871" s="122" t="s">
        <v>12763</v>
      </c>
      <c r="C5871" s="121" t="s">
        <v>35</v>
      </c>
      <c r="D5871" s="123" t="s">
        <v>789</v>
      </c>
    </row>
    <row r="5872" spans="1:4" ht="40.5" x14ac:dyDescent="0.2">
      <c r="A5872" s="120" t="s">
        <v>7789</v>
      </c>
      <c r="B5872" s="122" t="s">
        <v>12764</v>
      </c>
      <c r="C5872" s="121" t="s">
        <v>35</v>
      </c>
      <c r="D5872" s="123" t="s">
        <v>74</v>
      </c>
    </row>
    <row r="5873" spans="1:4" ht="27" x14ac:dyDescent="0.2">
      <c r="A5873" s="120" t="s">
        <v>7790</v>
      </c>
      <c r="B5873" s="122" t="s">
        <v>12765</v>
      </c>
      <c r="C5873" s="121" t="s">
        <v>35</v>
      </c>
      <c r="D5873" s="123" t="s">
        <v>73</v>
      </c>
    </row>
    <row r="5874" spans="1:4" ht="27" x14ac:dyDescent="0.2">
      <c r="A5874" s="120" t="s">
        <v>7791</v>
      </c>
      <c r="B5874" s="122" t="s">
        <v>12766</v>
      </c>
      <c r="C5874" s="121" t="s">
        <v>35</v>
      </c>
      <c r="D5874" s="123" t="s">
        <v>74</v>
      </c>
    </row>
    <row r="5875" spans="1:4" ht="27" x14ac:dyDescent="0.2">
      <c r="A5875" s="120" t="s">
        <v>7792</v>
      </c>
      <c r="B5875" s="122" t="s">
        <v>12767</v>
      </c>
      <c r="C5875" s="121" t="s">
        <v>35</v>
      </c>
      <c r="D5875" s="123" t="s">
        <v>2106</v>
      </c>
    </row>
    <row r="5876" spans="1:4" ht="27" x14ac:dyDescent="0.2">
      <c r="A5876" s="120" t="s">
        <v>7793</v>
      </c>
      <c r="B5876" s="122" t="s">
        <v>12768</v>
      </c>
      <c r="C5876" s="121" t="s">
        <v>35</v>
      </c>
      <c r="D5876" s="123" t="s">
        <v>2186</v>
      </c>
    </row>
    <row r="5877" spans="1:4" ht="27" x14ac:dyDescent="0.2">
      <c r="A5877" s="120" t="s">
        <v>7794</v>
      </c>
      <c r="B5877" s="122" t="s">
        <v>12769</v>
      </c>
      <c r="C5877" s="121" t="s">
        <v>35</v>
      </c>
      <c r="D5877" s="123" t="s">
        <v>787</v>
      </c>
    </row>
    <row r="5878" spans="1:4" ht="27" x14ac:dyDescent="0.2">
      <c r="A5878" s="120" t="s">
        <v>7795</v>
      </c>
      <c r="B5878" s="122" t="s">
        <v>12770</v>
      </c>
      <c r="C5878" s="121" t="s">
        <v>35</v>
      </c>
      <c r="D5878" s="123" t="s">
        <v>815</v>
      </c>
    </row>
    <row r="5879" spans="1:4" ht="27" x14ac:dyDescent="0.2">
      <c r="A5879" s="120" t="s">
        <v>7796</v>
      </c>
      <c r="B5879" s="122" t="s">
        <v>12771</v>
      </c>
      <c r="C5879" s="121" t="s">
        <v>35</v>
      </c>
      <c r="D5879" s="123" t="s">
        <v>789</v>
      </c>
    </row>
    <row r="5880" spans="1:4" ht="27" x14ac:dyDescent="0.2">
      <c r="A5880" s="120" t="s">
        <v>7797</v>
      </c>
      <c r="B5880" s="122" t="s">
        <v>12772</v>
      </c>
      <c r="C5880" s="121" t="s">
        <v>35</v>
      </c>
      <c r="D5880" s="123" t="s">
        <v>73</v>
      </c>
    </row>
    <row r="5881" spans="1:4" ht="27" x14ac:dyDescent="0.2">
      <c r="A5881" s="120" t="s">
        <v>7798</v>
      </c>
      <c r="B5881" s="122" t="s">
        <v>12773</v>
      </c>
      <c r="C5881" s="121" t="s">
        <v>35</v>
      </c>
      <c r="D5881" s="123" t="s">
        <v>313</v>
      </c>
    </row>
    <row r="5882" spans="1:4" ht="27" x14ac:dyDescent="0.2">
      <c r="A5882" s="120" t="s">
        <v>7799</v>
      </c>
      <c r="B5882" s="122" t="s">
        <v>12774</v>
      </c>
      <c r="C5882" s="121" t="s">
        <v>35</v>
      </c>
      <c r="D5882" s="123" t="s">
        <v>74</v>
      </c>
    </row>
    <row r="5883" spans="1:4" ht="40.5" x14ac:dyDescent="0.2">
      <c r="A5883" s="120" t="s">
        <v>7800</v>
      </c>
      <c r="B5883" s="122" t="s">
        <v>12775</v>
      </c>
      <c r="C5883" s="121" t="s">
        <v>35</v>
      </c>
      <c r="D5883" s="123" t="s">
        <v>2013</v>
      </c>
    </row>
    <row r="5884" spans="1:4" ht="40.5" x14ac:dyDescent="0.2">
      <c r="A5884" s="120" t="s">
        <v>7801</v>
      </c>
      <c r="B5884" s="122" t="s">
        <v>12776</v>
      </c>
      <c r="C5884" s="121" t="s">
        <v>35</v>
      </c>
      <c r="D5884" s="123" t="s">
        <v>815</v>
      </c>
    </row>
    <row r="5885" spans="1:4" ht="40.5" x14ac:dyDescent="0.2">
      <c r="A5885" s="120" t="s">
        <v>7802</v>
      </c>
      <c r="B5885" s="122" t="s">
        <v>12777</v>
      </c>
      <c r="C5885" s="121" t="s">
        <v>35</v>
      </c>
      <c r="D5885" s="123" t="s">
        <v>75</v>
      </c>
    </row>
    <row r="5886" spans="1:4" ht="40.5" x14ac:dyDescent="0.2">
      <c r="A5886" s="120" t="s">
        <v>7803</v>
      </c>
      <c r="B5886" s="122" t="s">
        <v>12778</v>
      </c>
      <c r="C5886" s="121" t="s">
        <v>35</v>
      </c>
      <c r="D5886" s="123" t="s">
        <v>2159</v>
      </c>
    </row>
    <row r="5887" spans="1:4" ht="40.5" x14ac:dyDescent="0.2">
      <c r="A5887" s="120" t="s">
        <v>7804</v>
      </c>
      <c r="B5887" s="122" t="s">
        <v>12779</v>
      </c>
      <c r="C5887" s="121" t="s">
        <v>35</v>
      </c>
      <c r="D5887" s="123" t="s">
        <v>298</v>
      </c>
    </row>
    <row r="5888" spans="1:4" ht="13.5" x14ac:dyDescent="0.2">
      <c r="A5888" s="120" t="s">
        <v>7805</v>
      </c>
      <c r="B5888" s="122" t="s">
        <v>12780</v>
      </c>
      <c r="C5888" s="121" t="s">
        <v>50</v>
      </c>
      <c r="D5888" s="123" t="s">
        <v>18980</v>
      </c>
    </row>
    <row r="5889" spans="1:4" ht="13.5" x14ac:dyDescent="0.2">
      <c r="A5889" s="120" t="s">
        <v>7806</v>
      </c>
      <c r="B5889" s="122" t="s">
        <v>12781</v>
      </c>
      <c r="C5889" s="121" t="s">
        <v>13227</v>
      </c>
      <c r="D5889" s="123" t="s">
        <v>789</v>
      </c>
    </row>
    <row r="5890" spans="1:4" ht="27" x14ac:dyDescent="0.2">
      <c r="A5890" s="120" t="s">
        <v>7807</v>
      </c>
      <c r="B5890" s="122" t="s">
        <v>12782</v>
      </c>
      <c r="C5890" s="121" t="s">
        <v>13234</v>
      </c>
      <c r="D5890" s="123" t="s">
        <v>74</v>
      </c>
    </row>
    <row r="5891" spans="1:4" ht="27" x14ac:dyDescent="0.2">
      <c r="A5891" s="120" t="s">
        <v>7808</v>
      </c>
      <c r="B5891" s="122" t="s">
        <v>12783</v>
      </c>
      <c r="C5891" s="121" t="s">
        <v>13234</v>
      </c>
      <c r="D5891" s="123" t="s">
        <v>308</v>
      </c>
    </row>
    <row r="5892" spans="1:4" ht="27" x14ac:dyDescent="0.2">
      <c r="A5892" s="120" t="s">
        <v>7809</v>
      </c>
      <c r="B5892" s="122" t="s">
        <v>12784</v>
      </c>
      <c r="C5892" s="121" t="s">
        <v>13234</v>
      </c>
      <c r="D5892" s="123" t="s">
        <v>1094</v>
      </c>
    </row>
    <row r="5893" spans="1:4" ht="27" x14ac:dyDescent="0.2">
      <c r="A5893" s="120" t="s">
        <v>7810</v>
      </c>
      <c r="B5893" s="122" t="s">
        <v>12785</v>
      </c>
      <c r="C5893" s="121" t="s">
        <v>13234</v>
      </c>
      <c r="D5893" s="123" t="s">
        <v>815</v>
      </c>
    </row>
    <row r="5894" spans="1:4" ht="27" x14ac:dyDescent="0.2">
      <c r="A5894" s="120" t="s">
        <v>7811</v>
      </c>
      <c r="B5894" s="122" t="s">
        <v>12786</v>
      </c>
      <c r="C5894" s="121" t="s">
        <v>13232</v>
      </c>
      <c r="D5894" s="123" t="s">
        <v>1042</v>
      </c>
    </row>
    <row r="5895" spans="1:4" ht="27" x14ac:dyDescent="0.2">
      <c r="A5895" s="120" t="s">
        <v>7812</v>
      </c>
      <c r="B5895" s="122" t="s">
        <v>12787</v>
      </c>
      <c r="C5895" s="121" t="s">
        <v>13232</v>
      </c>
      <c r="D5895" s="123" t="s">
        <v>804</v>
      </c>
    </row>
    <row r="5896" spans="1:4" ht="27" x14ac:dyDescent="0.2">
      <c r="A5896" s="120" t="s">
        <v>7813</v>
      </c>
      <c r="B5896" s="122" t="s">
        <v>12788</v>
      </c>
      <c r="C5896" s="121" t="s">
        <v>13232</v>
      </c>
      <c r="D5896" s="123" t="s">
        <v>3750</v>
      </c>
    </row>
    <row r="5897" spans="1:4" ht="27" x14ac:dyDescent="0.2">
      <c r="A5897" s="120" t="s">
        <v>7814</v>
      </c>
      <c r="B5897" s="122" t="s">
        <v>12789</v>
      </c>
      <c r="C5897" s="121" t="s">
        <v>13232</v>
      </c>
      <c r="D5897" s="123" t="s">
        <v>336</v>
      </c>
    </row>
    <row r="5898" spans="1:4" ht="27" x14ac:dyDescent="0.2">
      <c r="A5898" s="120" t="s">
        <v>7815</v>
      </c>
      <c r="B5898" s="122" t="s">
        <v>12790</v>
      </c>
      <c r="C5898" s="121" t="s">
        <v>13235</v>
      </c>
      <c r="D5898" s="123" t="s">
        <v>18981</v>
      </c>
    </row>
    <row r="5899" spans="1:4" ht="27" x14ac:dyDescent="0.2">
      <c r="A5899" s="120" t="s">
        <v>7816</v>
      </c>
      <c r="B5899" s="122" t="s">
        <v>12791</v>
      </c>
      <c r="C5899" s="121" t="s">
        <v>13235</v>
      </c>
      <c r="D5899" s="123" t="s">
        <v>14389</v>
      </c>
    </row>
    <row r="5900" spans="1:4" ht="27" x14ac:dyDescent="0.2">
      <c r="A5900" s="120" t="s">
        <v>7817</v>
      </c>
      <c r="B5900" s="122" t="s">
        <v>12792</v>
      </c>
      <c r="C5900" s="121" t="s">
        <v>13235</v>
      </c>
      <c r="D5900" s="123" t="s">
        <v>13497</v>
      </c>
    </row>
    <row r="5901" spans="1:4" ht="27" x14ac:dyDescent="0.2">
      <c r="A5901" s="120" t="s">
        <v>7818</v>
      </c>
      <c r="B5901" s="122" t="s">
        <v>12793</v>
      </c>
      <c r="C5901" s="121" t="s">
        <v>13235</v>
      </c>
      <c r="D5901" s="123" t="s">
        <v>18982</v>
      </c>
    </row>
    <row r="5902" spans="1:4" ht="27" x14ac:dyDescent="0.2">
      <c r="A5902" s="120" t="s">
        <v>7819</v>
      </c>
      <c r="B5902" s="122" t="s">
        <v>12794</v>
      </c>
      <c r="C5902" s="121" t="s">
        <v>13235</v>
      </c>
      <c r="D5902" s="123" t="s">
        <v>18981</v>
      </c>
    </row>
    <row r="5903" spans="1:4" ht="27" x14ac:dyDescent="0.2">
      <c r="A5903" s="120" t="s">
        <v>7820</v>
      </c>
      <c r="B5903" s="122" t="s">
        <v>12795</v>
      </c>
      <c r="C5903" s="121" t="s">
        <v>13235</v>
      </c>
      <c r="D5903" s="123" t="s">
        <v>13497</v>
      </c>
    </row>
    <row r="5904" spans="1:4" ht="27" x14ac:dyDescent="0.2">
      <c r="A5904" s="120" t="s">
        <v>7821</v>
      </c>
      <c r="B5904" s="122" t="s">
        <v>12796</v>
      </c>
      <c r="C5904" s="121" t="s">
        <v>13235</v>
      </c>
      <c r="D5904" s="123" t="s">
        <v>18983</v>
      </c>
    </row>
    <row r="5905" spans="1:4" ht="27" x14ac:dyDescent="0.2">
      <c r="A5905" s="120" t="s">
        <v>7822</v>
      </c>
      <c r="B5905" s="122" t="s">
        <v>12797</v>
      </c>
      <c r="C5905" s="121" t="s">
        <v>13235</v>
      </c>
      <c r="D5905" s="123" t="s">
        <v>18982</v>
      </c>
    </row>
    <row r="5906" spans="1:4" ht="27" x14ac:dyDescent="0.2">
      <c r="A5906" s="120" t="s">
        <v>7823</v>
      </c>
      <c r="B5906" s="122" t="s">
        <v>12798</v>
      </c>
      <c r="C5906" s="121" t="s">
        <v>13235</v>
      </c>
      <c r="D5906" s="123" t="s">
        <v>13738</v>
      </c>
    </row>
    <row r="5907" spans="1:4" ht="27" x14ac:dyDescent="0.2">
      <c r="A5907" s="120" t="s">
        <v>7824</v>
      </c>
      <c r="B5907" s="122" t="s">
        <v>12799</v>
      </c>
      <c r="C5907" s="121" t="s">
        <v>13235</v>
      </c>
      <c r="D5907" s="123" t="s">
        <v>18984</v>
      </c>
    </row>
    <row r="5908" spans="1:4" ht="27" x14ac:dyDescent="0.2">
      <c r="A5908" s="120" t="s">
        <v>7825</v>
      </c>
      <c r="B5908" s="122" t="s">
        <v>12800</v>
      </c>
      <c r="C5908" s="121" t="s">
        <v>13235</v>
      </c>
      <c r="D5908" s="123" t="s">
        <v>1362</v>
      </c>
    </row>
    <row r="5909" spans="1:4" ht="27" x14ac:dyDescent="0.2">
      <c r="A5909" s="120" t="s">
        <v>7826</v>
      </c>
      <c r="B5909" s="122" t="s">
        <v>12801</v>
      </c>
      <c r="C5909" s="121" t="s">
        <v>13235</v>
      </c>
      <c r="D5909" s="123" t="s">
        <v>18985</v>
      </c>
    </row>
    <row r="5910" spans="1:4" ht="13.5" x14ac:dyDescent="0.2">
      <c r="A5910" s="120" t="s">
        <v>7827</v>
      </c>
      <c r="B5910" s="122" t="s">
        <v>12802</v>
      </c>
      <c r="C5910" s="121" t="s">
        <v>50</v>
      </c>
      <c r="D5910" s="123" t="s">
        <v>14748</v>
      </c>
    </row>
    <row r="5911" spans="1:4" ht="13.5" x14ac:dyDescent="0.2">
      <c r="A5911" s="120" t="s">
        <v>7829</v>
      </c>
      <c r="B5911" s="122" t="s">
        <v>12803</v>
      </c>
      <c r="C5911" s="121" t="s">
        <v>50</v>
      </c>
      <c r="D5911" s="123" t="s">
        <v>18181</v>
      </c>
    </row>
    <row r="5912" spans="1:4" ht="13.5" x14ac:dyDescent="0.2">
      <c r="A5912" s="120" t="s">
        <v>7831</v>
      </c>
      <c r="B5912" s="122" t="s">
        <v>12804</v>
      </c>
      <c r="C5912" s="121" t="s">
        <v>50</v>
      </c>
      <c r="D5912" s="123" t="s">
        <v>18181</v>
      </c>
    </row>
    <row r="5913" spans="1:4" ht="13.5" x14ac:dyDescent="0.2">
      <c r="A5913" s="120" t="s">
        <v>7833</v>
      </c>
      <c r="B5913" s="122" t="s">
        <v>12805</v>
      </c>
      <c r="C5913" s="121" t="s">
        <v>8</v>
      </c>
      <c r="D5913" s="123" t="s">
        <v>1044</v>
      </c>
    </row>
    <row r="5914" spans="1:4" ht="13.5" x14ac:dyDescent="0.2">
      <c r="A5914" s="120" t="s">
        <v>7834</v>
      </c>
      <c r="B5914" s="122" t="s">
        <v>12806</v>
      </c>
      <c r="C5914" s="121" t="s">
        <v>8</v>
      </c>
      <c r="D5914" s="123" t="s">
        <v>95</v>
      </c>
    </row>
    <row r="5915" spans="1:4" ht="27" x14ac:dyDescent="0.2">
      <c r="A5915" s="120" t="s">
        <v>7835</v>
      </c>
      <c r="B5915" s="122" t="s">
        <v>12807</v>
      </c>
      <c r="C5915" s="121" t="s">
        <v>14757</v>
      </c>
      <c r="D5915" s="123" t="s">
        <v>240</v>
      </c>
    </row>
    <row r="5916" spans="1:4" ht="27" x14ac:dyDescent="0.2">
      <c r="A5916" s="120" t="s">
        <v>7836</v>
      </c>
      <c r="B5916" s="122" t="s">
        <v>12808</v>
      </c>
      <c r="C5916" s="121" t="s">
        <v>14757</v>
      </c>
      <c r="D5916" s="123" t="s">
        <v>332</v>
      </c>
    </row>
    <row r="5917" spans="1:4" ht="40.5" x14ac:dyDescent="0.2">
      <c r="A5917" s="120" t="s">
        <v>7837</v>
      </c>
      <c r="B5917" s="122" t="s">
        <v>12809</v>
      </c>
      <c r="C5917" s="121" t="s">
        <v>14757</v>
      </c>
      <c r="D5917" s="123" t="s">
        <v>749</v>
      </c>
    </row>
    <row r="5918" spans="1:4" ht="27" x14ac:dyDescent="0.2">
      <c r="A5918" s="120" t="s">
        <v>7838</v>
      </c>
      <c r="B5918" s="122" t="s">
        <v>12810</v>
      </c>
      <c r="C5918" s="121" t="s">
        <v>14757</v>
      </c>
      <c r="D5918" s="123" t="s">
        <v>649</v>
      </c>
    </row>
    <row r="5919" spans="1:4" ht="40.5" x14ac:dyDescent="0.2">
      <c r="A5919" s="120" t="s">
        <v>7839</v>
      </c>
      <c r="B5919" s="122" t="s">
        <v>12811</v>
      </c>
      <c r="C5919" s="121" t="s">
        <v>14757</v>
      </c>
      <c r="D5919" s="123" t="s">
        <v>462</v>
      </c>
    </row>
    <row r="5920" spans="1:4" ht="40.5" x14ac:dyDescent="0.2">
      <c r="A5920" s="120" t="s">
        <v>7840</v>
      </c>
      <c r="B5920" s="122" t="s">
        <v>12812</v>
      </c>
      <c r="C5920" s="121" t="s">
        <v>14757</v>
      </c>
      <c r="D5920" s="123" t="s">
        <v>1045</v>
      </c>
    </row>
    <row r="5921" spans="1:4" ht="40.5" x14ac:dyDescent="0.2">
      <c r="A5921" s="120" t="s">
        <v>7841</v>
      </c>
      <c r="B5921" s="122" t="s">
        <v>12813</v>
      </c>
      <c r="C5921" s="121" t="s">
        <v>14757</v>
      </c>
      <c r="D5921" s="123" t="s">
        <v>4603</v>
      </c>
    </row>
    <row r="5922" spans="1:4" ht="40.5" x14ac:dyDescent="0.2">
      <c r="A5922" s="120" t="s">
        <v>7842</v>
      </c>
      <c r="B5922" s="122" t="s">
        <v>12814</v>
      </c>
      <c r="C5922" s="121" t="s">
        <v>14757</v>
      </c>
      <c r="D5922" s="123" t="s">
        <v>780</v>
      </c>
    </row>
    <row r="5923" spans="1:4" ht="40.5" x14ac:dyDescent="0.2">
      <c r="A5923" s="120" t="s">
        <v>7843</v>
      </c>
      <c r="B5923" s="122" t="s">
        <v>12815</v>
      </c>
      <c r="C5923" s="121" t="s">
        <v>14757</v>
      </c>
      <c r="D5923" s="123" t="s">
        <v>17904</v>
      </c>
    </row>
    <row r="5924" spans="1:4" ht="40.5" x14ac:dyDescent="0.2">
      <c r="A5924" s="120" t="s">
        <v>7844</v>
      </c>
      <c r="B5924" s="122" t="s">
        <v>12816</v>
      </c>
      <c r="C5924" s="121" t="s">
        <v>14757</v>
      </c>
      <c r="D5924" s="123" t="s">
        <v>639</v>
      </c>
    </row>
    <row r="5925" spans="1:4" ht="13.5" x14ac:dyDescent="0.2">
      <c r="A5925" s="120" t="s">
        <v>7845</v>
      </c>
      <c r="B5925" s="122" t="s">
        <v>12817</v>
      </c>
      <c r="C5925" s="121" t="s">
        <v>8</v>
      </c>
      <c r="D5925" s="123" t="s">
        <v>406</v>
      </c>
    </row>
    <row r="5926" spans="1:4" ht="13.5" x14ac:dyDescent="0.2">
      <c r="A5926" s="120" t="s">
        <v>7846</v>
      </c>
      <c r="B5926" s="122" t="s">
        <v>12818</v>
      </c>
      <c r="C5926" s="121" t="s">
        <v>8</v>
      </c>
      <c r="D5926" s="123" t="s">
        <v>360</v>
      </c>
    </row>
    <row r="5927" spans="1:4" ht="13.5" x14ac:dyDescent="0.2">
      <c r="A5927" s="120" t="s">
        <v>7847</v>
      </c>
      <c r="B5927" s="122" t="s">
        <v>12819</v>
      </c>
      <c r="C5927" s="121" t="s">
        <v>13227</v>
      </c>
      <c r="D5927" s="123" t="s">
        <v>310</v>
      </c>
    </row>
    <row r="5928" spans="1:4" ht="27" x14ac:dyDescent="0.2">
      <c r="A5928" s="120" t="s">
        <v>7848</v>
      </c>
      <c r="B5928" s="122" t="s">
        <v>12820</v>
      </c>
      <c r="C5928" s="121" t="s">
        <v>8</v>
      </c>
      <c r="D5928" s="123" t="s">
        <v>81</v>
      </c>
    </row>
    <row r="5929" spans="1:4" ht="27" x14ac:dyDescent="0.2">
      <c r="A5929" s="120" t="s">
        <v>7849</v>
      </c>
      <c r="B5929" s="122" t="s">
        <v>12821</v>
      </c>
      <c r="C5929" s="121" t="s">
        <v>8</v>
      </c>
      <c r="D5929" s="123" t="s">
        <v>761</v>
      </c>
    </row>
    <row r="5930" spans="1:4" ht="27" x14ac:dyDescent="0.2">
      <c r="A5930" s="120" t="s">
        <v>7850</v>
      </c>
      <c r="B5930" s="122" t="s">
        <v>12822</v>
      </c>
      <c r="C5930" s="121" t="s">
        <v>8</v>
      </c>
      <c r="D5930" s="123" t="s">
        <v>478</v>
      </c>
    </row>
    <row r="5931" spans="1:4" ht="40.5" x14ac:dyDescent="0.2">
      <c r="A5931" s="120" t="s">
        <v>7851</v>
      </c>
      <c r="B5931" s="122" t="s">
        <v>12823</v>
      </c>
      <c r="C5931" s="121" t="s">
        <v>8</v>
      </c>
      <c r="D5931" s="123" t="s">
        <v>1939</v>
      </c>
    </row>
    <row r="5932" spans="1:4" ht="27" x14ac:dyDescent="0.2">
      <c r="A5932" s="120" t="s">
        <v>7852</v>
      </c>
      <c r="B5932" s="122" t="s">
        <v>12824</v>
      </c>
      <c r="C5932" s="121" t="s">
        <v>14757</v>
      </c>
      <c r="D5932" s="123" t="s">
        <v>1682</v>
      </c>
    </row>
    <row r="5933" spans="1:4" ht="27" x14ac:dyDescent="0.2">
      <c r="A5933" s="120" t="s">
        <v>7853</v>
      </c>
      <c r="B5933" s="122" t="s">
        <v>12825</v>
      </c>
      <c r="C5933" s="121" t="s">
        <v>14757</v>
      </c>
      <c r="D5933" s="123" t="s">
        <v>269</v>
      </c>
    </row>
    <row r="5934" spans="1:4" ht="27" x14ac:dyDescent="0.2">
      <c r="A5934" s="120" t="s">
        <v>7854</v>
      </c>
      <c r="B5934" s="122" t="s">
        <v>12826</v>
      </c>
      <c r="C5934" s="121" t="s">
        <v>14757</v>
      </c>
      <c r="D5934" s="123" t="s">
        <v>739</v>
      </c>
    </row>
    <row r="5935" spans="1:4" ht="27" x14ac:dyDescent="0.2">
      <c r="A5935" s="120" t="s">
        <v>7855</v>
      </c>
      <c r="B5935" s="122" t="s">
        <v>12827</v>
      </c>
      <c r="C5935" s="121" t="s">
        <v>14757</v>
      </c>
      <c r="D5935" s="123" t="s">
        <v>82</v>
      </c>
    </row>
    <row r="5936" spans="1:4" ht="27" x14ac:dyDescent="0.2">
      <c r="A5936" s="120" t="s">
        <v>7856</v>
      </c>
      <c r="B5936" s="122" t="s">
        <v>12828</v>
      </c>
      <c r="C5936" s="121" t="s">
        <v>14757</v>
      </c>
      <c r="D5936" s="123" t="s">
        <v>1968</v>
      </c>
    </row>
    <row r="5937" spans="1:4" ht="27" x14ac:dyDescent="0.2">
      <c r="A5937" s="120" t="s">
        <v>7857</v>
      </c>
      <c r="B5937" s="122" t="s">
        <v>12829</v>
      </c>
      <c r="C5937" s="121" t="s">
        <v>14757</v>
      </c>
      <c r="D5937" s="123" t="s">
        <v>276</v>
      </c>
    </row>
    <row r="5938" spans="1:4" ht="27" x14ac:dyDescent="0.2">
      <c r="A5938" s="120" t="s">
        <v>7858</v>
      </c>
      <c r="B5938" s="122" t="s">
        <v>12830</v>
      </c>
      <c r="C5938" s="121" t="s">
        <v>14757</v>
      </c>
      <c r="D5938" s="123" t="s">
        <v>1094</v>
      </c>
    </row>
    <row r="5939" spans="1:4" ht="27" x14ac:dyDescent="0.2">
      <c r="A5939" s="120" t="s">
        <v>7859</v>
      </c>
      <c r="B5939" s="122" t="s">
        <v>12831</v>
      </c>
      <c r="C5939" s="121" t="s">
        <v>8</v>
      </c>
      <c r="D5939" s="123" t="s">
        <v>13258</v>
      </c>
    </row>
    <row r="5940" spans="1:4" ht="27" x14ac:dyDescent="0.2">
      <c r="A5940" s="120" t="s">
        <v>7860</v>
      </c>
      <c r="B5940" s="122" t="s">
        <v>12832</v>
      </c>
      <c r="C5940" s="121" t="s">
        <v>8</v>
      </c>
      <c r="D5940" s="123" t="s">
        <v>89</v>
      </c>
    </row>
    <row r="5941" spans="1:4" ht="27" x14ac:dyDescent="0.2">
      <c r="A5941" s="120" t="s">
        <v>7861</v>
      </c>
      <c r="B5941" s="122" t="s">
        <v>12833</v>
      </c>
      <c r="C5941" s="121" t="s">
        <v>8</v>
      </c>
      <c r="D5941" s="123" t="s">
        <v>452</v>
      </c>
    </row>
    <row r="5942" spans="1:4" ht="27" x14ac:dyDescent="0.2">
      <c r="A5942" s="120" t="s">
        <v>7862</v>
      </c>
      <c r="B5942" s="122" t="s">
        <v>12834</v>
      </c>
      <c r="C5942" s="121" t="s">
        <v>8</v>
      </c>
      <c r="D5942" s="123" t="s">
        <v>721</v>
      </c>
    </row>
    <row r="5943" spans="1:4" ht="27" x14ac:dyDescent="0.2">
      <c r="A5943" s="120" t="s">
        <v>7863</v>
      </c>
      <c r="B5943" s="122" t="s">
        <v>12835</v>
      </c>
      <c r="C5943" s="121" t="s">
        <v>8</v>
      </c>
      <c r="D5943" s="123" t="s">
        <v>632</v>
      </c>
    </row>
    <row r="5944" spans="1:4" ht="27" x14ac:dyDescent="0.2">
      <c r="A5944" s="120" t="s">
        <v>7864</v>
      </c>
      <c r="B5944" s="122" t="s">
        <v>12836</v>
      </c>
      <c r="C5944" s="121" t="s">
        <v>8</v>
      </c>
      <c r="D5944" s="123" t="s">
        <v>806</v>
      </c>
    </row>
    <row r="5945" spans="1:4" ht="13.5" x14ac:dyDescent="0.2">
      <c r="A5945" s="120" t="s">
        <v>7865</v>
      </c>
      <c r="B5945" s="122" t="s">
        <v>12837</v>
      </c>
      <c r="C5945" s="121" t="s">
        <v>35</v>
      </c>
      <c r="D5945" s="123" t="s">
        <v>287</v>
      </c>
    </row>
    <row r="5946" spans="1:4" ht="27" x14ac:dyDescent="0.2">
      <c r="A5946" s="120" t="s">
        <v>7866</v>
      </c>
      <c r="B5946" s="122" t="s">
        <v>12838</v>
      </c>
      <c r="C5946" s="121" t="s">
        <v>35</v>
      </c>
      <c r="D5946" s="123" t="s">
        <v>1091</v>
      </c>
    </row>
    <row r="5947" spans="1:4" ht="13.5" x14ac:dyDescent="0.2">
      <c r="A5947" s="120" t="s">
        <v>7867</v>
      </c>
      <c r="B5947" s="122" t="s">
        <v>12839</v>
      </c>
      <c r="C5947" s="121" t="s">
        <v>35</v>
      </c>
      <c r="D5947" s="123" t="s">
        <v>1283</v>
      </c>
    </row>
    <row r="5948" spans="1:4" ht="13.5" x14ac:dyDescent="0.2">
      <c r="A5948" s="120" t="s">
        <v>7868</v>
      </c>
      <c r="B5948" s="122" t="s">
        <v>12840</v>
      </c>
      <c r="C5948" s="121" t="s">
        <v>8</v>
      </c>
      <c r="D5948" s="123" t="s">
        <v>724</v>
      </c>
    </row>
    <row r="5949" spans="1:4" ht="13.5" x14ac:dyDescent="0.2">
      <c r="A5949" s="120" t="s">
        <v>7869</v>
      </c>
      <c r="B5949" s="122" t="s">
        <v>12841</v>
      </c>
      <c r="C5949" s="121" t="s">
        <v>8</v>
      </c>
      <c r="D5949" s="123" t="s">
        <v>847</v>
      </c>
    </row>
    <row r="5950" spans="1:4" ht="13.5" x14ac:dyDescent="0.2">
      <c r="A5950" s="120" t="s">
        <v>7870</v>
      </c>
      <c r="B5950" s="122" t="s">
        <v>12842</v>
      </c>
      <c r="C5950" s="121" t="s">
        <v>8</v>
      </c>
      <c r="D5950" s="123" t="s">
        <v>785</v>
      </c>
    </row>
    <row r="5951" spans="1:4" ht="13.5" x14ac:dyDescent="0.2">
      <c r="A5951" s="120" t="s">
        <v>7871</v>
      </c>
      <c r="B5951" s="122" t="s">
        <v>12843</v>
      </c>
      <c r="C5951" s="121" t="s">
        <v>8</v>
      </c>
      <c r="D5951" s="123" t="s">
        <v>7130</v>
      </c>
    </row>
    <row r="5952" spans="1:4" ht="13.5" x14ac:dyDescent="0.2">
      <c r="A5952" s="120" t="s">
        <v>7873</v>
      </c>
      <c r="B5952" s="122" t="s">
        <v>12844</v>
      </c>
      <c r="C5952" s="121" t="s">
        <v>8</v>
      </c>
      <c r="D5952" s="123" t="s">
        <v>1382</v>
      </c>
    </row>
    <row r="5953" spans="1:4" ht="13.5" x14ac:dyDescent="0.2">
      <c r="A5953" s="120" t="s">
        <v>7874</v>
      </c>
      <c r="B5953" s="122" t="s">
        <v>12845</v>
      </c>
      <c r="C5953" s="121" t="s">
        <v>8</v>
      </c>
      <c r="D5953" s="123" t="s">
        <v>16222</v>
      </c>
    </row>
    <row r="5954" spans="1:4" ht="13.5" x14ac:dyDescent="0.2">
      <c r="A5954" s="120" t="s">
        <v>7875</v>
      </c>
      <c r="B5954" s="122" t="s">
        <v>12846</v>
      </c>
      <c r="C5954" s="121" t="s">
        <v>8</v>
      </c>
      <c r="D5954" s="123" t="s">
        <v>1818</v>
      </c>
    </row>
    <row r="5955" spans="1:4" ht="13.5" x14ac:dyDescent="0.2">
      <c r="A5955" s="120" t="s">
        <v>7876</v>
      </c>
      <c r="B5955" s="122" t="s">
        <v>12847</v>
      </c>
      <c r="C5955" s="121" t="s">
        <v>8</v>
      </c>
      <c r="D5955" s="123" t="s">
        <v>660</v>
      </c>
    </row>
    <row r="5956" spans="1:4" ht="13.5" x14ac:dyDescent="0.2">
      <c r="A5956" s="120" t="s">
        <v>7877</v>
      </c>
      <c r="B5956" s="122" t="s">
        <v>12848</v>
      </c>
      <c r="C5956" s="121" t="s">
        <v>14757</v>
      </c>
      <c r="D5956" s="123" t="s">
        <v>5956</v>
      </c>
    </row>
    <row r="5957" spans="1:4" ht="13.5" x14ac:dyDescent="0.2">
      <c r="A5957" s="120" t="s">
        <v>7879</v>
      </c>
      <c r="B5957" s="122" t="s">
        <v>12849</v>
      </c>
      <c r="C5957" s="121" t="s">
        <v>8</v>
      </c>
      <c r="D5957" s="123" t="s">
        <v>18507</v>
      </c>
    </row>
    <row r="5958" spans="1:4" ht="13.5" x14ac:dyDescent="0.2">
      <c r="A5958" s="120" t="s">
        <v>7880</v>
      </c>
      <c r="B5958" s="122" t="s">
        <v>12850</v>
      </c>
      <c r="C5958" s="121" t="s">
        <v>8</v>
      </c>
      <c r="D5958" s="123" t="s">
        <v>18986</v>
      </c>
    </row>
    <row r="5959" spans="1:4" ht="13.5" x14ac:dyDescent="0.2">
      <c r="A5959" s="120" t="s">
        <v>7881</v>
      </c>
      <c r="B5959" s="122" t="s">
        <v>12851</v>
      </c>
      <c r="C5959" s="121" t="s">
        <v>8</v>
      </c>
      <c r="D5959" s="123" t="s">
        <v>3799</v>
      </c>
    </row>
    <row r="5960" spans="1:4" ht="13.5" x14ac:dyDescent="0.2">
      <c r="A5960" s="120" t="s">
        <v>7882</v>
      </c>
      <c r="B5960" s="122" t="s">
        <v>12852</v>
      </c>
      <c r="C5960" s="121" t="s">
        <v>8</v>
      </c>
      <c r="D5960" s="123" t="s">
        <v>138</v>
      </c>
    </row>
    <row r="5961" spans="1:4" ht="13.5" x14ac:dyDescent="0.2">
      <c r="A5961" s="120" t="s">
        <v>7883</v>
      </c>
      <c r="B5961" s="122" t="s">
        <v>12853</v>
      </c>
      <c r="C5961" s="121" t="s">
        <v>35</v>
      </c>
      <c r="D5961" s="123" t="s">
        <v>13526</v>
      </c>
    </row>
    <row r="5962" spans="1:4" ht="13.5" x14ac:dyDescent="0.2">
      <c r="A5962" s="120" t="s">
        <v>7884</v>
      </c>
      <c r="B5962" s="122" t="s">
        <v>12854</v>
      </c>
      <c r="C5962" s="121" t="s">
        <v>35</v>
      </c>
      <c r="D5962" s="123" t="s">
        <v>16466</v>
      </c>
    </row>
    <row r="5963" spans="1:4" ht="13.5" x14ac:dyDescent="0.2">
      <c r="A5963" s="120" t="s">
        <v>7885</v>
      </c>
      <c r="B5963" s="122" t="s">
        <v>12855</v>
      </c>
      <c r="C5963" s="121" t="s">
        <v>35</v>
      </c>
      <c r="D5963" s="123" t="s">
        <v>18987</v>
      </c>
    </row>
    <row r="5964" spans="1:4" ht="13.5" x14ac:dyDescent="0.2">
      <c r="A5964" s="120" t="s">
        <v>7886</v>
      </c>
      <c r="B5964" s="122" t="s">
        <v>16150</v>
      </c>
      <c r="C5964" s="121" t="s">
        <v>14757</v>
      </c>
      <c r="D5964" s="123" t="s">
        <v>18367</v>
      </c>
    </row>
    <row r="5965" spans="1:4" ht="27" x14ac:dyDescent="0.2">
      <c r="A5965" s="120" t="s">
        <v>7887</v>
      </c>
      <c r="B5965" s="122" t="s">
        <v>16151</v>
      </c>
      <c r="C5965" s="121" t="s">
        <v>14757</v>
      </c>
      <c r="D5965" s="123" t="s">
        <v>7888</v>
      </c>
    </row>
    <row r="5966" spans="1:4" ht="13.5" x14ac:dyDescent="0.2">
      <c r="A5966" s="120" t="s">
        <v>7889</v>
      </c>
      <c r="B5966" s="122" t="s">
        <v>12856</v>
      </c>
      <c r="C5966" s="121" t="s">
        <v>50</v>
      </c>
      <c r="D5966" s="123" t="s">
        <v>18988</v>
      </c>
    </row>
    <row r="5967" spans="1:4" ht="40.5" x14ac:dyDescent="0.2">
      <c r="A5967" s="120" t="s">
        <v>7890</v>
      </c>
      <c r="B5967" s="122" t="s">
        <v>12857</v>
      </c>
      <c r="C5967" s="121" t="s">
        <v>14757</v>
      </c>
      <c r="D5967" s="123" t="s">
        <v>18989</v>
      </c>
    </row>
    <row r="5968" spans="1:4" ht="27" x14ac:dyDescent="0.2">
      <c r="A5968" s="120" t="s">
        <v>7891</v>
      </c>
      <c r="B5968" s="122" t="s">
        <v>12858</v>
      </c>
      <c r="C5968" s="121" t="s">
        <v>14757</v>
      </c>
      <c r="D5968" s="123" t="s">
        <v>1358</v>
      </c>
    </row>
    <row r="5969" spans="1:4" ht="27" x14ac:dyDescent="0.2">
      <c r="A5969" s="120" t="s">
        <v>7892</v>
      </c>
      <c r="B5969" s="122" t="s">
        <v>12859</v>
      </c>
      <c r="C5969" s="121" t="s">
        <v>14757</v>
      </c>
      <c r="D5969" s="123" t="s">
        <v>1295</v>
      </c>
    </row>
    <row r="5970" spans="1:4" ht="40.5" x14ac:dyDescent="0.2">
      <c r="A5970" s="120" t="s">
        <v>7893</v>
      </c>
      <c r="B5970" s="122" t="s">
        <v>12860</v>
      </c>
      <c r="C5970" s="121" t="s">
        <v>35</v>
      </c>
      <c r="D5970" s="123" t="s">
        <v>18990</v>
      </c>
    </row>
    <row r="5971" spans="1:4" ht="40.5" x14ac:dyDescent="0.2">
      <c r="A5971" s="120" t="s">
        <v>7894</v>
      </c>
      <c r="B5971" s="122" t="s">
        <v>12861</v>
      </c>
      <c r="C5971" s="121" t="s">
        <v>35</v>
      </c>
      <c r="D5971" s="123" t="s">
        <v>18991</v>
      </c>
    </row>
    <row r="5972" spans="1:4" ht="40.5" x14ac:dyDescent="0.2">
      <c r="A5972" s="120" t="s">
        <v>7895</v>
      </c>
      <c r="B5972" s="122" t="s">
        <v>12862</v>
      </c>
      <c r="C5972" s="121" t="s">
        <v>35</v>
      </c>
      <c r="D5972" s="123" t="s">
        <v>18992</v>
      </c>
    </row>
    <row r="5973" spans="1:4" ht="40.5" x14ac:dyDescent="0.2">
      <c r="A5973" s="120" t="s">
        <v>7896</v>
      </c>
      <c r="B5973" s="122" t="s">
        <v>12863</v>
      </c>
      <c r="C5973" s="121" t="s">
        <v>35</v>
      </c>
      <c r="D5973" s="123" t="s">
        <v>14644</v>
      </c>
    </row>
    <row r="5974" spans="1:4" ht="40.5" x14ac:dyDescent="0.2">
      <c r="A5974" s="120" t="s">
        <v>7897</v>
      </c>
      <c r="B5974" s="122" t="s">
        <v>12864</v>
      </c>
      <c r="C5974" s="121" t="s">
        <v>35</v>
      </c>
      <c r="D5974" s="123" t="s">
        <v>1049</v>
      </c>
    </row>
    <row r="5975" spans="1:4" ht="40.5" x14ac:dyDescent="0.2">
      <c r="A5975" s="120" t="s">
        <v>7898</v>
      </c>
      <c r="B5975" s="122" t="s">
        <v>12865</v>
      </c>
      <c r="C5975" s="121" t="s">
        <v>35</v>
      </c>
      <c r="D5975" s="123" t="s">
        <v>18993</v>
      </c>
    </row>
    <row r="5976" spans="1:4" ht="40.5" x14ac:dyDescent="0.2">
      <c r="A5976" s="120" t="s">
        <v>7900</v>
      </c>
      <c r="B5976" s="122" t="s">
        <v>12866</v>
      </c>
      <c r="C5976" s="121" t="s">
        <v>35</v>
      </c>
      <c r="D5976" s="123" t="s">
        <v>18014</v>
      </c>
    </row>
    <row r="5977" spans="1:4" ht="40.5" x14ac:dyDescent="0.2">
      <c r="A5977" s="120" t="s">
        <v>7901</v>
      </c>
      <c r="B5977" s="122" t="s">
        <v>12867</v>
      </c>
      <c r="C5977" s="121" t="s">
        <v>35</v>
      </c>
      <c r="D5977" s="123" t="s">
        <v>14451</v>
      </c>
    </row>
    <row r="5978" spans="1:4" ht="40.5" x14ac:dyDescent="0.2">
      <c r="A5978" s="120" t="s">
        <v>7902</v>
      </c>
      <c r="B5978" s="122" t="s">
        <v>12868</v>
      </c>
      <c r="C5978" s="121" t="s">
        <v>35</v>
      </c>
      <c r="D5978" s="123" t="s">
        <v>2842</v>
      </c>
    </row>
    <row r="5979" spans="1:4" ht="54" x14ac:dyDescent="0.2">
      <c r="A5979" s="120" t="s">
        <v>7903</v>
      </c>
      <c r="B5979" s="122" t="s">
        <v>12869</v>
      </c>
      <c r="C5979" s="121" t="s">
        <v>35</v>
      </c>
      <c r="D5979" s="123" t="s">
        <v>18994</v>
      </c>
    </row>
    <row r="5980" spans="1:4" ht="54" x14ac:dyDescent="0.2">
      <c r="A5980" s="120" t="s">
        <v>7904</v>
      </c>
      <c r="B5980" s="122" t="s">
        <v>16152</v>
      </c>
      <c r="C5980" s="121" t="s">
        <v>35</v>
      </c>
      <c r="D5980" s="123" t="s">
        <v>18995</v>
      </c>
    </row>
    <row r="5981" spans="1:4" ht="54" x14ac:dyDescent="0.2">
      <c r="A5981" s="120" t="s">
        <v>7905</v>
      </c>
      <c r="B5981" s="122" t="s">
        <v>12870</v>
      </c>
      <c r="C5981" s="121" t="s">
        <v>35</v>
      </c>
      <c r="D5981" s="123" t="s">
        <v>18996</v>
      </c>
    </row>
    <row r="5982" spans="1:4" ht="54" x14ac:dyDescent="0.2">
      <c r="A5982" s="120" t="s">
        <v>7906</v>
      </c>
      <c r="B5982" s="122" t="s">
        <v>12871</v>
      </c>
      <c r="C5982" s="121" t="s">
        <v>35</v>
      </c>
      <c r="D5982" s="123" t="s">
        <v>14722</v>
      </c>
    </row>
    <row r="5983" spans="1:4" ht="27" x14ac:dyDescent="0.2">
      <c r="A5983" s="120" t="s">
        <v>7907</v>
      </c>
      <c r="B5983" s="122" t="s">
        <v>12872</v>
      </c>
      <c r="C5983" s="121" t="s">
        <v>8</v>
      </c>
      <c r="D5983" s="123" t="s">
        <v>14467</v>
      </c>
    </row>
    <row r="5984" spans="1:4" ht="27" x14ac:dyDescent="0.2">
      <c r="A5984" s="120" t="s">
        <v>7908</v>
      </c>
      <c r="B5984" s="122" t="s">
        <v>12873</v>
      </c>
      <c r="C5984" s="121" t="s">
        <v>8</v>
      </c>
      <c r="D5984" s="123" t="s">
        <v>1310</v>
      </c>
    </row>
    <row r="5985" spans="1:4" ht="27" x14ac:dyDescent="0.2">
      <c r="A5985" s="120" t="s">
        <v>7909</v>
      </c>
      <c r="B5985" s="122" t="s">
        <v>12874</v>
      </c>
      <c r="C5985" s="121" t="s">
        <v>8</v>
      </c>
      <c r="D5985" s="123" t="s">
        <v>18997</v>
      </c>
    </row>
    <row r="5986" spans="1:4" ht="13.5" x14ac:dyDescent="0.2">
      <c r="A5986" s="120" t="s">
        <v>7910</v>
      </c>
      <c r="B5986" s="122" t="s">
        <v>16153</v>
      </c>
      <c r="C5986" s="121" t="s">
        <v>8</v>
      </c>
      <c r="D5986" s="123" t="s">
        <v>787</v>
      </c>
    </row>
    <row r="5987" spans="1:4" ht="27" x14ac:dyDescent="0.2">
      <c r="A5987" s="120" t="s">
        <v>7911</v>
      </c>
      <c r="B5987" s="122" t="s">
        <v>12875</v>
      </c>
      <c r="C5987" s="121" t="s">
        <v>8</v>
      </c>
      <c r="D5987" s="123" t="s">
        <v>444</v>
      </c>
    </row>
    <row r="5988" spans="1:4" ht="27" x14ac:dyDescent="0.2">
      <c r="A5988" s="120" t="s">
        <v>7912</v>
      </c>
      <c r="B5988" s="122" t="s">
        <v>12876</v>
      </c>
      <c r="C5988" s="121" t="s">
        <v>8</v>
      </c>
      <c r="D5988" s="123" t="s">
        <v>310</v>
      </c>
    </row>
    <row r="5989" spans="1:4" ht="13.5" x14ac:dyDescent="0.2">
      <c r="A5989" s="120" t="s">
        <v>7913</v>
      </c>
      <c r="B5989" s="122" t="s">
        <v>12877</v>
      </c>
      <c r="C5989" s="121" t="s">
        <v>35</v>
      </c>
      <c r="D5989" s="123" t="s">
        <v>739</v>
      </c>
    </row>
    <row r="5990" spans="1:4" ht="13.5" x14ac:dyDescent="0.2">
      <c r="A5990" s="120" t="s">
        <v>7914</v>
      </c>
      <c r="B5990" s="122" t="s">
        <v>12878</v>
      </c>
      <c r="C5990" s="121" t="s">
        <v>35</v>
      </c>
      <c r="D5990" s="123" t="s">
        <v>1233</v>
      </c>
    </row>
    <row r="5991" spans="1:4" ht="13.5" x14ac:dyDescent="0.2">
      <c r="A5991" s="120" t="s">
        <v>7915</v>
      </c>
      <c r="B5991" s="122" t="s">
        <v>12879</v>
      </c>
      <c r="C5991" s="121" t="s">
        <v>8</v>
      </c>
      <c r="D5991" s="123" t="s">
        <v>1104</v>
      </c>
    </row>
    <row r="5992" spans="1:4" ht="40.5" x14ac:dyDescent="0.2">
      <c r="A5992" s="120" t="s">
        <v>7916</v>
      </c>
      <c r="B5992" s="122" t="s">
        <v>12880</v>
      </c>
      <c r="C5992" s="121" t="s">
        <v>8</v>
      </c>
      <c r="D5992" s="123" t="s">
        <v>876</v>
      </c>
    </row>
    <row r="5993" spans="1:4" ht="27" x14ac:dyDescent="0.2">
      <c r="A5993" s="120" t="s">
        <v>7917</v>
      </c>
      <c r="B5993" s="122" t="s">
        <v>12881</v>
      </c>
      <c r="C5993" s="121" t="s">
        <v>35</v>
      </c>
      <c r="D5993" s="123" t="s">
        <v>17868</v>
      </c>
    </row>
    <row r="5994" spans="1:4" ht="27" x14ac:dyDescent="0.2">
      <c r="A5994" s="120" t="s">
        <v>7918</v>
      </c>
      <c r="B5994" s="122" t="s">
        <v>12882</v>
      </c>
      <c r="C5994" s="121" t="s">
        <v>50</v>
      </c>
      <c r="D5994" s="123" t="s">
        <v>5434</v>
      </c>
    </row>
    <row r="5995" spans="1:4" ht="27" x14ac:dyDescent="0.2">
      <c r="A5995" s="120" t="s">
        <v>7919</v>
      </c>
      <c r="B5995" s="122" t="s">
        <v>12883</v>
      </c>
      <c r="C5995" s="121" t="s">
        <v>8</v>
      </c>
      <c r="D5995" s="123" t="s">
        <v>14447</v>
      </c>
    </row>
    <row r="5996" spans="1:4" ht="27" x14ac:dyDescent="0.2">
      <c r="A5996" s="120" t="s">
        <v>7920</v>
      </c>
      <c r="B5996" s="122" t="s">
        <v>12884</v>
      </c>
      <c r="C5996" s="121" t="s">
        <v>35</v>
      </c>
      <c r="D5996" s="123" t="s">
        <v>14596</v>
      </c>
    </row>
    <row r="5997" spans="1:4" ht="13.5" x14ac:dyDescent="0.2">
      <c r="A5997" s="120" t="s">
        <v>7921</v>
      </c>
      <c r="B5997" s="122" t="s">
        <v>12885</v>
      </c>
      <c r="C5997" s="121" t="s">
        <v>14757</v>
      </c>
      <c r="D5997" s="123" t="s">
        <v>18998</v>
      </c>
    </row>
    <row r="5998" spans="1:4" ht="27" x14ac:dyDescent="0.2">
      <c r="A5998" s="120" t="s">
        <v>7922</v>
      </c>
      <c r="B5998" s="122" t="s">
        <v>12886</v>
      </c>
      <c r="C5998" s="121" t="s">
        <v>8</v>
      </c>
      <c r="D5998" s="123" t="s">
        <v>268</v>
      </c>
    </row>
    <row r="5999" spans="1:4" ht="27" x14ac:dyDescent="0.2">
      <c r="A5999" s="120" t="s">
        <v>7923</v>
      </c>
      <c r="B5999" s="122" t="s">
        <v>12887</v>
      </c>
      <c r="C5999" s="121" t="s">
        <v>8</v>
      </c>
      <c r="D5999" s="123" t="s">
        <v>96</v>
      </c>
    </row>
    <row r="6000" spans="1:4" ht="27" x14ac:dyDescent="0.2">
      <c r="A6000" s="120" t="s">
        <v>7924</v>
      </c>
      <c r="B6000" s="122" t="s">
        <v>12888</v>
      </c>
      <c r="C6000" s="121" t="s">
        <v>8</v>
      </c>
      <c r="D6000" s="123" t="s">
        <v>608</v>
      </c>
    </row>
    <row r="6001" spans="1:4" ht="13.5" x14ac:dyDescent="0.2">
      <c r="A6001" s="120" t="s">
        <v>7925</v>
      </c>
      <c r="B6001" s="122" t="s">
        <v>12889</v>
      </c>
      <c r="C6001" s="121" t="s">
        <v>8</v>
      </c>
      <c r="D6001" s="123" t="s">
        <v>287</v>
      </c>
    </row>
    <row r="6002" spans="1:4" ht="13.5" x14ac:dyDescent="0.2">
      <c r="A6002" s="120" t="s">
        <v>7926</v>
      </c>
      <c r="B6002" s="122" t="s">
        <v>12890</v>
      </c>
      <c r="C6002" s="121" t="s">
        <v>8</v>
      </c>
      <c r="D6002" s="123" t="s">
        <v>1344</v>
      </c>
    </row>
    <row r="6003" spans="1:4" ht="13.5" x14ac:dyDescent="0.2">
      <c r="A6003" s="120" t="s">
        <v>7927</v>
      </c>
      <c r="B6003" s="122" t="s">
        <v>12891</v>
      </c>
      <c r="C6003" s="121" t="s">
        <v>8</v>
      </c>
      <c r="D6003" s="123" t="s">
        <v>980</v>
      </c>
    </row>
    <row r="6004" spans="1:4" ht="27" x14ac:dyDescent="0.2">
      <c r="A6004" s="120" t="s">
        <v>7928</v>
      </c>
      <c r="B6004" s="122" t="s">
        <v>12892</v>
      </c>
      <c r="C6004" s="121" t="s">
        <v>8</v>
      </c>
      <c r="D6004" s="123" t="s">
        <v>18999</v>
      </c>
    </row>
    <row r="6005" spans="1:4" ht="13.5" x14ac:dyDescent="0.2">
      <c r="A6005" s="120" t="s">
        <v>7929</v>
      </c>
      <c r="B6005" s="122" t="s">
        <v>12893</v>
      </c>
      <c r="C6005" s="121" t="s">
        <v>35</v>
      </c>
      <c r="D6005" s="123" t="s">
        <v>1292</v>
      </c>
    </row>
    <row r="6006" spans="1:4" ht="13.5" x14ac:dyDescent="0.2">
      <c r="A6006" s="120" t="s">
        <v>7930</v>
      </c>
      <c r="B6006" s="122" t="s">
        <v>12894</v>
      </c>
      <c r="C6006" s="121" t="s">
        <v>8</v>
      </c>
      <c r="D6006" s="123" t="s">
        <v>19000</v>
      </c>
    </row>
    <row r="6007" spans="1:4" ht="13.5" x14ac:dyDescent="0.2">
      <c r="A6007" s="120" t="s">
        <v>7931</v>
      </c>
      <c r="B6007" s="122" t="s">
        <v>12895</v>
      </c>
      <c r="C6007" s="121" t="s">
        <v>8</v>
      </c>
      <c r="D6007" s="123" t="s">
        <v>7452</v>
      </c>
    </row>
    <row r="6008" spans="1:4" ht="27" x14ac:dyDescent="0.2">
      <c r="A6008" s="120" t="s">
        <v>7932</v>
      </c>
      <c r="B6008" s="122" t="s">
        <v>12896</v>
      </c>
      <c r="C6008" s="121" t="s">
        <v>8</v>
      </c>
      <c r="D6008" s="123" t="s">
        <v>18650</v>
      </c>
    </row>
    <row r="6009" spans="1:4" ht="13.5" x14ac:dyDescent="0.2">
      <c r="A6009" s="120" t="s">
        <v>7933</v>
      </c>
      <c r="B6009" s="122" t="s">
        <v>12897</v>
      </c>
      <c r="C6009" s="121" t="s">
        <v>8</v>
      </c>
      <c r="D6009" s="123" t="s">
        <v>4191</v>
      </c>
    </row>
    <row r="6010" spans="1:4" ht="27" x14ac:dyDescent="0.2">
      <c r="A6010" s="120" t="s">
        <v>7934</v>
      </c>
      <c r="B6010" s="122" t="s">
        <v>12898</v>
      </c>
      <c r="C6010" s="121" t="s">
        <v>50</v>
      </c>
      <c r="D6010" s="123" t="s">
        <v>19001</v>
      </c>
    </row>
    <row r="6011" spans="1:4" ht="27" x14ac:dyDescent="0.2">
      <c r="A6011" s="120" t="s">
        <v>7935</v>
      </c>
      <c r="B6011" s="122" t="s">
        <v>12899</v>
      </c>
      <c r="C6011" s="121" t="s">
        <v>50</v>
      </c>
      <c r="D6011" s="123" t="s">
        <v>19002</v>
      </c>
    </row>
    <row r="6012" spans="1:4" ht="27" x14ac:dyDescent="0.2">
      <c r="A6012" s="120" t="s">
        <v>7936</v>
      </c>
      <c r="B6012" s="122" t="s">
        <v>12900</v>
      </c>
      <c r="C6012" s="121" t="s">
        <v>50</v>
      </c>
      <c r="D6012" s="123" t="s">
        <v>19003</v>
      </c>
    </row>
    <row r="6013" spans="1:4" ht="27" x14ac:dyDescent="0.2">
      <c r="A6013" s="120" t="s">
        <v>7937</v>
      </c>
      <c r="B6013" s="122" t="s">
        <v>12901</v>
      </c>
      <c r="C6013" s="121" t="s">
        <v>50</v>
      </c>
      <c r="D6013" s="123" t="s">
        <v>13408</v>
      </c>
    </row>
    <row r="6014" spans="1:4" ht="27" x14ac:dyDescent="0.2">
      <c r="A6014" s="120" t="s">
        <v>7939</v>
      </c>
      <c r="B6014" s="122" t="s">
        <v>12902</v>
      </c>
      <c r="C6014" s="121" t="s">
        <v>50</v>
      </c>
      <c r="D6014" s="123" t="s">
        <v>17579</v>
      </c>
    </row>
    <row r="6015" spans="1:4" ht="27" x14ac:dyDescent="0.2">
      <c r="A6015" s="120" t="s">
        <v>7940</v>
      </c>
      <c r="B6015" s="122" t="s">
        <v>12903</v>
      </c>
      <c r="C6015" s="121" t="s">
        <v>50</v>
      </c>
      <c r="D6015" s="123" t="s">
        <v>19004</v>
      </c>
    </row>
    <row r="6016" spans="1:4" ht="27" x14ac:dyDescent="0.2">
      <c r="A6016" s="120" t="s">
        <v>7941</v>
      </c>
      <c r="B6016" s="122" t="s">
        <v>12904</v>
      </c>
      <c r="C6016" s="121" t="s">
        <v>50</v>
      </c>
      <c r="D6016" s="123" t="s">
        <v>19005</v>
      </c>
    </row>
    <row r="6017" spans="1:4" ht="13.5" x14ac:dyDescent="0.2">
      <c r="A6017" s="120" t="s">
        <v>7942</v>
      </c>
      <c r="B6017" s="122" t="s">
        <v>12905</v>
      </c>
      <c r="C6017" s="121" t="s">
        <v>50</v>
      </c>
      <c r="D6017" s="123" t="s">
        <v>19006</v>
      </c>
    </row>
    <row r="6018" spans="1:4" ht="27" x14ac:dyDescent="0.2">
      <c r="A6018" s="120" t="s">
        <v>7943</v>
      </c>
      <c r="B6018" s="122" t="s">
        <v>12906</v>
      </c>
      <c r="C6018" s="121" t="s">
        <v>50</v>
      </c>
      <c r="D6018" s="123" t="s">
        <v>18811</v>
      </c>
    </row>
    <row r="6019" spans="1:4" ht="27" x14ac:dyDescent="0.2">
      <c r="A6019" s="120" t="s">
        <v>7944</v>
      </c>
      <c r="B6019" s="122" t="s">
        <v>12907</v>
      </c>
      <c r="C6019" s="121" t="s">
        <v>8</v>
      </c>
      <c r="D6019" s="123" t="s">
        <v>1524</v>
      </c>
    </row>
    <row r="6020" spans="1:4" ht="27" x14ac:dyDescent="0.2">
      <c r="A6020" s="120" t="s">
        <v>7945</v>
      </c>
      <c r="B6020" s="122" t="s">
        <v>12908</v>
      </c>
      <c r="C6020" s="121" t="s">
        <v>35</v>
      </c>
      <c r="D6020" s="123" t="s">
        <v>297</v>
      </c>
    </row>
    <row r="6021" spans="1:4" ht="27" x14ac:dyDescent="0.2">
      <c r="A6021" s="120" t="s">
        <v>7946</v>
      </c>
      <c r="B6021" s="122" t="s">
        <v>12909</v>
      </c>
      <c r="C6021" s="121" t="s">
        <v>8</v>
      </c>
      <c r="D6021" s="123" t="s">
        <v>4985</v>
      </c>
    </row>
    <row r="6022" spans="1:4" ht="27" x14ac:dyDescent="0.2">
      <c r="A6022" s="120" t="s">
        <v>7947</v>
      </c>
      <c r="B6022" s="122" t="s">
        <v>12910</v>
      </c>
      <c r="C6022" s="121" t="s">
        <v>8</v>
      </c>
      <c r="D6022" s="123" t="s">
        <v>703</v>
      </c>
    </row>
    <row r="6023" spans="1:4" ht="27" x14ac:dyDescent="0.2">
      <c r="A6023" s="120" t="s">
        <v>7948</v>
      </c>
      <c r="B6023" s="122" t="s">
        <v>12911</v>
      </c>
      <c r="C6023" s="121" t="s">
        <v>8</v>
      </c>
      <c r="D6023" s="123" t="s">
        <v>13680</v>
      </c>
    </row>
    <row r="6024" spans="1:4" ht="27" x14ac:dyDescent="0.2">
      <c r="A6024" s="120" t="s">
        <v>7949</v>
      </c>
      <c r="B6024" s="122" t="s">
        <v>12912</v>
      </c>
      <c r="C6024" s="121" t="s">
        <v>8</v>
      </c>
      <c r="D6024" s="123" t="s">
        <v>964</v>
      </c>
    </row>
    <row r="6025" spans="1:4" ht="27" x14ac:dyDescent="0.2">
      <c r="A6025" s="120" t="s">
        <v>7950</v>
      </c>
      <c r="B6025" s="122" t="s">
        <v>12913</v>
      </c>
      <c r="C6025" s="121" t="s">
        <v>8</v>
      </c>
      <c r="D6025" s="123" t="s">
        <v>642</v>
      </c>
    </row>
    <row r="6026" spans="1:4" ht="27" x14ac:dyDescent="0.2">
      <c r="A6026" s="120" t="s">
        <v>7951</v>
      </c>
      <c r="B6026" s="122" t="s">
        <v>12914</v>
      </c>
      <c r="C6026" s="121" t="s">
        <v>8</v>
      </c>
      <c r="D6026" s="123" t="s">
        <v>3775</v>
      </c>
    </row>
    <row r="6027" spans="1:4" ht="27" x14ac:dyDescent="0.2">
      <c r="A6027" s="120" t="s">
        <v>7952</v>
      </c>
      <c r="B6027" s="122" t="s">
        <v>12915</v>
      </c>
      <c r="C6027" s="121" t="s">
        <v>8</v>
      </c>
      <c r="D6027" s="123" t="s">
        <v>582</v>
      </c>
    </row>
    <row r="6028" spans="1:4" ht="27" x14ac:dyDescent="0.2">
      <c r="A6028" s="120" t="s">
        <v>7953</v>
      </c>
      <c r="B6028" s="122" t="s">
        <v>12916</v>
      </c>
      <c r="C6028" s="121" t="s">
        <v>8</v>
      </c>
      <c r="D6028" s="123" t="s">
        <v>203</v>
      </c>
    </row>
    <row r="6029" spans="1:4" ht="27" x14ac:dyDescent="0.2">
      <c r="A6029" s="120" t="s">
        <v>7954</v>
      </c>
      <c r="B6029" s="122" t="s">
        <v>12917</v>
      </c>
      <c r="C6029" s="121" t="s">
        <v>8</v>
      </c>
      <c r="D6029" s="123" t="s">
        <v>435</v>
      </c>
    </row>
    <row r="6030" spans="1:4" ht="27" x14ac:dyDescent="0.2">
      <c r="A6030" s="120" t="s">
        <v>7955</v>
      </c>
      <c r="B6030" s="122" t="s">
        <v>12918</v>
      </c>
      <c r="C6030" s="121" t="s">
        <v>8</v>
      </c>
      <c r="D6030" s="123" t="s">
        <v>1591</v>
      </c>
    </row>
    <row r="6031" spans="1:4" ht="27" x14ac:dyDescent="0.2">
      <c r="A6031" s="120" t="s">
        <v>7956</v>
      </c>
      <c r="B6031" s="122" t="s">
        <v>12919</v>
      </c>
      <c r="C6031" s="121" t="s">
        <v>8</v>
      </c>
      <c r="D6031" s="123" t="s">
        <v>19007</v>
      </c>
    </row>
    <row r="6032" spans="1:4" ht="13.5" x14ac:dyDescent="0.2">
      <c r="A6032" s="120" t="s">
        <v>7957</v>
      </c>
      <c r="B6032" s="122" t="s">
        <v>12920</v>
      </c>
      <c r="C6032" s="121" t="s">
        <v>8</v>
      </c>
      <c r="D6032" s="123" t="s">
        <v>202</v>
      </c>
    </row>
    <row r="6033" spans="1:4" ht="13.5" x14ac:dyDescent="0.2">
      <c r="A6033" s="120" t="s">
        <v>7958</v>
      </c>
      <c r="B6033" s="122" t="s">
        <v>12921</v>
      </c>
      <c r="C6033" s="121" t="s">
        <v>8</v>
      </c>
      <c r="D6033" s="123" t="s">
        <v>14692</v>
      </c>
    </row>
    <row r="6034" spans="1:4" ht="27" x14ac:dyDescent="0.2">
      <c r="A6034" s="120" t="s">
        <v>7959</v>
      </c>
      <c r="B6034" s="122" t="s">
        <v>12922</v>
      </c>
      <c r="C6034" s="121" t="s">
        <v>8</v>
      </c>
      <c r="D6034" s="123" t="s">
        <v>90</v>
      </c>
    </row>
    <row r="6035" spans="1:4" ht="27" x14ac:dyDescent="0.2">
      <c r="A6035" s="120" t="s">
        <v>7960</v>
      </c>
      <c r="B6035" s="122" t="s">
        <v>12923</v>
      </c>
      <c r="C6035" s="121" t="s">
        <v>8</v>
      </c>
      <c r="D6035" s="123" t="s">
        <v>1565</v>
      </c>
    </row>
    <row r="6036" spans="1:4" ht="27" x14ac:dyDescent="0.2">
      <c r="A6036" s="120" t="s">
        <v>7961</v>
      </c>
      <c r="B6036" s="122" t="s">
        <v>12924</v>
      </c>
      <c r="C6036" s="121" t="s">
        <v>8</v>
      </c>
      <c r="D6036" s="123" t="s">
        <v>984</v>
      </c>
    </row>
    <row r="6037" spans="1:4" ht="27" x14ac:dyDescent="0.2">
      <c r="A6037" s="120" t="s">
        <v>7962</v>
      </c>
      <c r="B6037" s="122" t="s">
        <v>12925</v>
      </c>
      <c r="C6037" s="121" t="s">
        <v>8</v>
      </c>
      <c r="D6037" s="123" t="s">
        <v>1175</v>
      </c>
    </row>
    <row r="6038" spans="1:4" ht="27" x14ac:dyDescent="0.2">
      <c r="A6038" s="120" t="s">
        <v>7963</v>
      </c>
      <c r="B6038" s="122" t="s">
        <v>12926</v>
      </c>
      <c r="C6038" s="121" t="s">
        <v>14757</v>
      </c>
      <c r="D6038" s="123" t="s">
        <v>19008</v>
      </c>
    </row>
    <row r="6039" spans="1:4" ht="27" x14ac:dyDescent="0.2">
      <c r="A6039" s="120" t="s">
        <v>7964</v>
      </c>
      <c r="B6039" s="122" t="s">
        <v>12927</v>
      </c>
      <c r="C6039" s="121" t="s">
        <v>14757</v>
      </c>
      <c r="D6039" s="123" t="s">
        <v>19009</v>
      </c>
    </row>
    <row r="6040" spans="1:4" ht="27" x14ac:dyDescent="0.2">
      <c r="A6040" s="120" t="s">
        <v>7965</v>
      </c>
      <c r="B6040" s="122" t="s">
        <v>12928</v>
      </c>
      <c r="C6040" s="121" t="s">
        <v>14757</v>
      </c>
      <c r="D6040" s="123" t="s">
        <v>19010</v>
      </c>
    </row>
    <row r="6041" spans="1:4" ht="27" x14ac:dyDescent="0.2">
      <c r="A6041" s="120" t="s">
        <v>7967</v>
      </c>
      <c r="B6041" s="122" t="s">
        <v>12929</v>
      </c>
      <c r="C6041" s="121" t="s">
        <v>14757</v>
      </c>
      <c r="D6041" s="123" t="s">
        <v>19011</v>
      </c>
    </row>
    <row r="6042" spans="1:4" ht="27" x14ac:dyDescent="0.2">
      <c r="A6042" s="120" t="s">
        <v>7968</v>
      </c>
      <c r="B6042" s="122" t="s">
        <v>12930</v>
      </c>
      <c r="C6042" s="121" t="s">
        <v>8</v>
      </c>
      <c r="D6042" s="123" t="s">
        <v>849</v>
      </c>
    </row>
    <row r="6043" spans="1:4" ht="27" x14ac:dyDescent="0.2">
      <c r="A6043" s="120" t="s">
        <v>7969</v>
      </c>
      <c r="B6043" s="122" t="s">
        <v>12931</v>
      </c>
      <c r="C6043" s="121" t="s">
        <v>14757</v>
      </c>
      <c r="D6043" s="123" t="s">
        <v>19012</v>
      </c>
    </row>
    <row r="6044" spans="1:4" ht="27" x14ac:dyDescent="0.2">
      <c r="A6044" s="120" t="s">
        <v>7970</v>
      </c>
      <c r="B6044" s="122" t="s">
        <v>12932</v>
      </c>
      <c r="C6044" s="121" t="s">
        <v>14757</v>
      </c>
      <c r="D6044" s="123" t="s">
        <v>19013</v>
      </c>
    </row>
    <row r="6045" spans="1:4" ht="27" x14ac:dyDescent="0.2">
      <c r="A6045" s="120" t="s">
        <v>7971</v>
      </c>
      <c r="B6045" s="122" t="s">
        <v>12933</v>
      </c>
      <c r="C6045" s="121" t="s">
        <v>14757</v>
      </c>
      <c r="D6045" s="123" t="s">
        <v>19014</v>
      </c>
    </row>
    <row r="6046" spans="1:4" ht="27" x14ac:dyDescent="0.2">
      <c r="A6046" s="120" t="s">
        <v>7972</v>
      </c>
      <c r="B6046" s="122" t="s">
        <v>12934</v>
      </c>
      <c r="C6046" s="121" t="s">
        <v>14757</v>
      </c>
      <c r="D6046" s="123" t="s">
        <v>19015</v>
      </c>
    </row>
    <row r="6047" spans="1:4" ht="27" x14ac:dyDescent="0.2">
      <c r="A6047" s="120" t="s">
        <v>7973</v>
      </c>
      <c r="B6047" s="122" t="s">
        <v>12935</v>
      </c>
      <c r="C6047" s="121" t="s">
        <v>14757</v>
      </c>
      <c r="D6047" s="123" t="s">
        <v>1092</v>
      </c>
    </row>
    <row r="6048" spans="1:4" ht="27" x14ac:dyDescent="0.2">
      <c r="A6048" s="120" t="s">
        <v>7974</v>
      </c>
      <c r="B6048" s="122" t="s">
        <v>12936</v>
      </c>
      <c r="C6048" s="121" t="s">
        <v>35</v>
      </c>
      <c r="D6048" s="123" t="s">
        <v>1092</v>
      </c>
    </row>
    <row r="6049" spans="1:4" ht="27" x14ac:dyDescent="0.2">
      <c r="A6049" s="120" t="s">
        <v>7975</v>
      </c>
      <c r="B6049" s="122" t="s">
        <v>12937</v>
      </c>
      <c r="C6049" s="121" t="s">
        <v>35</v>
      </c>
      <c r="D6049" s="123" t="s">
        <v>270</v>
      </c>
    </row>
    <row r="6050" spans="1:4" ht="13.5" x14ac:dyDescent="0.2">
      <c r="A6050" s="120" t="s">
        <v>7976</v>
      </c>
      <c r="B6050" s="122" t="s">
        <v>12938</v>
      </c>
      <c r="C6050" s="121" t="s">
        <v>14757</v>
      </c>
      <c r="D6050" s="123" t="s">
        <v>13570</v>
      </c>
    </row>
    <row r="6051" spans="1:4" ht="13.5" x14ac:dyDescent="0.2">
      <c r="A6051" s="120" t="s">
        <v>7977</v>
      </c>
      <c r="B6051" s="122" t="s">
        <v>12939</v>
      </c>
      <c r="C6051" s="121" t="s">
        <v>14757</v>
      </c>
      <c r="D6051" s="123" t="s">
        <v>188</v>
      </c>
    </row>
    <row r="6052" spans="1:4" ht="13.5" x14ac:dyDescent="0.2">
      <c r="A6052" s="120" t="s">
        <v>7978</v>
      </c>
      <c r="B6052" s="122" t="s">
        <v>12940</v>
      </c>
      <c r="C6052" s="121" t="s">
        <v>14757</v>
      </c>
      <c r="D6052" s="123" t="s">
        <v>478</v>
      </c>
    </row>
    <row r="6053" spans="1:4" ht="27" x14ac:dyDescent="0.2">
      <c r="A6053" s="120" t="s">
        <v>7979</v>
      </c>
      <c r="B6053" s="122" t="s">
        <v>12941</v>
      </c>
      <c r="C6053" s="121" t="s">
        <v>14757</v>
      </c>
      <c r="D6053" s="123" t="s">
        <v>3828</v>
      </c>
    </row>
    <row r="6054" spans="1:4" ht="13.5" x14ac:dyDescent="0.2">
      <c r="A6054" s="120" t="s">
        <v>7980</v>
      </c>
      <c r="B6054" s="122" t="s">
        <v>12942</v>
      </c>
      <c r="C6054" s="121" t="s">
        <v>8</v>
      </c>
      <c r="D6054" s="123" t="s">
        <v>699</v>
      </c>
    </row>
    <row r="6055" spans="1:4" ht="27" x14ac:dyDescent="0.2">
      <c r="A6055" s="120" t="s">
        <v>7981</v>
      </c>
      <c r="B6055" s="122" t="s">
        <v>12943</v>
      </c>
      <c r="C6055" s="121" t="s">
        <v>8</v>
      </c>
      <c r="D6055" s="123" t="s">
        <v>1176</v>
      </c>
    </row>
    <row r="6056" spans="1:4" ht="13.5" x14ac:dyDescent="0.2">
      <c r="A6056" s="120" t="s">
        <v>7982</v>
      </c>
      <c r="B6056" s="122" t="s">
        <v>12944</v>
      </c>
      <c r="C6056" s="121" t="s">
        <v>14757</v>
      </c>
      <c r="D6056" s="123" t="s">
        <v>19016</v>
      </c>
    </row>
    <row r="6057" spans="1:4" ht="13.5" x14ac:dyDescent="0.2">
      <c r="A6057" s="120" t="s">
        <v>7983</v>
      </c>
      <c r="B6057" s="122" t="s">
        <v>12945</v>
      </c>
      <c r="C6057" s="121" t="s">
        <v>14757</v>
      </c>
      <c r="D6057" s="123" t="s">
        <v>19017</v>
      </c>
    </row>
    <row r="6058" spans="1:4" ht="13.5" x14ac:dyDescent="0.2">
      <c r="A6058" s="120" t="s">
        <v>7984</v>
      </c>
      <c r="B6058" s="122" t="s">
        <v>12946</v>
      </c>
      <c r="C6058" s="121" t="s">
        <v>50</v>
      </c>
      <c r="D6058" s="123" t="s">
        <v>19018</v>
      </c>
    </row>
    <row r="6059" spans="1:4" ht="13.5" x14ac:dyDescent="0.2">
      <c r="A6059" s="120" t="s">
        <v>7985</v>
      </c>
      <c r="B6059" s="122" t="s">
        <v>12947</v>
      </c>
      <c r="C6059" s="121" t="s">
        <v>8</v>
      </c>
      <c r="D6059" s="123" t="s">
        <v>792</v>
      </c>
    </row>
    <row r="6060" spans="1:4" ht="13.5" x14ac:dyDescent="0.2">
      <c r="A6060" s="120" t="s">
        <v>7986</v>
      </c>
      <c r="B6060" s="122" t="s">
        <v>12948</v>
      </c>
      <c r="C6060" s="121" t="s">
        <v>50</v>
      </c>
      <c r="D6060" s="123" t="s">
        <v>524</v>
      </c>
    </row>
    <row r="6061" spans="1:4" ht="13.5" x14ac:dyDescent="0.2">
      <c r="A6061" s="120" t="s">
        <v>7987</v>
      </c>
      <c r="B6061" s="122" t="s">
        <v>12949</v>
      </c>
      <c r="C6061" s="121" t="s">
        <v>14757</v>
      </c>
      <c r="D6061" s="123" t="s">
        <v>19019</v>
      </c>
    </row>
    <row r="6062" spans="1:4" ht="13.5" x14ac:dyDescent="0.2">
      <c r="A6062" s="120" t="s">
        <v>7988</v>
      </c>
      <c r="B6062" s="122" t="s">
        <v>12950</v>
      </c>
      <c r="C6062" s="121" t="s">
        <v>14757</v>
      </c>
      <c r="D6062" s="123" t="s">
        <v>19020</v>
      </c>
    </row>
    <row r="6063" spans="1:4" ht="13.5" x14ac:dyDescent="0.2">
      <c r="A6063" s="120" t="s">
        <v>7989</v>
      </c>
      <c r="B6063" s="122" t="s">
        <v>12951</v>
      </c>
      <c r="C6063" s="121" t="s">
        <v>14757</v>
      </c>
      <c r="D6063" s="123" t="s">
        <v>19021</v>
      </c>
    </row>
    <row r="6064" spans="1:4" ht="13.5" x14ac:dyDescent="0.2">
      <c r="A6064" s="120" t="s">
        <v>7990</v>
      </c>
      <c r="B6064" s="122" t="s">
        <v>12952</v>
      </c>
      <c r="C6064" s="121" t="s">
        <v>14757</v>
      </c>
      <c r="D6064" s="123" t="s">
        <v>14520</v>
      </c>
    </row>
    <row r="6065" spans="1:4" ht="13.5" x14ac:dyDescent="0.2">
      <c r="A6065" s="120" t="s">
        <v>7991</v>
      </c>
      <c r="B6065" s="122" t="s">
        <v>12953</v>
      </c>
      <c r="C6065" s="121" t="s">
        <v>14757</v>
      </c>
      <c r="D6065" s="123" t="s">
        <v>19022</v>
      </c>
    </row>
    <row r="6066" spans="1:4" ht="13.5" x14ac:dyDescent="0.2">
      <c r="A6066" s="120" t="s">
        <v>7993</v>
      </c>
      <c r="B6066" s="122" t="s">
        <v>12954</v>
      </c>
      <c r="C6066" s="121" t="s">
        <v>14757</v>
      </c>
      <c r="D6066" s="123" t="s">
        <v>18981</v>
      </c>
    </row>
    <row r="6067" spans="1:4" ht="27" x14ac:dyDescent="0.2">
      <c r="A6067" s="120" t="s">
        <v>7994</v>
      </c>
      <c r="B6067" s="122" t="s">
        <v>12955</v>
      </c>
      <c r="C6067" s="121" t="s">
        <v>14757</v>
      </c>
      <c r="D6067" s="123" t="s">
        <v>19023</v>
      </c>
    </row>
    <row r="6068" spans="1:4" ht="13.5" x14ac:dyDescent="0.2">
      <c r="A6068" s="120" t="s">
        <v>7996</v>
      </c>
      <c r="B6068" s="122" t="s">
        <v>12956</v>
      </c>
      <c r="C6068" s="121" t="s">
        <v>14757</v>
      </c>
      <c r="D6068" s="123" t="s">
        <v>19024</v>
      </c>
    </row>
    <row r="6069" spans="1:4" ht="13.5" x14ac:dyDescent="0.2">
      <c r="A6069" s="120" t="s">
        <v>7997</v>
      </c>
      <c r="B6069" s="122" t="s">
        <v>12957</v>
      </c>
      <c r="C6069" s="121" t="s">
        <v>14757</v>
      </c>
      <c r="D6069" s="123" t="s">
        <v>19020</v>
      </c>
    </row>
    <row r="6070" spans="1:4" ht="13.5" x14ac:dyDescent="0.2">
      <c r="A6070" s="120" t="s">
        <v>7998</v>
      </c>
      <c r="B6070" s="122" t="s">
        <v>12958</v>
      </c>
      <c r="C6070" s="121" t="s">
        <v>14757</v>
      </c>
      <c r="D6070" s="123" t="s">
        <v>14554</v>
      </c>
    </row>
    <row r="6071" spans="1:4" ht="13.5" x14ac:dyDescent="0.2">
      <c r="A6071" s="120" t="s">
        <v>7999</v>
      </c>
      <c r="B6071" s="122" t="s">
        <v>12959</v>
      </c>
      <c r="C6071" s="121" t="s">
        <v>14757</v>
      </c>
      <c r="D6071" s="123" t="s">
        <v>19025</v>
      </c>
    </row>
    <row r="6072" spans="1:4" ht="13.5" x14ac:dyDescent="0.2">
      <c r="A6072" s="120" t="s">
        <v>8000</v>
      </c>
      <c r="B6072" s="122" t="s">
        <v>12960</v>
      </c>
      <c r="C6072" s="121" t="s">
        <v>14757</v>
      </c>
      <c r="D6072" s="123" t="s">
        <v>19019</v>
      </c>
    </row>
    <row r="6073" spans="1:4" ht="13.5" x14ac:dyDescent="0.2">
      <c r="A6073" s="120" t="s">
        <v>8001</v>
      </c>
      <c r="B6073" s="122" t="s">
        <v>12961</v>
      </c>
      <c r="C6073" s="121" t="s">
        <v>14757</v>
      </c>
      <c r="D6073" s="123" t="s">
        <v>19021</v>
      </c>
    </row>
    <row r="6074" spans="1:4" ht="13.5" x14ac:dyDescent="0.2">
      <c r="A6074" s="120" t="s">
        <v>8002</v>
      </c>
      <c r="B6074" s="122" t="s">
        <v>12962</v>
      </c>
      <c r="C6074" s="121" t="s">
        <v>14757</v>
      </c>
      <c r="D6074" s="123" t="s">
        <v>14520</v>
      </c>
    </row>
    <row r="6075" spans="1:4" ht="13.5" x14ac:dyDescent="0.2">
      <c r="A6075" s="120" t="s">
        <v>8003</v>
      </c>
      <c r="B6075" s="122" t="s">
        <v>12963</v>
      </c>
      <c r="C6075" s="121" t="s">
        <v>14757</v>
      </c>
      <c r="D6075" s="123" t="s">
        <v>17681</v>
      </c>
    </row>
    <row r="6076" spans="1:4" ht="27" x14ac:dyDescent="0.2">
      <c r="A6076" s="120" t="s">
        <v>8004</v>
      </c>
      <c r="B6076" s="122" t="s">
        <v>16154</v>
      </c>
      <c r="C6076" s="121" t="s">
        <v>1</v>
      </c>
      <c r="D6076" s="123" t="s">
        <v>16472</v>
      </c>
    </row>
    <row r="6077" spans="1:4" ht="13.5" x14ac:dyDescent="0.2">
      <c r="A6077" s="120" t="s">
        <v>14733</v>
      </c>
      <c r="B6077" s="122" t="s">
        <v>16155</v>
      </c>
      <c r="C6077" s="121" t="s">
        <v>14757</v>
      </c>
      <c r="D6077" s="123" t="s">
        <v>1334</v>
      </c>
    </row>
    <row r="6078" spans="1:4" ht="27" x14ac:dyDescent="0.2">
      <c r="A6078" s="120" t="s">
        <v>14734</v>
      </c>
      <c r="B6078" s="122" t="s">
        <v>16156</v>
      </c>
      <c r="C6078" s="121" t="s">
        <v>35</v>
      </c>
      <c r="D6078" s="123" t="s">
        <v>14016</v>
      </c>
    </row>
    <row r="6079" spans="1:4" ht="13.5" x14ac:dyDescent="0.2">
      <c r="A6079" s="120" t="s">
        <v>14736</v>
      </c>
      <c r="B6079" s="122" t="s">
        <v>16157</v>
      </c>
      <c r="C6079" s="121" t="s">
        <v>14757</v>
      </c>
      <c r="D6079" s="123" t="s">
        <v>19026</v>
      </c>
    </row>
    <row r="6080" spans="1:4" ht="13.5" x14ac:dyDescent="0.2">
      <c r="A6080" s="120" t="s">
        <v>14737</v>
      </c>
      <c r="B6080" s="122" t="s">
        <v>16158</v>
      </c>
      <c r="C6080" s="121" t="s">
        <v>14757</v>
      </c>
      <c r="D6080" s="123" t="s">
        <v>19027</v>
      </c>
    </row>
    <row r="6081" spans="1:4" ht="13.5" x14ac:dyDescent="0.2">
      <c r="A6081" s="120" t="s">
        <v>14738</v>
      </c>
      <c r="B6081" s="122" t="s">
        <v>16159</v>
      </c>
      <c r="C6081" s="121" t="s">
        <v>14757</v>
      </c>
      <c r="D6081" s="123" t="s">
        <v>451</v>
      </c>
    </row>
    <row r="6082" spans="1:4" ht="13.5" x14ac:dyDescent="0.2">
      <c r="A6082" s="120" t="s">
        <v>14739</v>
      </c>
      <c r="B6082" s="122" t="s">
        <v>16160</v>
      </c>
      <c r="C6082" s="121" t="s">
        <v>35</v>
      </c>
      <c r="D6082" s="123" t="s">
        <v>853</v>
      </c>
    </row>
    <row r="6083" spans="1:4" ht="13.5" x14ac:dyDescent="0.2">
      <c r="A6083" s="120" t="s">
        <v>14740</v>
      </c>
      <c r="B6083" s="122" t="s">
        <v>16161</v>
      </c>
      <c r="C6083" s="121" t="s">
        <v>35</v>
      </c>
      <c r="D6083" s="123" t="s">
        <v>225</v>
      </c>
    </row>
    <row r="6084" spans="1:4" ht="27" x14ac:dyDescent="0.2">
      <c r="A6084" s="120" t="s">
        <v>8005</v>
      </c>
      <c r="B6084" s="122" t="s">
        <v>12964</v>
      </c>
      <c r="C6084" s="121" t="s">
        <v>8</v>
      </c>
      <c r="D6084" s="123" t="s">
        <v>231</v>
      </c>
    </row>
    <row r="6085" spans="1:4" ht="27" x14ac:dyDescent="0.2">
      <c r="A6085" s="120" t="s">
        <v>8006</v>
      </c>
      <c r="B6085" s="122" t="s">
        <v>16162</v>
      </c>
      <c r="C6085" s="121" t="s">
        <v>13237</v>
      </c>
      <c r="D6085" s="123" t="s">
        <v>2227</v>
      </c>
    </row>
    <row r="6086" spans="1:4" ht="27" x14ac:dyDescent="0.2">
      <c r="A6086" s="120" t="s">
        <v>8007</v>
      </c>
      <c r="B6086" s="122" t="s">
        <v>16163</v>
      </c>
      <c r="C6086" s="121" t="s">
        <v>13237</v>
      </c>
      <c r="D6086" s="123" t="s">
        <v>99</v>
      </c>
    </row>
    <row r="6087" spans="1:4" ht="27" x14ac:dyDescent="0.2">
      <c r="A6087" s="120" t="s">
        <v>8008</v>
      </c>
      <c r="B6087" s="122" t="s">
        <v>16164</v>
      </c>
      <c r="C6087" s="121" t="s">
        <v>13237</v>
      </c>
      <c r="D6087" s="123" t="s">
        <v>82</v>
      </c>
    </row>
    <row r="6088" spans="1:4" ht="27" x14ac:dyDescent="0.2">
      <c r="A6088" s="120" t="s">
        <v>8009</v>
      </c>
      <c r="B6088" s="122" t="s">
        <v>16165</v>
      </c>
      <c r="C6088" s="121" t="s">
        <v>13237</v>
      </c>
      <c r="D6088" s="123" t="s">
        <v>77</v>
      </c>
    </row>
    <row r="6089" spans="1:4" ht="27" x14ac:dyDescent="0.2">
      <c r="A6089" s="120" t="s">
        <v>8010</v>
      </c>
      <c r="B6089" s="122" t="s">
        <v>16166</v>
      </c>
      <c r="C6089" s="121" t="s">
        <v>13237</v>
      </c>
      <c r="D6089" s="123" t="s">
        <v>452</v>
      </c>
    </row>
    <row r="6090" spans="1:4" ht="27" x14ac:dyDescent="0.2">
      <c r="A6090" s="120" t="s">
        <v>8011</v>
      </c>
      <c r="B6090" s="122" t="s">
        <v>16167</v>
      </c>
      <c r="C6090" s="121" t="s">
        <v>13237</v>
      </c>
      <c r="D6090" s="123" t="s">
        <v>89</v>
      </c>
    </row>
    <row r="6091" spans="1:4" ht="27" x14ac:dyDescent="0.2">
      <c r="A6091" s="120" t="s">
        <v>8012</v>
      </c>
      <c r="B6091" s="122" t="s">
        <v>16168</v>
      </c>
      <c r="C6091" s="121" t="s">
        <v>13231</v>
      </c>
      <c r="D6091" s="123" t="s">
        <v>392</v>
      </c>
    </row>
    <row r="6092" spans="1:4" ht="27" x14ac:dyDescent="0.2">
      <c r="A6092" s="120" t="s">
        <v>8013</v>
      </c>
      <c r="B6092" s="122" t="s">
        <v>16169</v>
      </c>
      <c r="C6092" s="121" t="s">
        <v>13231</v>
      </c>
      <c r="D6092" s="123" t="s">
        <v>82</v>
      </c>
    </row>
    <row r="6093" spans="1:4" ht="27" x14ac:dyDescent="0.2">
      <c r="A6093" s="120" t="s">
        <v>8014</v>
      </c>
      <c r="B6093" s="122" t="s">
        <v>16170</v>
      </c>
      <c r="C6093" s="121" t="s">
        <v>13231</v>
      </c>
      <c r="D6093" s="123" t="s">
        <v>96</v>
      </c>
    </row>
    <row r="6094" spans="1:4" ht="27" x14ac:dyDescent="0.2">
      <c r="A6094" s="120" t="s">
        <v>8015</v>
      </c>
      <c r="B6094" s="122" t="s">
        <v>16171</v>
      </c>
      <c r="C6094" s="121" t="s">
        <v>13231</v>
      </c>
      <c r="D6094" s="123" t="s">
        <v>171</v>
      </c>
    </row>
    <row r="6095" spans="1:4" ht="27" x14ac:dyDescent="0.2">
      <c r="A6095" s="120" t="s">
        <v>8016</v>
      </c>
      <c r="B6095" s="122" t="s">
        <v>16172</v>
      </c>
      <c r="C6095" s="121" t="s">
        <v>13231</v>
      </c>
      <c r="D6095" s="123" t="s">
        <v>89</v>
      </c>
    </row>
    <row r="6096" spans="1:4" ht="27" x14ac:dyDescent="0.2">
      <c r="A6096" s="120" t="s">
        <v>8017</v>
      </c>
      <c r="B6096" s="122" t="s">
        <v>16173</v>
      </c>
      <c r="C6096" s="121" t="s">
        <v>13231</v>
      </c>
      <c r="D6096" s="123" t="s">
        <v>389</v>
      </c>
    </row>
    <row r="6097" spans="1:4" ht="27" x14ac:dyDescent="0.2">
      <c r="A6097" s="120" t="s">
        <v>8018</v>
      </c>
      <c r="B6097" s="122" t="s">
        <v>16174</v>
      </c>
      <c r="C6097" s="121" t="s">
        <v>13237</v>
      </c>
      <c r="D6097" s="123" t="s">
        <v>237</v>
      </c>
    </row>
    <row r="6098" spans="1:4" ht="27" x14ac:dyDescent="0.2">
      <c r="A6098" s="120" t="s">
        <v>8019</v>
      </c>
      <c r="B6098" s="122" t="s">
        <v>16175</v>
      </c>
      <c r="C6098" s="121" t="s">
        <v>13237</v>
      </c>
      <c r="D6098" s="123" t="s">
        <v>13368</v>
      </c>
    </row>
    <row r="6099" spans="1:4" ht="27" x14ac:dyDescent="0.2">
      <c r="A6099" s="120" t="s">
        <v>8020</v>
      </c>
      <c r="B6099" s="122" t="s">
        <v>16176</v>
      </c>
      <c r="C6099" s="121" t="s">
        <v>13237</v>
      </c>
      <c r="D6099" s="123" t="s">
        <v>2481</v>
      </c>
    </row>
    <row r="6100" spans="1:4" ht="27" x14ac:dyDescent="0.2">
      <c r="A6100" s="120" t="s">
        <v>8021</v>
      </c>
      <c r="B6100" s="122" t="s">
        <v>16177</v>
      </c>
      <c r="C6100" s="121" t="s">
        <v>13231</v>
      </c>
      <c r="D6100" s="123" t="s">
        <v>442</v>
      </c>
    </row>
    <row r="6101" spans="1:4" ht="27" x14ac:dyDescent="0.2">
      <c r="A6101" s="120" t="s">
        <v>8022</v>
      </c>
      <c r="B6101" s="122" t="s">
        <v>16178</v>
      </c>
      <c r="C6101" s="121" t="s">
        <v>13231</v>
      </c>
      <c r="D6101" s="123" t="s">
        <v>2481</v>
      </c>
    </row>
    <row r="6102" spans="1:4" ht="27" x14ac:dyDescent="0.2">
      <c r="A6102" s="120" t="s">
        <v>8023</v>
      </c>
      <c r="B6102" s="122" t="s">
        <v>16179</v>
      </c>
      <c r="C6102" s="121" t="s">
        <v>13231</v>
      </c>
      <c r="D6102" s="123" t="s">
        <v>231</v>
      </c>
    </row>
    <row r="6103" spans="1:4" ht="27" x14ac:dyDescent="0.2">
      <c r="A6103" s="120" t="s">
        <v>8024</v>
      </c>
      <c r="B6103" s="122" t="s">
        <v>16180</v>
      </c>
      <c r="C6103" s="121" t="s">
        <v>13237</v>
      </c>
      <c r="D6103" s="123" t="s">
        <v>380</v>
      </c>
    </row>
    <row r="6104" spans="1:4" ht="27" x14ac:dyDescent="0.2">
      <c r="A6104" s="120" t="s">
        <v>8025</v>
      </c>
      <c r="B6104" s="122" t="s">
        <v>16181</v>
      </c>
      <c r="C6104" s="121" t="s">
        <v>13237</v>
      </c>
      <c r="D6104" s="123" t="s">
        <v>969</v>
      </c>
    </row>
    <row r="6105" spans="1:4" ht="27" x14ac:dyDescent="0.2">
      <c r="A6105" s="120" t="s">
        <v>8026</v>
      </c>
      <c r="B6105" s="122" t="s">
        <v>16182</v>
      </c>
      <c r="C6105" s="121" t="s">
        <v>13237</v>
      </c>
      <c r="D6105" s="123" t="s">
        <v>6649</v>
      </c>
    </row>
    <row r="6106" spans="1:4" ht="27" x14ac:dyDescent="0.2">
      <c r="A6106" s="120" t="s">
        <v>8027</v>
      </c>
      <c r="B6106" s="122" t="s">
        <v>16183</v>
      </c>
      <c r="C6106" s="121" t="s">
        <v>13231</v>
      </c>
      <c r="D6106" s="123" t="s">
        <v>269</v>
      </c>
    </row>
    <row r="6107" spans="1:4" ht="27" x14ac:dyDescent="0.2">
      <c r="A6107" s="120" t="s">
        <v>8028</v>
      </c>
      <c r="B6107" s="122" t="s">
        <v>16184</v>
      </c>
      <c r="C6107" s="121" t="s">
        <v>13231</v>
      </c>
      <c r="D6107" s="123" t="s">
        <v>80</v>
      </c>
    </row>
    <row r="6108" spans="1:4" ht="27" x14ac:dyDescent="0.2">
      <c r="A6108" s="120" t="s">
        <v>8029</v>
      </c>
      <c r="B6108" s="122" t="s">
        <v>16185</v>
      </c>
      <c r="C6108" s="121" t="s">
        <v>13231</v>
      </c>
      <c r="D6108" s="123" t="s">
        <v>95</v>
      </c>
    </row>
    <row r="6109" spans="1:4" ht="40.5" x14ac:dyDescent="0.2">
      <c r="A6109" s="120" t="s">
        <v>8030</v>
      </c>
      <c r="B6109" s="122" t="s">
        <v>12965</v>
      </c>
      <c r="C6109" s="121" t="s">
        <v>13231</v>
      </c>
      <c r="D6109" s="123" t="s">
        <v>389</v>
      </c>
    </row>
    <row r="6110" spans="1:4" ht="40.5" x14ac:dyDescent="0.2">
      <c r="A6110" s="120" t="s">
        <v>8031</v>
      </c>
      <c r="B6110" s="122" t="s">
        <v>12966</v>
      </c>
      <c r="C6110" s="121" t="s">
        <v>13231</v>
      </c>
      <c r="D6110" s="123" t="s">
        <v>2316</v>
      </c>
    </row>
    <row r="6111" spans="1:4" ht="40.5" x14ac:dyDescent="0.2">
      <c r="A6111" s="120" t="s">
        <v>8032</v>
      </c>
      <c r="B6111" s="122" t="s">
        <v>12967</v>
      </c>
      <c r="C6111" s="121" t="s">
        <v>13231</v>
      </c>
      <c r="D6111" s="123" t="s">
        <v>213</v>
      </c>
    </row>
    <row r="6112" spans="1:4" ht="40.5" x14ac:dyDescent="0.2">
      <c r="A6112" s="120" t="s">
        <v>8033</v>
      </c>
      <c r="B6112" s="122" t="s">
        <v>12968</v>
      </c>
      <c r="C6112" s="121" t="s">
        <v>13231</v>
      </c>
      <c r="D6112" s="123" t="s">
        <v>432</v>
      </c>
    </row>
    <row r="6113" spans="1:4" ht="27" x14ac:dyDescent="0.2">
      <c r="A6113" s="120" t="s">
        <v>8034</v>
      </c>
      <c r="B6113" s="122" t="s">
        <v>12969</v>
      </c>
      <c r="C6113" s="121" t="s">
        <v>35</v>
      </c>
      <c r="D6113" s="123" t="s">
        <v>14727</v>
      </c>
    </row>
    <row r="6114" spans="1:4" ht="40.5" x14ac:dyDescent="0.2">
      <c r="A6114" s="120" t="s">
        <v>8035</v>
      </c>
      <c r="B6114" s="122" t="s">
        <v>12970</v>
      </c>
      <c r="C6114" s="121" t="s">
        <v>35</v>
      </c>
      <c r="D6114" s="123" t="s">
        <v>14727</v>
      </c>
    </row>
    <row r="6115" spans="1:4" ht="27" x14ac:dyDescent="0.2">
      <c r="A6115" s="120" t="s">
        <v>8036</v>
      </c>
      <c r="B6115" s="122" t="s">
        <v>12971</v>
      </c>
      <c r="C6115" s="121" t="s">
        <v>35</v>
      </c>
      <c r="D6115" s="123" t="s">
        <v>378</v>
      </c>
    </row>
    <row r="6116" spans="1:4" ht="27" x14ac:dyDescent="0.2">
      <c r="A6116" s="120" t="s">
        <v>8037</v>
      </c>
      <c r="B6116" s="122" t="s">
        <v>12972</v>
      </c>
      <c r="C6116" s="121" t="s">
        <v>35</v>
      </c>
      <c r="D6116" s="123" t="s">
        <v>14747</v>
      </c>
    </row>
    <row r="6117" spans="1:4" ht="27" x14ac:dyDescent="0.2">
      <c r="A6117" s="120" t="s">
        <v>8038</v>
      </c>
      <c r="B6117" s="122" t="s">
        <v>12973</v>
      </c>
      <c r="C6117" s="121" t="s">
        <v>35</v>
      </c>
      <c r="D6117" s="123" t="s">
        <v>14474</v>
      </c>
    </row>
    <row r="6118" spans="1:4" ht="27" x14ac:dyDescent="0.2">
      <c r="A6118" s="120" t="s">
        <v>8039</v>
      </c>
      <c r="B6118" s="122" t="s">
        <v>12974</v>
      </c>
      <c r="C6118" s="121" t="s">
        <v>35</v>
      </c>
      <c r="D6118" s="123" t="s">
        <v>19028</v>
      </c>
    </row>
    <row r="6119" spans="1:4" ht="40.5" x14ac:dyDescent="0.2">
      <c r="A6119" s="120" t="s">
        <v>8040</v>
      </c>
      <c r="B6119" s="122" t="s">
        <v>12975</v>
      </c>
      <c r="C6119" s="121" t="s">
        <v>35</v>
      </c>
      <c r="D6119" s="123" t="s">
        <v>14660</v>
      </c>
    </row>
    <row r="6120" spans="1:4" ht="40.5" x14ac:dyDescent="0.2">
      <c r="A6120" s="120" t="s">
        <v>8041</v>
      </c>
      <c r="B6120" s="122" t="s">
        <v>12976</v>
      </c>
      <c r="C6120" s="121" t="s">
        <v>35</v>
      </c>
      <c r="D6120" s="123" t="s">
        <v>19029</v>
      </c>
    </row>
    <row r="6121" spans="1:4" ht="27" x14ac:dyDescent="0.2">
      <c r="A6121" s="120" t="s">
        <v>8042</v>
      </c>
      <c r="B6121" s="122" t="s">
        <v>12977</v>
      </c>
      <c r="C6121" s="121" t="s">
        <v>35</v>
      </c>
      <c r="D6121" s="123" t="s">
        <v>13778</v>
      </c>
    </row>
    <row r="6122" spans="1:4" ht="40.5" x14ac:dyDescent="0.2">
      <c r="A6122" s="120" t="s">
        <v>8044</v>
      </c>
      <c r="B6122" s="122" t="s">
        <v>12978</v>
      </c>
      <c r="C6122" s="121" t="s">
        <v>8</v>
      </c>
      <c r="D6122" s="123" t="s">
        <v>19030</v>
      </c>
    </row>
    <row r="6123" spans="1:4" ht="40.5" x14ac:dyDescent="0.2">
      <c r="A6123" s="120" t="s">
        <v>8045</v>
      </c>
      <c r="B6123" s="122" t="s">
        <v>12979</v>
      </c>
      <c r="C6123" s="121" t="s">
        <v>8</v>
      </c>
      <c r="D6123" s="123" t="s">
        <v>19031</v>
      </c>
    </row>
    <row r="6124" spans="1:4" ht="13.5" x14ac:dyDescent="0.2">
      <c r="A6124" s="120" t="s">
        <v>8046</v>
      </c>
      <c r="B6124" s="122" t="s">
        <v>12980</v>
      </c>
      <c r="C6124" s="121" t="s">
        <v>14757</v>
      </c>
      <c r="D6124" s="123" t="s">
        <v>19032</v>
      </c>
    </row>
    <row r="6125" spans="1:4" ht="13.5" x14ac:dyDescent="0.2">
      <c r="A6125" s="120" t="s">
        <v>8047</v>
      </c>
      <c r="B6125" s="122" t="s">
        <v>12981</v>
      </c>
      <c r="C6125" s="121" t="s">
        <v>14757</v>
      </c>
      <c r="D6125" s="123" t="s">
        <v>2599</v>
      </c>
    </row>
    <row r="6126" spans="1:4" ht="27" x14ac:dyDescent="0.2">
      <c r="A6126" s="120" t="s">
        <v>8048</v>
      </c>
      <c r="B6126" s="122" t="s">
        <v>12982</v>
      </c>
      <c r="C6126" s="121" t="s">
        <v>14757</v>
      </c>
      <c r="D6126" s="123" t="s">
        <v>17286</v>
      </c>
    </row>
    <row r="6127" spans="1:4" ht="27" x14ac:dyDescent="0.2">
      <c r="A6127" s="120" t="s">
        <v>8049</v>
      </c>
      <c r="B6127" s="122" t="s">
        <v>12983</v>
      </c>
      <c r="C6127" s="121" t="s">
        <v>14757</v>
      </c>
      <c r="D6127" s="123" t="s">
        <v>19033</v>
      </c>
    </row>
    <row r="6128" spans="1:4" ht="27" x14ac:dyDescent="0.2">
      <c r="A6128" s="120" t="s">
        <v>8051</v>
      </c>
      <c r="B6128" s="122" t="s">
        <v>12984</v>
      </c>
      <c r="C6128" s="121" t="s">
        <v>14757</v>
      </c>
      <c r="D6128" s="123" t="s">
        <v>19034</v>
      </c>
    </row>
    <row r="6129" spans="1:4" ht="13.5" x14ac:dyDescent="0.2">
      <c r="A6129" s="120" t="s">
        <v>8052</v>
      </c>
      <c r="B6129" s="122" t="s">
        <v>12985</v>
      </c>
      <c r="C6129" s="121" t="s">
        <v>8</v>
      </c>
      <c r="D6129" s="123" t="s">
        <v>275</v>
      </c>
    </row>
    <row r="6130" spans="1:4" ht="13.5" x14ac:dyDescent="0.2">
      <c r="A6130" s="120" t="s">
        <v>8053</v>
      </c>
      <c r="B6130" s="122" t="s">
        <v>12986</v>
      </c>
      <c r="C6130" s="121" t="s">
        <v>8</v>
      </c>
      <c r="D6130" s="123" t="s">
        <v>861</v>
      </c>
    </row>
    <row r="6131" spans="1:4" ht="13.5" x14ac:dyDescent="0.2">
      <c r="A6131" s="120" t="s">
        <v>8054</v>
      </c>
      <c r="B6131" s="122" t="s">
        <v>12987</v>
      </c>
      <c r="C6131" s="121" t="s">
        <v>8</v>
      </c>
      <c r="D6131" s="123" t="s">
        <v>2013</v>
      </c>
    </row>
    <row r="6132" spans="1:4" ht="27" x14ac:dyDescent="0.2">
      <c r="A6132" s="120" t="s">
        <v>8055</v>
      </c>
      <c r="B6132" s="122" t="s">
        <v>12988</v>
      </c>
      <c r="C6132" s="121" t="s">
        <v>35</v>
      </c>
      <c r="D6132" s="123" t="s">
        <v>16472</v>
      </c>
    </row>
    <row r="6133" spans="1:4" ht="13.5" x14ac:dyDescent="0.2">
      <c r="A6133" s="120" t="s">
        <v>8056</v>
      </c>
      <c r="B6133" s="122" t="s">
        <v>12989</v>
      </c>
      <c r="C6133" s="121" t="s">
        <v>8</v>
      </c>
      <c r="D6133" s="123" t="s">
        <v>13357</v>
      </c>
    </row>
    <row r="6134" spans="1:4" ht="13.5" x14ac:dyDescent="0.2">
      <c r="A6134" s="120" t="s">
        <v>8057</v>
      </c>
      <c r="B6134" s="122" t="s">
        <v>12990</v>
      </c>
      <c r="C6134" s="121" t="s">
        <v>8</v>
      </c>
      <c r="D6134" s="123" t="s">
        <v>5468</v>
      </c>
    </row>
    <row r="6135" spans="1:4" ht="13.5" x14ac:dyDescent="0.2">
      <c r="A6135" s="120" t="s">
        <v>8058</v>
      </c>
      <c r="B6135" s="122" t="s">
        <v>12991</v>
      </c>
      <c r="C6135" s="121" t="s">
        <v>8</v>
      </c>
      <c r="D6135" s="123" t="s">
        <v>5468</v>
      </c>
    </row>
    <row r="6136" spans="1:4" ht="13.5" x14ac:dyDescent="0.2">
      <c r="A6136" s="120" t="s">
        <v>8059</v>
      </c>
      <c r="B6136" s="122" t="s">
        <v>12992</v>
      </c>
      <c r="C6136" s="121" t="s">
        <v>8</v>
      </c>
      <c r="D6136" s="123" t="s">
        <v>767</v>
      </c>
    </row>
    <row r="6137" spans="1:4" ht="13.5" x14ac:dyDescent="0.2">
      <c r="A6137" s="120" t="s">
        <v>8060</v>
      </c>
      <c r="B6137" s="122" t="s">
        <v>12993</v>
      </c>
      <c r="C6137" s="121" t="s">
        <v>8</v>
      </c>
      <c r="D6137" s="123" t="s">
        <v>1197</v>
      </c>
    </row>
    <row r="6138" spans="1:4" ht="13.5" x14ac:dyDescent="0.2">
      <c r="A6138" s="120" t="s">
        <v>8061</v>
      </c>
      <c r="B6138" s="122" t="s">
        <v>12994</v>
      </c>
      <c r="C6138" s="121" t="s">
        <v>8</v>
      </c>
      <c r="D6138" s="123" t="s">
        <v>19035</v>
      </c>
    </row>
    <row r="6139" spans="1:4" ht="13.5" x14ac:dyDescent="0.2">
      <c r="A6139" s="120" t="s">
        <v>8062</v>
      </c>
      <c r="B6139" s="122" t="s">
        <v>12995</v>
      </c>
      <c r="C6139" s="121" t="s">
        <v>8</v>
      </c>
      <c r="D6139" s="123" t="s">
        <v>660</v>
      </c>
    </row>
    <row r="6140" spans="1:4" ht="13.5" x14ac:dyDescent="0.2">
      <c r="A6140" s="120" t="s">
        <v>8063</v>
      </c>
      <c r="B6140" s="122" t="s">
        <v>12996</v>
      </c>
      <c r="C6140" s="121" t="s">
        <v>8</v>
      </c>
      <c r="D6140" s="123" t="s">
        <v>4620</v>
      </c>
    </row>
    <row r="6141" spans="1:4" ht="27" x14ac:dyDescent="0.2">
      <c r="A6141" s="120" t="s">
        <v>8064</v>
      </c>
      <c r="B6141" s="122" t="s">
        <v>12997</v>
      </c>
      <c r="C6141" s="121" t="s">
        <v>8</v>
      </c>
      <c r="D6141" s="123" t="s">
        <v>97</v>
      </c>
    </row>
    <row r="6142" spans="1:4" ht="27" x14ac:dyDescent="0.2">
      <c r="A6142" s="120" t="s">
        <v>8065</v>
      </c>
      <c r="B6142" s="122" t="s">
        <v>12998</v>
      </c>
      <c r="C6142" s="121" t="s">
        <v>14757</v>
      </c>
      <c r="D6142" s="123" t="s">
        <v>19036</v>
      </c>
    </row>
    <row r="6143" spans="1:4" ht="27" x14ac:dyDescent="0.2">
      <c r="A6143" s="120" t="s">
        <v>8066</v>
      </c>
      <c r="B6143" s="122" t="s">
        <v>12999</v>
      </c>
      <c r="C6143" s="121" t="s">
        <v>14757</v>
      </c>
      <c r="D6143" s="123" t="s">
        <v>19037</v>
      </c>
    </row>
    <row r="6144" spans="1:4" ht="27" x14ac:dyDescent="0.2">
      <c r="A6144" s="120" t="s">
        <v>8067</v>
      </c>
      <c r="B6144" s="122" t="s">
        <v>13000</v>
      </c>
      <c r="C6144" s="121" t="s">
        <v>14757</v>
      </c>
      <c r="D6144" s="123" t="s">
        <v>19038</v>
      </c>
    </row>
    <row r="6145" spans="1:4" ht="27" x14ac:dyDescent="0.2">
      <c r="A6145" s="120" t="s">
        <v>8068</v>
      </c>
      <c r="B6145" s="122" t="s">
        <v>13001</v>
      </c>
      <c r="C6145" s="121" t="s">
        <v>14757</v>
      </c>
      <c r="D6145" s="123" t="s">
        <v>14388</v>
      </c>
    </row>
    <row r="6146" spans="1:4" ht="27" x14ac:dyDescent="0.2">
      <c r="A6146" s="120" t="s">
        <v>8069</v>
      </c>
      <c r="B6146" s="122" t="s">
        <v>13002</v>
      </c>
      <c r="C6146" s="121" t="s">
        <v>14757</v>
      </c>
      <c r="D6146" s="123" t="s">
        <v>18064</v>
      </c>
    </row>
    <row r="6147" spans="1:4" ht="27" x14ac:dyDescent="0.2">
      <c r="A6147" s="120" t="s">
        <v>8070</v>
      </c>
      <c r="B6147" s="122" t="s">
        <v>13003</v>
      </c>
      <c r="C6147" s="121" t="s">
        <v>14757</v>
      </c>
      <c r="D6147" s="123" t="s">
        <v>19039</v>
      </c>
    </row>
    <row r="6148" spans="1:4" ht="27" x14ac:dyDescent="0.2">
      <c r="A6148" s="120" t="s">
        <v>8071</v>
      </c>
      <c r="B6148" s="122" t="s">
        <v>13004</v>
      </c>
      <c r="C6148" s="121" t="s">
        <v>14757</v>
      </c>
      <c r="D6148" s="123" t="s">
        <v>19040</v>
      </c>
    </row>
    <row r="6149" spans="1:4" ht="27" x14ac:dyDescent="0.2">
      <c r="A6149" s="120" t="s">
        <v>8072</v>
      </c>
      <c r="B6149" s="122" t="s">
        <v>13005</v>
      </c>
      <c r="C6149" s="121" t="s">
        <v>14757</v>
      </c>
      <c r="D6149" s="123" t="s">
        <v>19041</v>
      </c>
    </row>
    <row r="6150" spans="1:4" ht="27" x14ac:dyDescent="0.2">
      <c r="A6150" s="120" t="s">
        <v>8073</v>
      </c>
      <c r="B6150" s="122" t="s">
        <v>13006</v>
      </c>
      <c r="C6150" s="121" t="s">
        <v>14757</v>
      </c>
      <c r="D6150" s="123" t="s">
        <v>19042</v>
      </c>
    </row>
    <row r="6151" spans="1:4" ht="27" x14ac:dyDescent="0.2">
      <c r="A6151" s="120" t="s">
        <v>8074</v>
      </c>
      <c r="B6151" s="122" t="s">
        <v>13007</v>
      </c>
      <c r="C6151" s="121" t="s">
        <v>14757</v>
      </c>
      <c r="D6151" s="123" t="s">
        <v>19043</v>
      </c>
    </row>
    <row r="6152" spans="1:4" ht="13.5" x14ac:dyDescent="0.2">
      <c r="A6152" s="120" t="s">
        <v>8075</v>
      </c>
      <c r="B6152" s="122" t="s">
        <v>13008</v>
      </c>
      <c r="C6152" s="121" t="s">
        <v>1</v>
      </c>
      <c r="D6152" s="123" t="s">
        <v>1381</v>
      </c>
    </row>
    <row r="6153" spans="1:4" ht="13.5" x14ac:dyDescent="0.2">
      <c r="A6153" s="120" t="s">
        <v>8076</v>
      </c>
      <c r="B6153" s="122" t="s">
        <v>13009</v>
      </c>
      <c r="C6153" s="121" t="s">
        <v>1</v>
      </c>
      <c r="D6153" s="123" t="s">
        <v>82</v>
      </c>
    </row>
    <row r="6154" spans="1:4" ht="13.5" x14ac:dyDescent="0.2">
      <c r="A6154" s="120" t="s">
        <v>8077</v>
      </c>
      <c r="B6154" s="122" t="s">
        <v>13010</v>
      </c>
      <c r="C6154" s="121" t="s">
        <v>1</v>
      </c>
      <c r="D6154" s="123" t="s">
        <v>2264</v>
      </c>
    </row>
    <row r="6155" spans="1:4" ht="13.5" x14ac:dyDescent="0.2">
      <c r="A6155" s="120" t="s">
        <v>8078</v>
      </c>
      <c r="B6155" s="122" t="s">
        <v>13011</v>
      </c>
      <c r="C6155" s="121" t="s">
        <v>1</v>
      </c>
      <c r="D6155" s="123" t="s">
        <v>827</v>
      </c>
    </row>
    <row r="6156" spans="1:4" ht="13.5" x14ac:dyDescent="0.2">
      <c r="A6156" s="120" t="s">
        <v>8079</v>
      </c>
      <c r="B6156" s="122" t="s">
        <v>13012</v>
      </c>
      <c r="C6156" s="121" t="s">
        <v>1</v>
      </c>
      <c r="D6156" s="123" t="s">
        <v>14501</v>
      </c>
    </row>
    <row r="6157" spans="1:4" ht="13.5" x14ac:dyDescent="0.2">
      <c r="A6157" s="120" t="s">
        <v>8080</v>
      </c>
      <c r="B6157" s="122" t="s">
        <v>13013</v>
      </c>
      <c r="C6157" s="121" t="s">
        <v>1</v>
      </c>
      <c r="D6157" s="123" t="s">
        <v>1115</v>
      </c>
    </row>
    <row r="6158" spans="1:4" ht="13.5" x14ac:dyDescent="0.2">
      <c r="A6158" s="120" t="s">
        <v>8081</v>
      </c>
      <c r="B6158" s="122" t="s">
        <v>13014</v>
      </c>
      <c r="C6158" s="121" t="s">
        <v>1</v>
      </c>
      <c r="D6158" s="123" t="s">
        <v>877</v>
      </c>
    </row>
    <row r="6159" spans="1:4" ht="13.5" x14ac:dyDescent="0.2">
      <c r="A6159" s="120" t="s">
        <v>8082</v>
      </c>
      <c r="B6159" s="122" t="s">
        <v>13015</v>
      </c>
      <c r="C6159" s="121" t="s">
        <v>1</v>
      </c>
      <c r="D6159" s="123" t="s">
        <v>3663</v>
      </c>
    </row>
    <row r="6160" spans="1:4" ht="13.5" x14ac:dyDescent="0.2">
      <c r="A6160" s="120" t="s">
        <v>8083</v>
      </c>
      <c r="B6160" s="122" t="s">
        <v>13016</v>
      </c>
      <c r="C6160" s="121" t="s">
        <v>1</v>
      </c>
      <c r="D6160" s="123" t="s">
        <v>13477</v>
      </c>
    </row>
    <row r="6161" spans="1:6" ht="13.5" x14ac:dyDescent="0.2">
      <c r="A6161" s="120" t="s">
        <v>8084</v>
      </c>
      <c r="B6161" s="122" t="s">
        <v>13017</v>
      </c>
      <c r="C6161" s="121" t="s">
        <v>1</v>
      </c>
      <c r="D6161" s="123" t="s">
        <v>1341</v>
      </c>
    </row>
    <row r="6162" spans="1:6" ht="13.5" x14ac:dyDescent="0.2">
      <c r="A6162" s="120" t="s">
        <v>8085</v>
      </c>
      <c r="B6162" s="122" t="s">
        <v>13018</v>
      </c>
      <c r="C6162" s="121" t="s">
        <v>1</v>
      </c>
      <c r="D6162" s="123" t="s">
        <v>14434</v>
      </c>
    </row>
    <row r="6163" spans="1:6" ht="13.5" x14ac:dyDescent="0.2">
      <c r="A6163" s="120" t="s">
        <v>8086</v>
      </c>
      <c r="B6163" s="122" t="s">
        <v>13019</v>
      </c>
      <c r="C6163" s="121" t="s">
        <v>1</v>
      </c>
      <c r="D6163" s="123" t="s">
        <v>5670</v>
      </c>
    </row>
    <row r="6164" spans="1:6" ht="13.5" x14ac:dyDescent="0.2">
      <c r="A6164" s="120" t="s">
        <v>8087</v>
      </c>
      <c r="B6164" s="122" t="s">
        <v>13020</v>
      </c>
      <c r="C6164" s="121" t="s">
        <v>1</v>
      </c>
      <c r="D6164" s="123" t="s">
        <v>19044</v>
      </c>
    </row>
    <row r="6165" spans="1:6" ht="13.5" x14ac:dyDescent="0.2">
      <c r="A6165" s="120" t="s">
        <v>8088</v>
      </c>
      <c r="B6165" s="122" t="s">
        <v>13021</v>
      </c>
      <c r="C6165" s="121" t="s">
        <v>1</v>
      </c>
      <c r="D6165" s="123" t="s">
        <v>527</v>
      </c>
    </row>
    <row r="6166" spans="1:6" ht="13.5" x14ac:dyDescent="0.2">
      <c r="A6166" s="120" t="s">
        <v>8089</v>
      </c>
      <c r="B6166" s="122" t="s">
        <v>13022</v>
      </c>
      <c r="C6166" s="121" t="s">
        <v>1</v>
      </c>
      <c r="D6166" s="123" t="s">
        <v>7434</v>
      </c>
    </row>
    <row r="6167" spans="1:6" ht="13.5" x14ac:dyDescent="0.2">
      <c r="A6167" s="120" t="s">
        <v>8091</v>
      </c>
      <c r="B6167" s="122" t="s">
        <v>13023</v>
      </c>
      <c r="C6167" s="121" t="s">
        <v>1</v>
      </c>
      <c r="D6167" s="123" t="s">
        <v>264</v>
      </c>
    </row>
    <row r="6168" spans="1:6" ht="13.5" x14ac:dyDescent="0.2">
      <c r="A6168" s="120" t="s">
        <v>8092</v>
      </c>
      <c r="B6168" s="122" t="s">
        <v>13024</v>
      </c>
      <c r="C6168" s="121" t="s">
        <v>1</v>
      </c>
      <c r="D6168" s="123" t="s">
        <v>932</v>
      </c>
    </row>
    <row r="6169" spans="1:6" ht="13.5" x14ac:dyDescent="0.2">
      <c r="A6169" s="120" t="s">
        <v>8093</v>
      </c>
      <c r="B6169" s="122" t="s">
        <v>13025</v>
      </c>
      <c r="C6169" s="121" t="s">
        <v>1</v>
      </c>
      <c r="D6169" s="123" t="s">
        <v>898</v>
      </c>
      <c r="F6169" s="177"/>
    </row>
    <row r="6170" spans="1:6" ht="13.5" x14ac:dyDescent="0.2">
      <c r="A6170" s="120" t="s">
        <v>8094</v>
      </c>
      <c r="B6170" s="122" t="s">
        <v>13026</v>
      </c>
      <c r="C6170" s="121" t="s">
        <v>1</v>
      </c>
      <c r="D6170" s="123" t="s">
        <v>13558</v>
      </c>
    </row>
    <row r="6171" spans="1:6" ht="13.5" x14ac:dyDescent="0.2">
      <c r="A6171" s="120" t="s">
        <v>8095</v>
      </c>
      <c r="B6171" s="122" t="s">
        <v>13027</v>
      </c>
      <c r="C6171" s="121" t="s">
        <v>1</v>
      </c>
      <c r="D6171" s="123" t="s">
        <v>19045</v>
      </c>
    </row>
    <row r="6172" spans="1:6" ht="13.5" x14ac:dyDescent="0.2">
      <c r="A6172" s="120" t="s">
        <v>8096</v>
      </c>
      <c r="B6172" s="122" t="s">
        <v>13028</v>
      </c>
      <c r="C6172" s="121" t="s">
        <v>1</v>
      </c>
      <c r="D6172" s="123" t="s">
        <v>19046</v>
      </c>
    </row>
    <row r="6173" spans="1:6" ht="13.5" x14ac:dyDescent="0.2">
      <c r="A6173" s="120" t="s">
        <v>8097</v>
      </c>
      <c r="B6173" s="122" t="s">
        <v>13029</v>
      </c>
      <c r="C6173" s="121" t="s">
        <v>1</v>
      </c>
      <c r="D6173" s="123" t="s">
        <v>14047</v>
      </c>
    </row>
    <row r="6174" spans="1:6" ht="13.5" x14ac:dyDescent="0.2">
      <c r="A6174" s="120" t="s">
        <v>8098</v>
      </c>
      <c r="B6174" s="122" t="s">
        <v>13030</v>
      </c>
      <c r="C6174" s="121" t="s">
        <v>1</v>
      </c>
      <c r="D6174" s="123" t="s">
        <v>19047</v>
      </c>
    </row>
    <row r="6175" spans="1:6" ht="13.5" x14ac:dyDescent="0.2">
      <c r="A6175" s="120" t="s">
        <v>8100</v>
      </c>
      <c r="B6175" s="122" t="s">
        <v>13031</v>
      </c>
      <c r="C6175" s="121" t="s">
        <v>1</v>
      </c>
      <c r="D6175" s="123" t="s">
        <v>13571</v>
      </c>
    </row>
    <row r="6176" spans="1:6" ht="13.5" x14ac:dyDescent="0.2">
      <c r="A6176" s="120" t="s">
        <v>8101</v>
      </c>
      <c r="B6176" s="122" t="s">
        <v>13032</v>
      </c>
      <c r="C6176" s="121" t="s">
        <v>1</v>
      </c>
      <c r="D6176" s="123" t="s">
        <v>13728</v>
      </c>
    </row>
    <row r="6177" spans="1:4" ht="13.5" x14ac:dyDescent="0.2">
      <c r="A6177" s="120" t="s">
        <v>8103</v>
      </c>
      <c r="B6177" s="122" t="s">
        <v>13033</v>
      </c>
      <c r="C6177" s="121" t="s">
        <v>1</v>
      </c>
      <c r="D6177" s="123" t="s">
        <v>4195</v>
      </c>
    </row>
    <row r="6178" spans="1:4" ht="13.5" x14ac:dyDescent="0.2">
      <c r="A6178" s="120" t="s">
        <v>8104</v>
      </c>
      <c r="B6178" s="122" t="s">
        <v>13034</v>
      </c>
      <c r="C6178" s="121" t="s">
        <v>1</v>
      </c>
      <c r="D6178" s="123" t="s">
        <v>13474</v>
      </c>
    </row>
    <row r="6179" spans="1:4" ht="13.5" x14ac:dyDescent="0.2">
      <c r="A6179" s="120" t="s">
        <v>8105</v>
      </c>
      <c r="B6179" s="122" t="s">
        <v>13035</v>
      </c>
      <c r="C6179" s="121" t="s">
        <v>1</v>
      </c>
      <c r="D6179" s="123" t="s">
        <v>249</v>
      </c>
    </row>
    <row r="6180" spans="1:4" ht="13.5" x14ac:dyDescent="0.2">
      <c r="A6180" s="120" t="s">
        <v>8106</v>
      </c>
      <c r="B6180" s="122" t="s">
        <v>13036</v>
      </c>
      <c r="C6180" s="121" t="s">
        <v>1</v>
      </c>
      <c r="D6180" s="123" t="s">
        <v>17506</v>
      </c>
    </row>
    <row r="6181" spans="1:4" ht="13.5" x14ac:dyDescent="0.2">
      <c r="A6181" s="120" t="s">
        <v>8107</v>
      </c>
      <c r="B6181" s="122" t="s">
        <v>13037</v>
      </c>
      <c r="C6181" s="121" t="s">
        <v>1</v>
      </c>
      <c r="D6181" s="123" t="s">
        <v>14375</v>
      </c>
    </row>
    <row r="6182" spans="1:4" ht="13.5" x14ac:dyDescent="0.2">
      <c r="A6182" s="120" t="s">
        <v>8108</v>
      </c>
      <c r="B6182" s="122" t="s">
        <v>13038</v>
      </c>
      <c r="C6182" s="121" t="s">
        <v>1</v>
      </c>
      <c r="D6182" s="123" t="s">
        <v>657</v>
      </c>
    </row>
    <row r="6183" spans="1:4" ht="13.5" x14ac:dyDescent="0.2">
      <c r="A6183" s="120" t="s">
        <v>8109</v>
      </c>
      <c r="B6183" s="122" t="s">
        <v>13039</v>
      </c>
      <c r="C6183" s="121" t="s">
        <v>1</v>
      </c>
      <c r="D6183" s="123" t="s">
        <v>1373</v>
      </c>
    </row>
    <row r="6184" spans="1:4" ht="13.5" x14ac:dyDescent="0.2">
      <c r="A6184" s="120" t="s">
        <v>8110</v>
      </c>
      <c r="B6184" s="122" t="s">
        <v>13040</v>
      </c>
      <c r="C6184" s="121" t="s">
        <v>1</v>
      </c>
      <c r="D6184" s="123" t="s">
        <v>19048</v>
      </c>
    </row>
    <row r="6185" spans="1:4" ht="13.5" x14ac:dyDescent="0.2">
      <c r="A6185" s="120" t="s">
        <v>8111</v>
      </c>
      <c r="B6185" s="122" t="s">
        <v>13041</v>
      </c>
      <c r="C6185" s="121" t="s">
        <v>1</v>
      </c>
      <c r="D6185" s="123" t="s">
        <v>19049</v>
      </c>
    </row>
    <row r="6186" spans="1:4" ht="13.5" x14ac:dyDescent="0.2">
      <c r="A6186" s="120" t="s">
        <v>8113</v>
      </c>
      <c r="B6186" s="122" t="s">
        <v>13042</v>
      </c>
      <c r="C6186" s="121" t="s">
        <v>1</v>
      </c>
      <c r="D6186" s="123" t="s">
        <v>3703</v>
      </c>
    </row>
    <row r="6187" spans="1:4" ht="13.5" x14ac:dyDescent="0.2">
      <c r="A6187" s="120" t="s">
        <v>8115</v>
      </c>
      <c r="B6187" s="122" t="s">
        <v>13043</v>
      </c>
      <c r="C6187" s="121" t="s">
        <v>1</v>
      </c>
      <c r="D6187" s="123" t="s">
        <v>13558</v>
      </c>
    </row>
    <row r="6188" spans="1:4" ht="13.5" x14ac:dyDescent="0.2">
      <c r="A6188" s="120" t="s">
        <v>8116</v>
      </c>
      <c r="B6188" s="122" t="s">
        <v>13044</v>
      </c>
      <c r="C6188" s="121" t="s">
        <v>1</v>
      </c>
      <c r="D6188" s="123" t="s">
        <v>19050</v>
      </c>
    </row>
    <row r="6189" spans="1:4" ht="13.5" x14ac:dyDescent="0.2">
      <c r="A6189" s="120" t="s">
        <v>8117</v>
      </c>
      <c r="B6189" s="122" t="s">
        <v>13045</v>
      </c>
      <c r="C6189" s="121" t="s">
        <v>1</v>
      </c>
      <c r="D6189" s="123" t="s">
        <v>19051</v>
      </c>
    </row>
    <row r="6190" spans="1:4" ht="13.5" x14ac:dyDescent="0.2">
      <c r="A6190" s="120" t="s">
        <v>8118</v>
      </c>
      <c r="B6190" s="122" t="s">
        <v>13046</v>
      </c>
      <c r="C6190" s="121" t="s">
        <v>1</v>
      </c>
      <c r="D6190" s="123" t="s">
        <v>14550</v>
      </c>
    </row>
    <row r="6191" spans="1:4" ht="13.5" x14ac:dyDescent="0.2">
      <c r="A6191" s="120" t="s">
        <v>8119</v>
      </c>
      <c r="B6191" s="122" t="s">
        <v>13047</v>
      </c>
      <c r="C6191" s="121" t="s">
        <v>1</v>
      </c>
      <c r="D6191" s="123" t="s">
        <v>19052</v>
      </c>
    </row>
    <row r="6192" spans="1:4" ht="13.5" x14ac:dyDescent="0.2">
      <c r="A6192" s="120" t="s">
        <v>8120</v>
      </c>
      <c r="B6192" s="122" t="s">
        <v>13048</v>
      </c>
      <c r="C6192" s="121" t="s">
        <v>1</v>
      </c>
      <c r="D6192" s="123" t="s">
        <v>7370</v>
      </c>
    </row>
    <row r="6193" spans="1:4" ht="13.5" x14ac:dyDescent="0.2">
      <c r="A6193" s="120" t="s">
        <v>8121</v>
      </c>
      <c r="B6193" s="122" t="s">
        <v>13049</v>
      </c>
      <c r="C6193" s="121" t="s">
        <v>1</v>
      </c>
      <c r="D6193" s="123" t="s">
        <v>6002</v>
      </c>
    </row>
    <row r="6194" spans="1:4" ht="13.5" x14ac:dyDescent="0.2">
      <c r="A6194" s="120" t="s">
        <v>8122</v>
      </c>
      <c r="B6194" s="122" t="s">
        <v>13050</v>
      </c>
      <c r="C6194" s="121" t="s">
        <v>1</v>
      </c>
      <c r="D6194" s="123" t="s">
        <v>17792</v>
      </c>
    </row>
    <row r="6195" spans="1:4" ht="13.5" x14ac:dyDescent="0.2">
      <c r="A6195" s="120" t="s">
        <v>8123</v>
      </c>
      <c r="B6195" s="122" t="s">
        <v>13051</v>
      </c>
      <c r="C6195" s="121" t="s">
        <v>1</v>
      </c>
      <c r="D6195" s="123" t="s">
        <v>17931</v>
      </c>
    </row>
    <row r="6196" spans="1:4" ht="13.5" x14ac:dyDescent="0.2">
      <c r="A6196" s="120" t="s">
        <v>8124</v>
      </c>
      <c r="B6196" s="122" t="s">
        <v>13052</v>
      </c>
      <c r="C6196" s="121" t="s">
        <v>1</v>
      </c>
      <c r="D6196" s="123" t="s">
        <v>18008</v>
      </c>
    </row>
    <row r="6197" spans="1:4" ht="13.5" x14ac:dyDescent="0.2">
      <c r="A6197" s="120" t="s">
        <v>8125</v>
      </c>
      <c r="B6197" s="122" t="s">
        <v>16186</v>
      </c>
      <c r="C6197" s="121" t="s">
        <v>1</v>
      </c>
      <c r="D6197" s="123" t="s">
        <v>473</v>
      </c>
    </row>
    <row r="6198" spans="1:4" ht="13.5" x14ac:dyDescent="0.2">
      <c r="A6198" s="120" t="s">
        <v>8126</v>
      </c>
      <c r="B6198" s="122" t="s">
        <v>13053</v>
      </c>
      <c r="C6198" s="121" t="s">
        <v>1</v>
      </c>
      <c r="D6198" s="123" t="s">
        <v>13569</v>
      </c>
    </row>
    <row r="6199" spans="1:4" ht="13.5" x14ac:dyDescent="0.2">
      <c r="A6199" s="120" t="s">
        <v>8127</v>
      </c>
      <c r="B6199" s="122" t="s">
        <v>13054</v>
      </c>
      <c r="C6199" s="121" t="s">
        <v>1</v>
      </c>
      <c r="D6199" s="123" t="s">
        <v>8112</v>
      </c>
    </row>
    <row r="6200" spans="1:4" ht="13.5" x14ac:dyDescent="0.2">
      <c r="A6200" s="120" t="s">
        <v>8128</v>
      </c>
      <c r="B6200" s="122" t="s">
        <v>13055</v>
      </c>
      <c r="C6200" s="121" t="s">
        <v>1</v>
      </c>
      <c r="D6200" s="123" t="s">
        <v>19053</v>
      </c>
    </row>
    <row r="6201" spans="1:4" ht="13.5" x14ac:dyDescent="0.2">
      <c r="A6201" s="120" t="s">
        <v>8129</v>
      </c>
      <c r="B6201" s="122" t="s">
        <v>13056</v>
      </c>
      <c r="C6201" s="121" t="s">
        <v>1</v>
      </c>
      <c r="D6201" s="123" t="s">
        <v>1378</v>
      </c>
    </row>
    <row r="6202" spans="1:4" ht="13.5" x14ac:dyDescent="0.2">
      <c r="A6202" s="120" t="s">
        <v>8131</v>
      </c>
      <c r="B6202" s="122" t="s">
        <v>13057</v>
      </c>
      <c r="C6202" s="121" t="s">
        <v>1</v>
      </c>
      <c r="D6202" s="123" t="s">
        <v>17507</v>
      </c>
    </row>
    <row r="6203" spans="1:4" ht="13.5" x14ac:dyDescent="0.2">
      <c r="A6203" s="120" t="s">
        <v>8132</v>
      </c>
      <c r="B6203" s="122" t="s">
        <v>13058</v>
      </c>
      <c r="C6203" s="121" t="s">
        <v>1</v>
      </c>
      <c r="D6203" s="123" t="s">
        <v>17789</v>
      </c>
    </row>
    <row r="6204" spans="1:4" ht="13.5" x14ac:dyDescent="0.2">
      <c r="A6204" s="120" t="s">
        <v>8134</v>
      </c>
      <c r="B6204" s="122" t="s">
        <v>13059</v>
      </c>
      <c r="C6204" s="121" t="s">
        <v>1</v>
      </c>
      <c r="D6204" s="123" t="s">
        <v>19054</v>
      </c>
    </row>
    <row r="6205" spans="1:4" ht="13.5" x14ac:dyDescent="0.2">
      <c r="A6205" s="120" t="s">
        <v>8135</v>
      </c>
      <c r="B6205" s="122" t="s">
        <v>13060</v>
      </c>
      <c r="C6205" s="121" t="s">
        <v>1</v>
      </c>
      <c r="D6205" s="123" t="s">
        <v>17415</v>
      </c>
    </row>
    <row r="6206" spans="1:4" ht="13.5" x14ac:dyDescent="0.2">
      <c r="A6206" s="120" t="s">
        <v>8136</v>
      </c>
      <c r="B6206" s="122" t="s">
        <v>13061</v>
      </c>
      <c r="C6206" s="121" t="s">
        <v>1</v>
      </c>
      <c r="D6206" s="123" t="s">
        <v>1149</v>
      </c>
    </row>
    <row r="6207" spans="1:4" ht="13.5" x14ac:dyDescent="0.2">
      <c r="A6207" s="120" t="s">
        <v>8137</v>
      </c>
      <c r="B6207" s="122" t="s">
        <v>13062</v>
      </c>
      <c r="C6207" s="121" t="s">
        <v>1</v>
      </c>
      <c r="D6207" s="123" t="s">
        <v>370</v>
      </c>
    </row>
    <row r="6208" spans="1:4" ht="13.5" x14ac:dyDescent="0.2">
      <c r="A6208" s="120" t="s">
        <v>8138</v>
      </c>
      <c r="B6208" s="122" t="s">
        <v>13063</v>
      </c>
      <c r="C6208" s="121" t="s">
        <v>1</v>
      </c>
      <c r="D6208" s="123" t="s">
        <v>19055</v>
      </c>
    </row>
    <row r="6209" spans="1:4" ht="13.5" x14ac:dyDescent="0.2">
      <c r="A6209" s="120" t="s">
        <v>8139</v>
      </c>
      <c r="B6209" s="122" t="s">
        <v>13064</v>
      </c>
      <c r="C6209" s="121" t="s">
        <v>1</v>
      </c>
      <c r="D6209" s="123" t="s">
        <v>19056</v>
      </c>
    </row>
    <row r="6210" spans="1:4" ht="13.5" x14ac:dyDescent="0.2">
      <c r="A6210" s="120" t="s">
        <v>8140</v>
      </c>
      <c r="B6210" s="122" t="s">
        <v>13065</v>
      </c>
      <c r="C6210" s="121" t="s">
        <v>1</v>
      </c>
      <c r="D6210" s="123" t="s">
        <v>7415</v>
      </c>
    </row>
    <row r="6211" spans="1:4" ht="13.5" x14ac:dyDescent="0.2">
      <c r="A6211" s="120" t="s">
        <v>8141</v>
      </c>
      <c r="B6211" s="122" t="s">
        <v>13066</v>
      </c>
      <c r="C6211" s="121" t="s">
        <v>1</v>
      </c>
      <c r="D6211" s="123" t="s">
        <v>19048</v>
      </c>
    </row>
    <row r="6212" spans="1:4" ht="27" x14ac:dyDescent="0.2">
      <c r="A6212" s="120" t="s">
        <v>8142</v>
      </c>
      <c r="B6212" s="122" t="s">
        <v>13067</v>
      </c>
      <c r="C6212" s="121" t="s">
        <v>1</v>
      </c>
      <c r="D6212" s="123" t="s">
        <v>1299</v>
      </c>
    </row>
    <row r="6213" spans="1:4" ht="13.5" x14ac:dyDescent="0.2">
      <c r="A6213" s="120" t="s">
        <v>8143</v>
      </c>
      <c r="B6213" s="122" t="s">
        <v>13068</v>
      </c>
      <c r="C6213" s="121" t="s">
        <v>1</v>
      </c>
      <c r="D6213" s="123" t="s">
        <v>14257</v>
      </c>
    </row>
    <row r="6214" spans="1:4" ht="13.5" x14ac:dyDescent="0.2">
      <c r="A6214" s="120" t="s">
        <v>8144</v>
      </c>
      <c r="B6214" s="122" t="s">
        <v>13069</v>
      </c>
      <c r="C6214" s="121" t="s">
        <v>1</v>
      </c>
      <c r="D6214" s="123" t="s">
        <v>14534</v>
      </c>
    </row>
    <row r="6215" spans="1:4" ht="13.5" x14ac:dyDescent="0.2">
      <c r="A6215" s="120" t="s">
        <v>8145</v>
      </c>
      <c r="B6215" s="122" t="s">
        <v>13070</v>
      </c>
      <c r="C6215" s="121" t="s">
        <v>1</v>
      </c>
      <c r="D6215" s="123" t="s">
        <v>13558</v>
      </c>
    </row>
    <row r="6216" spans="1:4" ht="13.5" x14ac:dyDescent="0.2">
      <c r="A6216" s="120" t="s">
        <v>8146</v>
      </c>
      <c r="B6216" s="122" t="s">
        <v>13071</v>
      </c>
      <c r="C6216" s="121" t="s">
        <v>1</v>
      </c>
      <c r="D6216" s="123" t="s">
        <v>395</v>
      </c>
    </row>
    <row r="6217" spans="1:4" ht="13.5" x14ac:dyDescent="0.2">
      <c r="A6217" s="120" t="s">
        <v>8147</v>
      </c>
      <c r="B6217" s="122" t="s">
        <v>13072</v>
      </c>
      <c r="C6217" s="121" t="s">
        <v>1</v>
      </c>
      <c r="D6217" s="123" t="s">
        <v>8102</v>
      </c>
    </row>
    <row r="6218" spans="1:4" ht="13.5" x14ac:dyDescent="0.2">
      <c r="A6218" s="120" t="s">
        <v>8148</v>
      </c>
      <c r="B6218" s="122" t="s">
        <v>13073</v>
      </c>
      <c r="C6218" s="121" t="s">
        <v>1</v>
      </c>
      <c r="D6218" s="123" t="s">
        <v>14182</v>
      </c>
    </row>
    <row r="6219" spans="1:4" ht="13.5" x14ac:dyDescent="0.2">
      <c r="A6219" s="120" t="s">
        <v>8149</v>
      </c>
      <c r="B6219" s="122" t="s">
        <v>13074</v>
      </c>
      <c r="C6219" s="121" t="s">
        <v>1</v>
      </c>
      <c r="D6219" s="123" t="s">
        <v>16405</v>
      </c>
    </row>
    <row r="6220" spans="1:4" ht="13.5" x14ac:dyDescent="0.2">
      <c r="A6220" s="120" t="s">
        <v>8150</v>
      </c>
      <c r="B6220" s="122" t="s">
        <v>13075</v>
      </c>
      <c r="C6220" s="121" t="s">
        <v>1</v>
      </c>
      <c r="D6220" s="123" t="s">
        <v>4229</v>
      </c>
    </row>
    <row r="6221" spans="1:4" ht="13.5" x14ac:dyDescent="0.2">
      <c r="A6221" s="120" t="s">
        <v>8151</v>
      </c>
      <c r="B6221" s="122" t="s">
        <v>13076</v>
      </c>
      <c r="C6221" s="121" t="s">
        <v>1</v>
      </c>
      <c r="D6221" s="123" t="s">
        <v>4625</v>
      </c>
    </row>
    <row r="6222" spans="1:4" ht="13.5" x14ac:dyDescent="0.2">
      <c r="A6222" s="120" t="s">
        <v>8152</v>
      </c>
      <c r="B6222" s="122" t="s">
        <v>13077</v>
      </c>
      <c r="C6222" s="121" t="s">
        <v>1</v>
      </c>
      <c r="D6222" s="123" t="s">
        <v>13477</v>
      </c>
    </row>
    <row r="6223" spans="1:4" ht="13.5" x14ac:dyDescent="0.2">
      <c r="A6223" s="120" t="s">
        <v>8153</v>
      </c>
      <c r="B6223" s="122" t="s">
        <v>13078</v>
      </c>
      <c r="C6223" s="121" t="s">
        <v>1</v>
      </c>
      <c r="D6223" s="123" t="s">
        <v>5175</v>
      </c>
    </row>
    <row r="6224" spans="1:4" ht="13.5" x14ac:dyDescent="0.2">
      <c r="A6224" s="120" t="s">
        <v>8154</v>
      </c>
      <c r="B6224" s="122" t="s">
        <v>13079</v>
      </c>
      <c r="C6224" s="121" t="s">
        <v>1</v>
      </c>
      <c r="D6224" s="123" t="s">
        <v>14010</v>
      </c>
    </row>
    <row r="6225" spans="1:4" ht="27" x14ac:dyDescent="0.2">
      <c r="A6225" s="120" t="s">
        <v>8155</v>
      </c>
      <c r="B6225" s="122" t="s">
        <v>13080</v>
      </c>
      <c r="C6225" s="121" t="s">
        <v>1</v>
      </c>
      <c r="D6225" s="123" t="s">
        <v>14453</v>
      </c>
    </row>
    <row r="6226" spans="1:4" ht="13.5" x14ac:dyDescent="0.2">
      <c r="A6226" s="120" t="s">
        <v>8156</v>
      </c>
      <c r="B6226" s="122" t="s">
        <v>13081</v>
      </c>
      <c r="C6226" s="121" t="s">
        <v>1</v>
      </c>
      <c r="D6226" s="123" t="s">
        <v>14253</v>
      </c>
    </row>
    <row r="6227" spans="1:4" ht="13.5" x14ac:dyDescent="0.2">
      <c r="A6227" s="120" t="s">
        <v>8158</v>
      </c>
      <c r="B6227" s="122" t="s">
        <v>13082</v>
      </c>
      <c r="C6227" s="121" t="s">
        <v>1</v>
      </c>
      <c r="D6227" s="123" t="s">
        <v>1431</v>
      </c>
    </row>
    <row r="6228" spans="1:4" ht="13.5" x14ac:dyDescent="0.2">
      <c r="A6228" s="120" t="s">
        <v>8159</v>
      </c>
      <c r="B6228" s="122" t="s">
        <v>13083</v>
      </c>
      <c r="C6228" s="121" t="s">
        <v>1</v>
      </c>
      <c r="D6228" s="123" t="s">
        <v>19057</v>
      </c>
    </row>
    <row r="6229" spans="1:4" ht="13.5" x14ac:dyDescent="0.2">
      <c r="A6229" s="120" t="s">
        <v>8160</v>
      </c>
      <c r="B6229" s="122" t="s">
        <v>13084</v>
      </c>
      <c r="C6229" s="121" t="s">
        <v>1</v>
      </c>
      <c r="D6229" s="123" t="s">
        <v>629</v>
      </c>
    </row>
    <row r="6230" spans="1:4" ht="13.5" x14ac:dyDescent="0.2">
      <c r="A6230" s="120" t="s">
        <v>8161</v>
      </c>
      <c r="B6230" s="122" t="s">
        <v>13085</v>
      </c>
      <c r="C6230" s="121" t="s">
        <v>1</v>
      </c>
      <c r="D6230" s="123" t="s">
        <v>14100</v>
      </c>
    </row>
    <row r="6231" spans="1:4" ht="13.5" x14ac:dyDescent="0.2">
      <c r="A6231" s="120" t="s">
        <v>8162</v>
      </c>
      <c r="B6231" s="122" t="s">
        <v>13086</v>
      </c>
      <c r="C6231" s="121" t="s">
        <v>1</v>
      </c>
      <c r="D6231" s="123" t="s">
        <v>7370</v>
      </c>
    </row>
    <row r="6232" spans="1:4" ht="13.5" x14ac:dyDescent="0.2">
      <c r="A6232" s="120" t="s">
        <v>8163</v>
      </c>
      <c r="B6232" s="122" t="s">
        <v>13087</v>
      </c>
      <c r="C6232" s="121" t="s">
        <v>1</v>
      </c>
      <c r="D6232" s="123" t="s">
        <v>683</v>
      </c>
    </row>
    <row r="6233" spans="1:4" ht="13.5" x14ac:dyDescent="0.2">
      <c r="A6233" s="120" t="s">
        <v>8164</v>
      </c>
      <c r="B6233" s="122" t="s">
        <v>13088</v>
      </c>
      <c r="C6233" s="121" t="s">
        <v>1</v>
      </c>
      <c r="D6233" s="123" t="s">
        <v>19058</v>
      </c>
    </row>
    <row r="6234" spans="1:4" ht="13.5" x14ac:dyDescent="0.2">
      <c r="A6234" s="120" t="s">
        <v>8165</v>
      </c>
      <c r="B6234" s="122" t="s">
        <v>13089</v>
      </c>
      <c r="C6234" s="121" t="s">
        <v>1</v>
      </c>
      <c r="D6234" s="123" t="s">
        <v>5447</v>
      </c>
    </row>
    <row r="6235" spans="1:4" ht="13.5" x14ac:dyDescent="0.2">
      <c r="A6235" s="120" t="s">
        <v>8166</v>
      </c>
      <c r="B6235" s="122" t="s">
        <v>13090</v>
      </c>
      <c r="C6235" s="121" t="s">
        <v>1</v>
      </c>
      <c r="D6235" s="123" t="s">
        <v>13262</v>
      </c>
    </row>
    <row r="6236" spans="1:4" ht="13.5" x14ac:dyDescent="0.2">
      <c r="A6236" s="120" t="s">
        <v>8167</v>
      </c>
      <c r="B6236" s="122" t="s">
        <v>13091</v>
      </c>
      <c r="C6236" s="121" t="s">
        <v>1</v>
      </c>
      <c r="D6236" s="123" t="s">
        <v>891</v>
      </c>
    </row>
    <row r="6237" spans="1:4" ht="13.5" x14ac:dyDescent="0.2">
      <c r="A6237" s="120" t="s">
        <v>8169</v>
      </c>
      <c r="B6237" s="122" t="s">
        <v>13092</v>
      </c>
      <c r="C6237" s="121" t="s">
        <v>1</v>
      </c>
      <c r="D6237" s="123" t="s">
        <v>486</v>
      </c>
    </row>
    <row r="6238" spans="1:4" ht="13.5" x14ac:dyDescent="0.2">
      <c r="A6238" s="120" t="s">
        <v>8170</v>
      </c>
      <c r="B6238" s="122" t="s">
        <v>16187</v>
      </c>
      <c r="C6238" s="121" t="s">
        <v>1</v>
      </c>
      <c r="D6238" s="123" t="s">
        <v>13386</v>
      </c>
    </row>
    <row r="6239" spans="1:4" ht="13.5" x14ac:dyDescent="0.2">
      <c r="A6239" s="120" t="s">
        <v>8171</v>
      </c>
      <c r="B6239" s="122" t="s">
        <v>13093</v>
      </c>
      <c r="C6239" s="121" t="s">
        <v>1</v>
      </c>
      <c r="D6239" s="123" t="s">
        <v>14411</v>
      </c>
    </row>
    <row r="6240" spans="1:4" ht="13.5" x14ac:dyDescent="0.2">
      <c r="A6240" s="120" t="s">
        <v>8172</v>
      </c>
      <c r="B6240" s="122" t="s">
        <v>13094</v>
      </c>
      <c r="C6240" s="121" t="s">
        <v>1</v>
      </c>
      <c r="D6240" s="123" t="s">
        <v>19059</v>
      </c>
    </row>
    <row r="6241" spans="1:4" ht="13.5" x14ac:dyDescent="0.2">
      <c r="A6241" s="120" t="s">
        <v>8173</v>
      </c>
      <c r="B6241" s="122" t="s">
        <v>13095</v>
      </c>
      <c r="C6241" s="121" t="s">
        <v>1</v>
      </c>
      <c r="D6241" s="123" t="s">
        <v>13844</v>
      </c>
    </row>
    <row r="6242" spans="1:4" ht="13.5" x14ac:dyDescent="0.2">
      <c r="A6242" s="120" t="s">
        <v>8174</v>
      </c>
      <c r="B6242" s="122" t="s">
        <v>13096</v>
      </c>
      <c r="C6242" s="121" t="s">
        <v>1</v>
      </c>
      <c r="D6242" s="123" t="s">
        <v>901</v>
      </c>
    </row>
    <row r="6243" spans="1:4" ht="13.5" x14ac:dyDescent="0.2">
      <c r="A6243" s="120" t="s">
        <v>8175</v>
      </c>
      <c r="B6243" s="122" t="s">
        <v>13097</v>
      </c>
      <c r="C6243" s="121" t="s">
        <v>1</v>
      </c>
      <c r="D6243" s="123" t="s">
        <v>13888</v>
      </c>
    </row>
    <row r="6244" spans="1:4" ht="13.5" x14ac:dyDescent="0.2">
      <c r="A6244" s="120" t="s">
        <v>8176</v>
      </c>
      <c r="B6244" s="122" t="s">
        <v>13098</v>
      </c>
      <c r="C6244" s="121" t="s">
        <v>1</v>
      </c>
      <c r="D6244" s="123" t="s">
        <v>2599</v>
      </c>
    </row>
    <row r="6245" spans="1:4" ht="13.5" x14ac:dyDescent="0.2">
      <c r="A6245" s="120" t="s">
        <v>8177</v>
      </c>
      <c r="B6245" s="122" t="s">
        <v>13099</v>
      </c>
      <c r="C6245" s="121" t="s">
        <v>1</v>
      </c>
      <c r="D6245" s="123" t="s">
        <v>6062</v>
      </c>
    </row>
    <row r="6246" spans="1:4" ht="13.5" x14ac:dyDescent="0.2">
      <c r="A6246" s="120" t="s">
        <v>8178</v>
      </c>
      <c r="B6246" s="122" t="s">
        <v>16188</v>
      </c>
      <c r="C6246" s="121" t="s">
        <v>1</v>
      </c>
      <c r="D6246" s="123" t="s">
        <v>19060</v>
      </c>
    </row>
    <row r="6247" spans="1:4" ht="13.5" x14ac:dyDescent="0.2">
      <c r="A6247" s="120" t="s">
        <v>8179</v>
      </c>
      <c r="B6247" s="122" t="s">
        <v>13100</v>
      </c>
      <c r="C6247" s="121" t="s">
        <v>1</v>
      </c>
      <c r="D6247" s="123" t="s">
        <v>14222</v>
      </c>
    </row>
    <row r="6248" spans="1:4" ht="13.5" x14ac:dyDescent="0.2">
      <c r="A6248" s="120" t="s">
        <v>8180</v>
      </c>
      <c r="B6248" s="122" t="s">
        <v>13101</v>
      </c>
      <c r="C6248" s="121" t="s">
        <v>1</v>
      </c>
      <c r="D6248" s="123" t="s">
        <v>19061</v>
      </c>
    </row>
    <row r="6249" spans="1:4" ht="13.5" x14ac:dyDescent="0.2">
      <c r="A6249" s="120" t="s">
        <v>8181</v>
      </c>
      <c r="B6249" s="122" t="s">
        <v>13102</v>
      </c>
      <c r="C6249" s="121" t="s">
        <v>1</v>
      </c>
      <c r="D6249" s="123" t="s">
        <v>19062</v>
      </c>
    </row>
    <row r="6250" spans="1:4" ht="13.5" x14ac:dyDescent="0.2">
      <c r="A6250" s="120" t="s">
        <v>8182</v>
      </c>
      <c r="B6250" s="122" t="s">
        <v>13103</v>
      </c>
      <c r="C6250" s="121" t="s">
        <v>1</v>
      </c>
      <c r="D6250" s="123" t="s">
        <v>13789</v>
      </c>
    </row>
    <row r="6251" spans="1:4" ht="13.5" x14ac:dyDescent="0.2">
      <c r="A6251" s="120" t="s">
        <v>8183</v>
      </c>
      <c r="B6251" s="122" t="s">
        <v>13104</v>
      </c>
      <c r="C6251" s="121" t="s">
        <v>1</v>
      </c>
      <c r="D6251" s="123" t="s">
        <v>13716</v>
      </c>
    </row>
    <row r="6252" spans="1:4" ht="13.5" x14ac:dyDescent="0.2">
      <c r="A6252" s="120" t="s">
        <v>8184</v>
      </c>
      <c r="B6252" s="122" t="s">
        <v>13105</v>
      </c>
      <c r="C6252" s="121" t="s">
        <v>1</v>
      </c>
      <c r="D6252" s="123" t="s">
        <v>14653</v>
      </c>
    </row>
    <row r="6253" spans="1:4" ht="13.5" x14ac:dyDescent="0.2">
      <c r="A6253" s="120" t="s">
        <v>8185</v>
      </c>
      <c r="B6253" s="122" t="s">
        <v>13106</v>
      </c>
      <c r="C6253" s="121" t="s">
        <v>13228</v>
      </c>
      <c r="D6253" s="123" t="s">
        <v>19063</v>
      </c>
    </row>
    <row r="6254" spans="1:4" ht="13.5" x14ac:dyDescent="0.2">
      <c r="A6254" s="120" t="s">
        <v>8186</v>
      </c>
      <c r="B6254" s="122" t="s">
        <v>13107</v>
      </c>
      <c r="C6254" s="121" t="s">
        <v>13228</v>
      </c>
      <c r="D6254" s="123" t="s">
        <v>19064</v>
      </c>
    </row>
    <row r="6255" spans="1:4" ht="13.5" x14ac:dyDescent="0.2">
      <c r="A6255" s="120" t="s">
        <v>8187</v>
      </c>
      <c r="B6255" s="122" t="s">
        <v>13108</v>
      </c>
      <c r="C6255" s="121" t="s">
        <v>13228</v>
      </c>
      <c r="D6255" s="123" t="s">
        <v>19065</v>
      </c>
    </row>
    <row r="6256" spans="1:4" ht="13.5" x14ac:dyDescent="0.2">
      <c r="A6256" s="120" t="s">
        <v>8188</v>
      </c>
      <c r="B6256" s="122" t="s">
        <v>13090</v>
      </c>
      <c r="C6256" s="121" t="s">
        <v>13228</v>
      </c>
      <c r="D6256" s="123" t="s">
        <v>19066</v>
      </c>
    </row>
    <row r="6257" spans="1:4" ht="13.5" x14ac:dyDescent="0.2">
      <c r="A6257" s="120" t="s">
        <v>8189</v>
      </c>
      <c r="B6257" s="122" t="s">
        <v>13097</v>
      </c>
      <c r="C6257" s="121" t="s">
        <v>13228</v>
      </c>
      <c r="D6257" s="123" t="s">
        <v>19067</v>
      </c>
    </row>
    <row r="6258" spans="1:4" ht="13.5" x14ac:dyDescent="0.2">
      <c r="A6258" s="120" t="s">
        <v>8190</v>
      </c>
      <c r="B6258" s="122" t="s">
        <v>13098</v>
      </c>
      <c r="C6258" s="121" t="s">
        <v>13228</v>
      </c>
      <c r="D6258" s="123" t="s">
        <v>19068</v>
      </c>
    </row>
    <row r="6259" spans="1:4" ht="13.5" x14ac:dyDescent="0.2">
      <c r="A6259" s="120" t="s">
        <v>8191</v>
      </c>
      <c r="B6259" s="122" t="s">
        <v>13095</v>
      </c>
      <c r="C6259" s="121" t="s">
        <v>13228</v>
      </c>
      <c r="D6259" s="123" t="s">
        <v>19069</v>
      </c>
    </row>
    <row r="6260" spans="1:4" ht="13.5" x14ac:dyDescent="0.2">
      <c r="A6260" s="120" t="s">
        <v>8192</v>
      </c>
      <c r="B6260" s="122" t="s">
        <v>13091</v>
      </c>
      <c r="C6260" s="121" t="s">
        <v>13228</v>
      </c>
      <c r="D6260" s="123" t="s">
        <v>19070</v>
      </c>
    </row>
    <row r="6261" spans="1:4" ht="13.5" x14ac:dyDescent="0.2">
      <c r="A6261" s="120" t="s">
        <v>8193</v>
      </c>
      <c r="B6261" s="122" t="s">
        <v>13092</v>
      </c>
      <c r="C6261" s="121" t="s">
        <v>13228</v>
      </c>
      <c r="D6261" s="123" t="s">
        <v>19071</v>
      </c>
    </row>
    <row r="6262" spans="1:4" ht="13.5" x14ac:dyDescent="0.2">
      <c r="A6262" s="120" t="s">
        <v>8194</v>
      </c>
      <c r="B6262" s="122" t="s">
        <v>16188</v>
      </c>
      <c r="C6262" s="121" t="s">
        <v>13228</v>
      </c>
      <c r="D6262" s="123" t="s">
        <v>19072</v>
      </c>
    </row>
    <row r="6263" spans="1:4" ht="13.5" x14ac:dyDescent="0.2">
      <c r="A6263" s="120" t="s">
        <v>8195</v>
      </c>
      <c r="B6263" s="122" t="s">
        <v>13096</v>
      </c>
      <c r="C6263" s="121" t="s">
        <v>13228</v>
      </c>
      <c r="D6263" s="123" t="s">
        <v>19073</v>
      </c>
    </row>
    <row r="6264" spans="1:4" ht="13.5" x14ac:dyDescent="0.2">
      <c r="A6264" s="120" t="s">
        <v>8196</v>
      </c>
      <c r="B6264" s="122" t="s">
        <v>13100</v>
      </c>
      <c r="C6264" s="121" t="s">
        <v>13228</v>
      </c>
      <c r="D6264" s="123" t="s">
        <v>19074</v>
      </c>
    </row>
    <row r="6265" spans="1:4" ht="13.5" x14ac:dyDescent="0.2">
      <c r="A6265" s="120" t="s">
        <v>8197</v>
      </c>
      <c r="B6265" s="122" t="s">
        <v>13101</v>
      </c>
      <c r="C6265" s="121" t="s">
        <v>13228</v>
      </c>
      <c r="D6265" s="123" t="s">
        <v>19075</v>
      </c>
    </row>
    <row r="6266" spans="1:4" ht="13.5" x14ac:dyDescent="0.2">
      <c r="A6266" s="120" t="s">
        <v>8198</v>
      </c>
      <c r="B6266" s="122" t="s">
        <v>16189</v>
      </c>
      <c r="C6266" s="121" t="s">
        <v>13228</v>
      </c>
      <c r="D6266" s="123" t="s">
        <v>19076</v>
      </c>
    </row>
    <row r="6267" spans="1:4" ht="13.5" x14ac:dyDescent="0.2">
      <c r="A6267" s="120" t="s">
        <v>8199</v>
      </c>
      <c r="B6267" s="122" t="s">
        <v>13109</v>
      </c>
      <c r="C6267" s="121" t="s">
        <v>13228</v>
      </c>
      <c r="D6267" s="123" t="s">
        <v>19077</v>
      </c>
    </row>
    <row r="6268" spans="1:4" ht="13.5" x14ac:dyDescent="0.2">
      <c r="A6268" s="120" t="s">
        <v>8200</v>
      </c>
      <c r="B6268" s="122" t="s">
        <v>13110</v>
      </c>
      <c r="C6268" s="121" t="s">
        <v>13228</v>
      </c>
      <c r="D6268" s="123" t="s">
        <v>19078</v>
      </c>
    </row>
    <row r="6269" spans="1:4" ht="13.5" x14ac:dyDescent="0.2">
      <c r="A6269" s="120" t="s">
        <v>8201</v>
      </c>
      <c r="B6269" s="122" t="s">
        <v>13111</v>
      </c>
      <c r="C6269" s="121" t="s">
        <v>13228</v>
      </c>
      <c r="D6269" s="123" t="s">
        <v>19079</v>
      </c>
    </row>
    <row r="6270" spans="1:4" ht="13.5" x14ac:dyDescent="0.2">
      <c r="A6270" s="120" t="s">
        <v>8202</v>
      </c>
      <c r="B6270" s="122" t="s">
        <v>13102</v>
      </c>
      <c r="C6270" s="121" t="s">
        <v>13228</v>
      </c>
      <c r="D6270" s="123" t="s">
        <v>19080</v>
      </c>
    </row>
    <row r="6271" spans="1:4" ht="13.5" x14ac:dyDescent="0.2">
      <c r="A6271" s="120" t="s">
        <v>8203</v>
      </c>
      <c r="B6271" s="122" t="s">
        <v>13103</v>
      </c>
      <c r="C6271" s="121" t="s">
        <v>13228</v>
      </c>
      <c r="D6271" s="123" t="s">
        <v>19081</v>
      </c>
    </row>
    <row r="6272" spans="1:4" ht="27" x14ac:dyDescent="0.2">
      <c r="A6272" s="120" t="s">
        <v>8204</v>
      </c>
      <c r="B6272" s="122" t="s">
        <v>13112</v>
      </c>
      <c r="C6272" s="121" t="s">
        <v>1</v>
      </c>
      <c r="D6272" s="123" t="s">
        <v>2186</v>
      </c>
    </row>
    <row r="6273" spans="1:4" ht="27" x14ac:dyDescent="0.2">
      <c r="A6273" s="120" t="s">
        <v>8205</v>
      </c>
      <c r="B6273" s="122" t="s">
        <v>13113</v>
      </c>
      <c r="C6273" s="121" t="s">
        <v>1</v>
      </c>
      <c r="D6273" s="123" t="s">
        <v>1127</v>
      </c>
    </row>
    <row r="6274" spans="1:4" ht="27" x14ac:dyDescent="0.2">
      <c r="A6274" s="120" t="s">
        <v>8206</v>
      </c>
      <c r="B6274" s="122" t="s">
        <v>13114</v>
      </c>
      <c r="C6274" s="121" t="s">
        <v>1</v>
      </c>
      <c r="D6274" s="123" t="s">
        <v>311</v>
      </c>
    </row>
    <row r="6275" spans="1:4" ht="27" x14ac:dyDescent="0.2">
      <c r="A6275" s="120" t="s">
        <v>8207</v>
      </c>
      <c r="B6275" s="122" t="s">
        <v>13115</v>
      </c>
      <c r="C6275" s="121" t="s">
        <v>1</v>
      </c>
      <c r="D6275" s="123" t="s">
        <v>2186</v>
      </c>
    </row>
    <row r="6276" spans="1:4" ht="27" x14ac:dyDescent="0.2">
      <c r="A6276" s="120" t="s">
        <v>8208</v>
      </c>
      <c r="B6276" s="122" t="s">
        <v>13116</v>
      </c>
      <c r="C6276" s="121" t="s">
        <v>1</v>
      </c>
      <c r="D6276" s="123" t="s">
        <v>311</v>
      </c>
    </row>
    <row r="6277" spans="1:4" ht="27" x14ac:dyDescent="0.2">
      <c r="A6277" s="120" t="s">
        <v>8209</v>
      </c>
      <c r="B6277" s="122" t="s">
        <v>13117</v>
      </c>
      <c r="C6277" s="121" t="s">
        <v>1</v>
      </c>
      <c r="D6277" s="123" t="s">
        <v>311</v>
      </c>
    </row>
    <row r="6278" spans="1:4" ht="13.5" x14ac:dyDescent="0.2">
      <c r="A6278" s="120" t="s">
        <v>8210</v>
      </c>
      <c r="B6278" s="122" t="s">
        <v>13118</v>
      </c>
      <c r="C6278" s="121" t="s">
        <v>1</v>
      </c>
      <c r="D6278" s="123" t="s">
        <v>1127</v>
      </c>
    </row>
    <row r="6279" spans="1:4" ht="27" x14ac:dyDescent="0.2">
      <c r="A6279" s="120" t="s">
        <v>8211</v>
      </c>
      <c r="B6279" s="122" t="s">
        <v>13119</v>
      </c>
      <c r="C6279" s="121" t="s">
        <v>1</v>
      </c>
      <c r="D6279" s="123" t="s">
        <v>1190</v>
      </c>
    </row>
    <row r="6280" spans="1:4" ht="27" x14ac:dyDescent="0.2">
      <c r="A6280" s="120" t="s">
        <v>8212</v>
      </c>
      <c r="B6280" s="122" t="s">
        <v>13120</v>
      </c>
      <c r="C6280" s="121" t="s">
        <v>1</v>
      </c>
      <c r="D6280" s="123" t="s">
        <v>270</v>
      </c>
    </row>
    <row r="6281" spans="1:4" ht="27" x14ac:dyDescent="0.2">
      <c r="A6281" s="120" t="s">
        <v>8213</v>
      </c>
      <c r="B6281" s="122" t="s">
        <v>13121</v>
      </c>
      <c r="C6281" s="121" t="s">
        <v>1</v>
      </c>
      <c r="D6281" s="123" t="s">
        <v>2283</v>
      </c>
    </row>
    <row r="6282" spans="1:4" ht="27" x14ac:dyDescent="0.2">
      <c r="A6282" s="120" t="s">
        <v>8214</v>
      </c>
      <c r="B6282" s="122" t="s">
        <v>13122</v>
      </c>
      <c r="C6282" s="121" t="s">
        <v>1</v>
      </c>
      <c r="D6282" s="123" t="s">
        <v>2283</v>
      </c>
    </row>
    <row r="6283" spans="1:4" ht="27" x14ac:dyDescent="0.2">
      <c r="A6283" s="120" t="s">
        <v>8215</v>
      </c>
      <c r="B6283" s="122" t="s">
        <v>13123</v>
      </c>
      <c r="C6283" s="121" t="s">
        <v>1</v>
      </c>
      <c r="D6283" s="123" t="s">
        <v>608</v>
      </c>
    </row>
    <row r="6284" spans="1:4" ht="27" x14ac:dyDescent="0.2">
      <c r="A6284" s="120" t="s">
        <v>8216</v>
      </c>
      <c r="B6284" s="122" t="s">
        <v>13124</v>
      </c>
      <c r="C6284" s="121" t="s">
        <v>1</v>
      </c>
      <c r="D6284" s="123" t="s">
        <v>73</v>
      </c>
    </row>
    <row r="6285" spans="1:4" ht="27" x14ac:dyDescent="0.2">
      <c r="A6285" s="120" t="s">
        <v>8217</v>
      </c>
      <c r="B6285" s="122" t="s">
        <v>13125</v>
      </c>
      <c r="C6285" s="121" t="s">
        <v>1</v>
      </c>
      <c r="D6285" s="123" t="s">
        <v>2186</v>
      </c>
    </row>
    <row r="6286" spans="1:4" ht="27" x14ac:dyDescent="0.2">
      <c r="A6286" s="120" t="s">
        <v>8218</v>
      </c>
      <c r="B6286" s="122" t="s">
        <v>13126</v>
      </c>
      <c r="C6286" s="121" t="s">
        <v>1</v>
      </c>
      <c r="D6286" s="123" t="s">
        <v>310</v>
      </c>
    </row>
    <row r="6287" spans="1:4" ht="27" x14ac:dyDescent="0.2">
      <c r="A6287" s="120" t="s">
        <v>8219</v>
      </c>
      <c r="B6287" s="122" t="s">
        <v>13127</v>
      </c>
      <c r="C6287" s="121" t="s">
        <v>1</v>
      </c>
      <c r="D6287" s="123" t="s">
        <v>787</v>
      </c>
    </row>
    <row r="6288" spans="1:4" ht="27" x14ac:dyDescent="0.2">
      <c r="A6288" s="120" t="s">
        <v>8220</v>
      </c>
      <c r="B6288" s="122" t="s">
        <v>13128</v>
      </c>
      <c r="C6288" s="121" t="s">
        <v>1</v>
      </c>
      <c r="D6288" s="123" t="s">
        <v>102</v>
      </c>
    </row>
    <row r="6289" spans="1:4" ht="27" x14ac:dyDescent="0.2">
      <c r="A6289" s="120" t="s">
        <v>8221</v>
      </c>
      <c r="B6289" s="122" t="s">
        <v>13129</v>
      </c>
      <c r="C6289" s="121" t="s">
        <v>1</v>
      </c>
      <c r="D6289" s="123" t="s">
        <v>2013</v>
      </c>
    </row>
    <row r="6290" spans="1:4" ht="27" x14ac:dyDescent="0.2">
      <c r="A6290" s="120" t="s">
        <v>8222</v>
      </c>
      <c r="B6290" s="122" t="s">
        <v>13130</v>
      </c>
      <c r="C6290" s="121" t="s">
        <v>1</v>
      </c>
      <c r="D6290" s="123" t="s">
        <v>310</v>
      </c>
    </row>
    <row r="6291" spans="1:4" ht="27" x14ac:dyDescent="0.2">
      <c r="A6291" s="120" t="s">
        <v>8223</v>
      </c>
      <c r="B6291" s="122" t="s">
        <v>13131</v>
      </c>
      <c r="C6291" s="121" t="s">
        <v>1</v>
      </c>
      <c r="D6291" s="123" t="s">
        <v>1939</v>
      </c>
    </row>
    <row r="6292" spans="1:4" ht="13.5" x14ac:dyDescent="0.2">
      <c r="A6292" s="120" t="s">
        <v>8224</v>
      </c>
      <c r="B6292" s="122" t="s">
        <v>13132</v>
      </c>
      <c r="C6292" s="121" t="s">
        <v>1</v>
      </c>
      <c r="D6292" s="123" t="s">
        <v>608</v>
      </c>
    </row>
    <row r="6293" spans="1:4" ht="27" x14ac:dyDescent="0.2">
      <c r="A6293" s="120" t="s">
        <v>8225</v>
      </c>
      <c r="B6293" s="122" t="s">
        <v>13133</v>
      </c>
      <c r="C6293" s="121" t="s">
        <v>1</v>
      </c>
      <c r="D6293" s="123" t="s">
        <v>2283</v>
      </c>
    </row>
    <row r="6294" spans="1:4" ht="27" x14ac:dyDescent="0.2">
      <c r="A6294" s="120" t="s">
        <v>8226</v>
      </c>
      <c r="B6294" s="122" t="s">
        <v>13134</v>
      </c>
      <c r="C6294" s="121" t="s">
        <v>1</v>
      </c>
      <c r="D6294" s="123" t="s">
        <v>1127</v>
      </c>
    </row>
    <row r="6295" spans="1:4" ht="27" x14ac:dyDescent="0.2">
      <c r="A6295" s="120" t="s">
        <v>8227</v>
      </c>
      <c r="B6295" s="122" t="s">
        <v>13135</v>
      </c>
      <c r="C6295" s="121" t="s">
        <v>1</v>
      </c>
      <c r="D6295" s="123" t="s">
        <v>311</v>
      </c>
    </row>
    <row r="6296" spans="1:4" ht="13.5" x14ac:dyDescent="0.2">
      <c r="A6296" s="120" t="s">
        <v>8228</v>
      </c>
      <c r="B6296" s="122" t="s">
        <v>13136</v>
      </c>
      <c r="C6296" s="121" t="s">
        <v>1</v>
      </c>
      <c r="D6296" s="123" t="s">
        <v>96</v>
      </c>
    </row>
    <row r="6297" spans="1:4" ht="27" x14ac:dyDescent="0.2">
      <c r="A6297" s="120" t="s">
        <v>8229</v>
      </c>
      <c r="B6297" s="122" t="s">
        <v>13137</v>
      </c>
      <c r="C6297" s="121" t="s">
        <v>1</v>
      </c>
      <c r="D6297" s="123" t="s">
        <v>95</v>
      </c>
    </row>
    <row r="6298" spans="1:4" ht="27" x14ac:dyDescent="0.2">
      <c r="A6298" s="120" t="s">
        <v>8230</v>
      </c>
      <c r="B6298" s="122" t="s">
        <v>13138</v>
      </c>
      <c r="C6298" s="121" t="s">
        <v>1</v>
      </c>
      <c r="D6298" s="123" t="s">
        <v>96</v>
      </c>
    </row>
    <row r="6299" spans="1:4" ht="27" x14ac:dyDescent="0.2">
      <c r="A6299" s="120" t="s">
        <v>8231</v>
      </c>
      <c r="B6299" s="122" t="s">
        <v>13139</v>
      </c>
      <c r="C6299" s="121" t="s">
        <v>1</v>
      </c>
      <c r="D6299" s="123" t="s">
        <v>308</v>
      </c>
    </row>
    <row r="6300" spans="1:4" ht="13.5" x14ac:dyDescent="0.2">
      <c r="A6300" s="120" t="s">
        <v>8232</v>
      </c>
      <c r="B6300" s="122" t="s">
        <v>13140</v>
      </c>
      <c r="C6300" s="121" t="s">
        <v>1</v>
      </c>
      <c r="D6300" s="123" t="s">
        <v>1127</v>
      </c>
    </row>
    <row r="6301" spans="1:4" ht="13.5" x14ac:dyDescent="0.2">
      <c r="A6301" s="120" t="s">
        <v>8233</v>
      </c>
      <c r="B6301" s="122" t="s">
        <v>13141</v>
      </c>
      <c r="C6301" s="121" t="s">
        <v>1</v>
      </c>
      <c r="D6301" s="123" t="s">
        <v>73</v>
      </c>
    </row>
    <row r="6302" spans="1:4" ht="27" x14ac:dyDescent="0.2">
      <c r="A6302" s="120" t="s">
        <v>8234</v>
      </c>
      <c r="B6302" s="122" t="s">
        <v>13142</v>
      </c>
      <c r="C6302" s="121" t="s">
        <v>1</v>
      </c>
      <c r="D6302" s="123" t="s">
        <v>312</v>
      </c>
    </row>
    <row r="6303" spans="1:4" ht="27" x14ac:dyDescent="0.2">
      <c r="A6303" s="120" t="s">
        <v>8235</v>
      </c>
      <c r="B6303" s="122" t="s">
        <v>13143</v>
      </c>
      <c r="C6303" s="121" t="s">
        <v>1</v>
      </c>
      <c r="D6303" s="123" t="s">
        <v>97</v>
      </c>
    </row>
    <row r="6304" spans="1:4" ht="13.5" x14ac:dyDescent="0.2">
      <c r="A6304" s="120" t="s">
        <v>8236</v>
      </c>
      <c r="B6304" s="122" t="s">
        <v>13144</v>
      </c>
      <c r="C6304" s="121" t="s">
        <v>1</v>
      </c>
      <c r="D6304" s="123" t="s">
        <v>2106</v>
      </c>
    </row>
    <row r="6305" spans="1:4" ht="27" x14ac:dyDescent="0.2">
      <c r="A6305" s="120" t="s">
        <v>8237</v>
      </c>
      <c r="B6305" s="122" t="s">
        <v>13145</v>
      </c>
      <c r="C6305" s="121" t="s">
        <v>1</v>
      </c>
      <c r="D6305" s="123" t="s">
        <v>102</v>
      </c>
    </row>
    <row r="6306" spans="1:4" ht="27" x14ac:dyDescent="0.2">
      <c r="A6306" s="120" t="s">
        <v>8238</v>
      </c>
      <c r="B6306" s="122" t="s">
        <v>13146</v>
      </c>
      <c r="C6306" s="121" t="s">
        <v>1</v>
      </c>
      <c r="D6306" s="123" t="s">
        <v>2283</v>
      </c>
    </row>
    <row r="6307" spans="1:4" ht="27" x14ac:dyDescent="0.2">
      <c r="A6307" s="120" t="s">
        <v>8239</v>
      </c>
      <c r="B6307" s="122" t="s">
        <v>13147</v>
      </c>
      <c r="C6307" s="121" t="s">
        <v>1</v>
      </c>
      <c r="D6307" s="123" t="s">
        <v>787</v>
      </c>
    </row>
    <row r="6308" spans="1:4" ht="27" x14ac:dyDescent="0.2">
      <c r="A6308" s="120" t="s">
        <v>8240</v>
      </c>
      <c r="B6308" s="122" t="s">
        <v>13148</v>
      </c>
      <c r="C6308" s="121" t="s">
        <v>1</v>
      </c>
      <c r="D6308" s="123" t="s">
        <v>313</v>
      </c>
    </row>
    <row r="6309" spans="1:4" ht="27" x14ac:dyDescent="0.2">
      <c r="A6309" s="120" t="s">
        <v>8241</v>
      </c>
      <c r="B6309" s="122" t="s">
        <v>13149</v>
      </c>
      <c r="C6309" s="121" t="s">
        <v>1</v>
      </c>
      <c r="D6309" s="123" t="s">
        <v>2481</v>
      </c>
    </row>
    <row r="6310" spans="1:4" ht="27" x14ac:dyDescent="0.2">
      <c r="A6310" s="120" t="s">
        <v>8242</v>
      </c>
      <c r="B6310" s="122" t="s">
        <v>13150</v>
      </c>
      <c r="C6310" s="121" t="s">
        <v>1</v>
      </c>
      <c r="D6310" s="123" t="s">
        <v>310</v>
      </c>
    </row>
    <row r="6311" spans="1:4" ht="27" x14ac:dyDescent="0.2">
      <c r="A6311" s="120" t="s">
        <v>8243</v>
      </c>
      <c r="B6311" s="122" t="s">
        <v>13151</v>
      </c>
      <c r="C6311" s="121" t="s">
        <v>1</v>
      </c>
      <c r="D6311" s="123" t="s">
        <v>789</v>
      </c>
    </row>
    <row r="6312" spans="1:4" ht="27" x14ac:dyDescent="0.2">
      <c r="A6312" s="120" t="s">
        <v>8244</v>
      </c>
      <c r="B6312" s="122" t="s">
        <v>13152</v>
      </c>
      <c r="C6312" s="121" t="s">
        <v>1</v>
      </c>
      <c r="D6312" s="123" t="s">
        <v>1090</v>
      </c>
    </row>
    <row r="6313" spans="1:4" ht="27" x14ac:dyDescent="0.2">
      <c r="A6313" s="120" t="s">
        <v>8245</v>
      </c>
      <c r="B6313" s="122" t="s">
        <v>13153</v>
      </c>
      <c r="C6313" s="121" t="s">
        <v>1</v>
      </c>
      <c r="D6313" s="123" t="s">
        <v>789</v>
      </c>
    </row>
    <row r="6314" spans="1:4" ht="27" x14ac:dyDescent="0.2">
      <c r="A6314" s="120" t="s">
        <v>8246</v>
      </c>
      <c r="B6314" s="122" t="s">
        <v>13154</v>
      </c>
      <c r="C6314" s="121" t="s">
        <v>1</v>
      </c>
      <c r="D6314" s="123" t="s">
        <v>444</v>
      </c>
    </row>
    <row r="6315" spans="1:4" ht="27" x14ac:dyDescent="0.2">
      <c r="A6315" s="120" t="s">
        <v>8247</v>
      </c>
      <c r="B6315" s="122" t="s">
        <v>16190</v>
      </c>
      <c r="C6315" s="121" t="s">
        <v>1</v>
      </c>
      <c r="D6315" s="123" t="s">
        <v>2013</v>
      </c>
    </row>
    <row r="6316" spans="1:4" ht="13.5" x14ac:dyDescent="0.2">
      <c r="A6316" s="120" t="s">
        <v>8248</v>
      </c>
      <c r="B6316" s="122" t="s">
        <v>13155</v>
      </c>
      <c r="C6316" s="121" t="s">
        <v>1</v>
      </c>
      <c r="D6316" s="123" t="s">
        <v>444</v>
      </c>
    </row>
    <row r="6317" spans="1:4" ht="27" x14ac:dyDescent="0.2">
      <c r="A6317" s="120" t="s">
        <v>8249</v>
      </c>
      <c r="B6317" s="122" t="s">
        <v>13156</v>
      </c>
      <c r="C6317" s="121" t="s">
        <v>1</v>
      </c>
      <c r="D6317" s="123" t="s">
        <v>2186</v>
      </c>
    </row>
    <row r="6318" spans="1:4" ht="27" x14ac:dyDescent="0.2">
      <c r="A6318" s="120" t="s">
        <v>8250</v>
      </c>
      <c r="B6318" s="122" t="s">
        <v>13157</v>
      </c>
      <c r="C6318" s="121" t="s">
        <v>1</v>
      </c>
      <c r="D6318" s="123" t="s">
        <v>311</v>
      </c>
    </row>
    <row r="6319" spans="1:4" ht="27" x14ac:dyDescent="0.2">
      <c r="A6319" s="120" t="s">
        <v>8251</v>
      </c>
      <c r="B6319" s="122" t="s">
        <v>13158</v>
      </c>
      <c r="C6319" s="121" t="s">
        <v>1</v>
      </c>
      <c r="D6319" s="123" t="s">
        <v>608</v>
      </c>
    </row>
    <row r="6320" spans="1:4" ht="27" x14ac:dyDescent="0.2">
      <c r="A6320" s="120" t="s">
        <v>8252</v>
      </c>
      <c r="B6320" s="122" t="s">
        <v>13159</v>
      </c>
      <c r="C6320" s="121" t="s">
        <v>1</v>
      </c>
      <c r="D6320" s="123" t="s">
        <v>102</v>
      </c>
    </row>
    <row r="6321" spans="1:4" ht="27" x14ac:dyDescent="0.2">
      <c r="A6321" s="120" t="s">
        <v>8253</v>
      </c>
      <c r="B6321" s="122" t="s">
        <v>13160</v>
      </c>
      <c r="C6321" s="121" t="s">
        <v>1</v>
      </c>
      <c r="D6321" s="123" t="s">
        <v>308</v>
      </c>
    </row>
    <row r="6322" spans="1:4" ht="27" x14ac:dyDescent="0.2">
      <c r="A6322" s="120" t="s">
        <v>8254</v>
      </c>
      <c r="B6322" s="122" t="s">
        <v>13161</v>
      </c>
      <c r="C6322" s="121" t="s">
        <v>1</v>
      </c>
      <c r="D6322" s="123" t="s">
        <v>98</v>
      </c>
    </row>
    <row r="6323" spans="1:4" ht="27" x14ac:dyDescent="0.2">
      <c r="A6323" s="120" t="s">
        <v>8255</v>
      </c>
      <c r="B6323" s="122" t="s">
        <v>13162</v>
      </c>
      <c r="C6323" s="121" t="s">
        <v>1</v>
      </c>
      <c r="D6323" s="123" t="s">
        <v>2106</v>
      </c>
    </row>
    <row r="6324" spans="1:4" ht="27" x14ac:dyDescent="0.2">
      <c r="A6324" s="120" t="s">
        <v>8256</v>
      </c>
      <c r="B6324" s="122" t="s">
        <v>13163</v>
      </c>
      <c r="C6324" s="121" t="s">
        <v>1</v>
      </c>
      <c r="D6324" s="123" t="s">
        <v>310</v>
      </c>
    </row>
    <row r="6325" spans="1:4" ht="27" x14ac:dyDescent="0.2">
      <c r="A6325" s="120" t="s">
        <v>8257</v>
      </c>
      <c r="B6325" s="122" t="s">
        <v>13164</v>
      </c>
      <c r="C6325" s="121" t="s">
        <v>1</v>
      </c>
      <c r="D6325" s="123" t="s">
        <v>608</v>
      </c>
    </row>
    <row r="6326" spans="1:4" ht="27" x14ac:dyDescent="0.2">
      <c r="A6326" s="120" t="s">
        <v>8258</v>
      </c>
      <c r="B6326" s="122" t="s">
        <v>13165</v>
      </c>
      <c r="C6326" s="121" t="s">
        <v>1</v>
      </c>
      <c r="D6326" s="123" t="s">
        <v>2283</v>
      </c>
    </row>
    <row r="6327" spans="1:4" ht="27" x14ac:dyDescent="0.2">
      <c r="A6327" s="120" t="s">
        <v>8259</v>
      </c>
      <c r="B6327" s="122" t="s">
        <v>13166</v>
      </c>
      <c r="C6327" s="121" t="s">
        <v>1</v>
      </c>
      <c r="D6327" s="123" t="s">
        <v>608</v>
      </c>
    </row>
    <row r="6328" spans="1:4" ht="27" x14ac:dyDescent="0.2">
      <c r="A6328" s="120" t="s">
        <v>8260</v>
      </c>
      <c r="B6328" s="122" t="s">
        <v>13167</v>
      </c>
      <c r="C6328" s="121" t="s">
        <v>1</v>
      </c>
      <c r="D6328" s="123" t="s">
        <v>74</v>
      </c>
    </row>
    <row r="6329" spans="1:4" ht="27" x14ac:dyDescent="0.2">
      <c r="A6329" s="120" t="s">
        <v>8261</v>
      </c>
      <c r="B6329" s="122" t="s">
        <v>13168</v>
      </c>
      <c r="C6329" s="121" t="s">
        <v>1</v>
      </c>
      <c r="D6329" s="123" t="s">
        <v>2186</v>
      </c>
    </row>
    <row r="6330" spans="1:4" ht="27" x14ac:dyDescent="0.2">
      <c r="A6330" s="120" t="s">
        <v>8262</v>
      </c>
      <c r="B6330" s="122" t="s">
        <v>13169</v>
      </c>
      <c r="C6330" s="121" t="s">
        <v>1</v>
      </c>
      <c r="D6330" s="123" t="s">
        <v>311</v>
      </c>
    </row>
    <row r="6331" spans="1:4" ht="27" x14ac:dyDescent="0.2">
      <c r="A6331" s="120" t="s">
        <v>8263</v>
      </c>
      <c r="B6331" s="122" t="s">
        <v>13170</v>
      </c>
      <c r="C6331" s="121" t="s">
        <v>1</v>
      </c>
      <c r="D6331" s="123" t="s">
        <v>308</v>
      </c>
    </row>
    <row r="6332" spans="1:4" ht="27" x14ac:dyDescent="0.2">
      <c r="A6332" s="120" t="s">
        <v>8264</v>
      </c>
      <c r="B6332" s="122" t="s">
        <v>13171</v>
      </c>
      <c r="C6332" s="121" t="s">
        <v>1</v>
      </c>
      <c r="D6332" s="123" t="s">
        <v>74</v>
      </c>
    </row>
    <row r="6333" spans="1:4" ht="13.5" x14ac:dyDescent="0.2">
      <c r="A6333" s="120" t="s">
        <v>8265</v>
      </c>
      <c r="B6333" s="122" t="s">
        <v>13172</v>
      </c>
      <c r="C6333" s="121" t="s">
        <v>1</v>
      </c>
      <c r="D6333" s="123" t="s">
        <v>102</v>
      </c>
    </row>
    <row r="6334" spans="1:4" ht="13.5" x14ac:dyDescent="0.2">
      <c r="A6334" s="120" t="s">
        <v>8266</v>
      </c>
      <c r="B6334" s="122" t="s">
        <v>13173</v>
      </c>
      <c r="C6334" s="121" t="s">
        <v>1</v>
      </c>
      <c r="D6334" s="123" t="s">
        <v>387</v>
      </c>
    </row>
    <row r="6335" spans="1:4" ht="13.5" x14ac:dyDescent="0.2">
      <c r="A6335" s="120" t="s">
        <v>8267</v>
      </c>
      <c r="B6335" s="122" t="s">
        <v>13174</v>
      </c>
      <c r="C6335" s="121" t="s">
        <v>1</v>
      </c>
      <c r="D6335" s="123" t="s">
        <v>2106</v>
      </c>
    </row>
    <row r="6336" spans="1:4" ht="27" x14ac:dyDescent="0.2">
      <c r="A6336" s="120" t="s">
        <v>8268</v>
      </c>
      <c r="B6336" s="122" t="s">
        <v>13175</v>
      </c>
      <c r="C6336" s="121" t="s">
        <v>1</v>
      </c>
      <c r="D6336" s="123" t="s">
        <v>312</v>
      </c>
    </row>
    <row r="6337" spans="1:4" ht="27" x14ac:dyDescent="0.2">
      <c r="A6337" s="120" t="s">
        <v>8269</v>
      </c>
      <c r="B6337" s="122" t="s">
        <v>13176</v>
      </c>
      <c r="C6337" s="121" t="s">
        <v>1</v>
      </c>
      <c r="D6337" s="123" t="s">
        <v>102</v>
      </c>
    </row>
    <row r="6338" spans="1:4" ht="13.5" x14ac:dyDescent="0.2">
      <c r="A6338" s="120" t="s">
        <v>8270</v>
      </c>
      <c r="B6338" s="122" t="s">
        <v>13177</v>
      </c>
      <c r="C6338" s="121" t="s">
        <v>1</v>
      </c>
      <c r="D6338" s="123" t="s">
        <v>2013</v>
      </c>
    </row>
    <row r="6339" spans="1:4" ht="13.5" x14ac:dyDescent="0.2">
      <c r="A6339" s="120" t="s">
        <v>8271</v>
      </c>
      <c r="B6339" s="122" t="s">
        <v>13178</v>
      </c>
      <c r="C6339" s="121" t="s">
        <v>1</v>
      </c>
      <c r="D6339" s="123" t="s">
        <v>1083</v>
      </c>
    </row>
    <row r="6340" spans="1:4" ht="13.5" x14ac:dyDescent="0.2">
      <c r="A6340" s="120" t="s">
        <v>8272</v>
      </c>
      <c r="B6340" s="122" t="s">
        <v>13179</v>
      </c>
      <c r="C6340" s="121" t="s">
        <v>1</v>
      </c>
      <c r="D6340" s="123" t="s">
        <v>1127</v>
      </c>
    </row>
    <row r="6341" spans="1:4" ht="13.5" x14ac:dyDescent="0.2">
      <c r="A6341" s="120" t="s">
        <v>8273</v>
      </c>
      <c r="B6341" s="122" t="s">
        <v>13180</v>
      </c>
      <c r="C6341" s="121" t="s">
        <v>1</v>
      </c>
      <c r="D6341" s="123" t="s">
        <v>313</v>
      </c>
    </row>
    <row r="6342" spans="1:4" ht="13.5" x14ac:dyDescent="0.2">
      <c r="A6342" s="120" t="s">
        <v>8274</v>
      </c>
      <c r="B6342" s="122" t="s">
        <v>13181</v>
      </c>
      <c r="C6342" s="121" t="s">
        <v>1</v>
      </c>
      <c r="D6342" s="123" t="s">
        <v>102</v>
      </c>
    </row>
    <row r="6343" spans="1:4" ht="27" x14ac:dyDescent="0.2">
      <c r="A6343" s="120" t="s">
        <v>8275</v>
      </c>
      <c r="B6343" s="122" t="s">
        <v>13182</v>
      </c>
      <c r="C6343" s="121" t="s">
        <v>1</v>
      </c>
      <c r="D6343" s="123" t="s">
        <v>787</v>
      </c>
    </row>
    <row r="6344" spans="1:4" ht="13.5" x14ac:dyDescent="0.2">
      <c r="A6344" s="120" t="s">
        <v>8276</v>
      </c>
      <c r="B6344" s="122" t="s">
        <v>13183</v>
      </c>
      <c r="C6344" s="121" t="s">
        <v>1</v>
      </c>
      <c r="D6344" s="123" t="s">
        <v>308</v>
      </c>
    </row>
    <row r="6345" spans="1:4" ht="27" x14ac:dyDescent="0.2">
      <c r="A6345" s="120" t="s">
        <v>8277</v>
      </c>
      <c r="B6345" s="122" t="s">
        <v>13184</v>
      </c>
      <c r="C6345" s="121" t="s">
        <v>1</v>
      </c>
      <c r="D6345" s="123" t="s">
        <v>747</v>
      </c>
    </row>
    <row r="6346" spans="1:4" ht="27" x14ac:dyDescent="0.2">
      <c r="A6346" s="120" t="s">
        <v>8278</v>
      </c>
      <c r="B6346" s="122" t="s">
        <v>13185</v>
      </c>
      <c r="C6346" s="121" t="s">
        <v>1</v>
      </c>
      <c r="D6346" s="123" t="s">
        <v>387</v>
      </c>
    </row>
    <row r="6347" spans="1:4" ht="27" x14ac:dyDescent="0.2">
      <c r="A6347" s="120" t="s">
        <v>8279</v>
      </c>
      <c r="B6347" s="122" t="s">
        <v>13186</v>
      </c>
      <c r="C6347" s="121" t="s">
        <v>1</v>
      </c>
      <c r="D6347" s="123" t="s">
        <v>308</v>
      </c>
    </row>
    <row r="6348" spans="1:4" ht="13.5" x14ac:dyDescent="0.2">
      <c r="A6348" s="120" t="s">
        <v>8280</v>
      </c>
      <c r="B6348" s="122" t="s">
        <v>13187</v>
      </c>
      <c r="C6348" s="121" t="s">
        <v>1</v>
      </c>
      <c r="D6348" s="123" t="s">
        <v>608</v>
      </c>
    </row>
    <row r="6349" spans="1:4" ht="13.5" x14ac:dyDescent="0.2">
      <c r="A6349" s="120" t="s">
        <v>8281</v>
      </c>
      <c r="B6349" s="122" t="s">
        <v>13188</v>
      </c>
      <c r="C6349" s="121" t="s">
        <v>1</v>
      </c>
      <c r="D6349" s="123" t="s">
        <v>787</v>
      </c>
    </row>
    <row r="6350" spans="1:4" ht="13.5" x14ac:dyDescent="0.2">
      <c r="A6350" s="120" t="s">
        <v>8282</v>
      </c>
      <c r="B6350" s="122" t="s">
        <v>13189</v>
      </c>
      <c r="C6350" s="121" t="s">
        <v>1</v>
      </c>
      <c r="D6350" s="123" t="s">
        <v>747</v>
      </c>
    </row>
    <row r="6351" spans="1:4" ht="27" x14ac:dyDescent="0.2">
      <c r="A6351" s="120" t="s">
        <v>8283</v>
      </c>
      <c r="B6351" s="122" t="s">
        <v>13190</v>
      </c>
      <c r="C6351" s="121" t="s">
        <v>1</v>
      </c>
      <c r="D6351" s="123" t="s">
        <v>1083</v>
      </c>
    </row>
    <row r="6352" spans="1:4" ht="27" x14ac:dyDescent="0.2">
      <c r="A6352" s="120" t="s">
        <v>8284</v>
      </c>
      <c r="B6352" s="122" t="s">
        <v>13191</v>
      </c>
      <c r="C6352" s="121" t="s">
        <v>1</v>
      </c>
      <c r="D6352" s="123" t="s">
        <v>2186</v>
      </c>
    </row>
    <row r="6353" spans="1:4" ht="13.5" x14ac:dyDescent="0.2">
      <c r="A6353" s="120" t="s">
        <v>8285</v>
      </c>
      <c r="B6353" s="122" t="s">
        <v>13192</v>
      </c>
      <c r="C6353" s="121" t="s">
        <v>1</v>
      </c>
      <c r="D6353" s="123" t="s">
        <v>310</v>
      </c>
    </row>
    <row r="6354" spans="1:4" ht="27" x14ac:dyDescent="0.2">
      <c r="A6354" s="120" t="s">
        <v>8286</v>
      </c>
      <c r="B6354" s="122" t="s">
        <v>13193</v>
      </c>
      <c r="C6354" s="121" t="s">
        <v>1</v>
      </c>
      <c r="D6354" s="123" t="s">
        <v>313</v>
      </c>
    </row>
    <row r="6355" spans="1:4" ht="13.5" x14ac:dyDescent="0.2">
      <c r="A6355" s="120" t="s">
        <v>8287</v>
      </c>
      <c r="B6355" s="122" t="s">
        <v>13194</v>
      </c>
      <c r="C6355" s="121" t="s">
        <v>1</v>
      </c>
      <c r="D6355" s="123" t="s">
        <v>1090</v>
      </c>
    </row>
    <row r="6356" spans="1:4" ht="27" x14ac:dyDescent="0.2">
      <c r="A6356" s="120" t="s">
        <v>8288</v>
      </c>
      <c r="B6356" s="122" t="s">
        <v>13195</v>
      </c>
      <c r="C6356" s="121" t="s">
        <v>1</v>
      </c>
      <c r="D6356" s="123" t="s">
        <v>815</v>
      </c>
    </row>
    <row r="6357" spans="1:4" ht="27" x14ac:dyDescent="0.2">
      <c r="A6357" s="120" t="s">
        <v>8289</v>
      </c>
      <c r="B6357" s="122" t="s">
        <v>13196</v>
      </c>
      <c r="C6357" s="121" t="s">
        <v>1</v>
      </c>
      <c r="D6357" s="123" t="s">
        <v>815</v>
      </c>
    </row>
    <row r="6358" spans="1:4" ht="27" x14ac:dyDescent="0.2">
      <c r="A6358" s="120" t="s">
        <v>8290</v>
      </c>
      <c r="B6358" s="122" t="s">
        <v>13197</v>
      </c>
      <c r="C6358" s="121" t="s">
        <v>1</v>
      </c>
      <c r="D6358" s="123" t="s">
        <v>1284</v>
      </c>
    </row>
    <row r="6359" spans="1:4" ht="27" x14ac:dyDescent="0.2">
      <c r="A6359" s="120" t="s">
        <v>8291</v>
      </c>
      <c r="B6359" s="122" t="s">
        <v>13198</v>
      </c>
      <c r="C6359" s="121" t="s">
        <v>1</v>
      </c>
      <c r="D6359" s="123" t="s">
        <v>82</v>
      </c>
    </row>
    <row r="6360" spans="1:4" ht="27" x14ac:dyDescent="0.2">
      <c r="A6360" s="120" t="s">
        <v>8292</v>
      </c>
      <c r="B6360" s="122" t="s">
        <v>13199</v>
      </c>
      <c r="C6360" s="121" t="s">
        <v>1</v>
      </c>
      <c r="D6360" s="123" t="s">
        <v>311</v>
      </c>
    </row>
    <row r="6361" spans="1:4" ht="27" x14ac:dyDescent="0.2">
      <c r="A6361" s="120" t="s">
        <v>8293</v>
      </c>
      <c r="B6361" s="122" t="s">
        <v>13200</v>
      </c>
      <c r="C6361" s="121" t="s">
        <v>1</v>
      </c>
      <c r="D6361" s="123" t="s">
        <v>789</v>
      </c>
    </row>
    <row r="6362" spans="1:4" ht="27" x14ac:dyDescent="0.2">
      <c r="A6362" s="120" t="s">
        <v>8294</v>
      </c>
      <c r="B6362" s="122" t="s">
        <v>13201</v>
      </c>
      <c r="C6362" s="121" t="s">
        <v>1</v>
      </c>
      <c r="D6362" s="123" t="s">
        <v>2186</v>
      </c>
    </row>
    <row r="6363" spans="1:4" ht="27" x14ac:dyDescent="0.2">
      <c r="A6363" s="120" t="s">
        <v>8295</v>
      </c>
      <c r="B6363" s="122" t="s">
        <v>13202</v>
      </c>
      <c r="C6363" s="121" t="s">
        <v>1</v>
      </c>
      <c r="D6363" s="123" t="s">
        <v>608</v>
      </c>
    </row>
    <row r="6364" spans="1:4" ht="27" x14ac:dyDescent="0.2">
      <c r="A6364" s="120" t="s">
        <v>8296</v>
      </c>
      <c r="B6364" s="122" t="s">
        <v>13203</v>
      </c>
      <c r="C6364" s="121" t="s">
        <v>1</v>
      </c>
      <c r="D6364" s="123" t="s">
        <v>231</v>
      </c>
    </row>
    <row r="6365" spans="1:4" ht="27" x14ac:dyDescent="0.2">
      <c r="A6365" s="120" t="s">
        <v>8297</v>
      </c>
      <c r="B6365" s="122" t="s">
        <v>13204</v>
      </c>
      <c r="C6365" s="121" t="s">
        <v>1</v>
      </c>
      <c r="D6365" s="123" t="s">
        <v>969</v>
      </c>
    </row>
    <row r="6366" spans="1:4" ht="27" x14ac:dyDescent="0.2">
      <c r="A6366" s="120" t="s">
        <v>8298</v>
      </c>
      <c r="B6366" s="122" t="s">
        <v>13205</v>
      </c>
      <c r="C6366" s="121" t="s">
        <v>1</v>
      </c>
      <c r="D6366" s="123" t="s">
        <v>189</v>
      </c>
    </row>
    <row r="6367" spans="1:4" ht="27" x14ac:dyDescent="0.2">
      <c r="A6367" s="120" t="s">
        <v>8299</v>
      </c>
      <c r="B6367" s="122" t="s">
        <v>13206</v>
      </c>
      <c r="C6367" s="121" t="s">
        <v>1</v>
      </c>
      <c r="D6367" s="123" t="s">
        <v>724</v>
      </c>
    </row>
    <row r="6368" spans="1:4" ht="27" x14ac:dyDescent="0.2">
      <c r="A6368" s="120" t="s">
        <v>8300</v>
      </c>
      <c r="B6368" s="122" t="s">
        <v>13207</v>
      </c>
      <c r="C6368" s="121" t="s">
        <v>1</v>
      </c>
      <c r="D6368" s="123" t="s">
        <v>2481</v>
      </c>
    </row>
    <row r="6369" spans="1:4" ht="13.5" x14ac:dyDescent="0.2">
      <c r="A6369" s="120" t="s">
        <v>8301</v>
      </c>
      <c r="B6369" s="122" t="s">
        <v>13208</v>
      </c>
      <c r="C6369" s="121" t="s">
        <v>1</v>
      </c>
      <c r="D6369" s="123" t="s">
        <v>2283</v>
      </c>
    </row>
    <row r="6370" spans="1:4" ht="27" x14ac:dyDescent="0.2">
      <c r="A6370" s="120" t="s">
        <v>8302</v>
      </c>
      <c r="B6370" s="122" t="s">
        <v>13209</v>
      </c>
      <c r="C6370" s="121" t="s">
        <v>1</v>
      </c>
      <c r="D6370" s="123" t="s">
        <v>239</v>
      </c>
    </row>
    <row r="6371" spans="1:4" ht="27" x14ac:dyDescent="0.2">
      <c r="A6371" s="120" t="s">
        <v>8303</v>
      </c>
      <c r="B6371" s="122" t="s">
        <v>13210</v>
      </c>
      <c r="C6371" s="121" t="s">
        <v>13228</v>
      </c>
      <c r="D6371" s="123" t="s">
        <v>5319</v>
      </c>
    </row>
    <row r="6372" spans="1:4" ht="27" x14ac:dyDescent="0.2">
      <c r="A6372" s="120" t="s">
        <v>8304</v>
      </c>
      <c r="B6372" s="122" t="s">
        <v>13211</v>
      </c>
      <c r="C6372" s="121" t="s">
        <v>13228</v>
      </c>
      <c r="D6372" s="123" t="s">
        <v>13698</v>
      </c>
    </row>
    <row r="6373" spans="1:4" ht="27" x14ac:dyDescent="0.2">
      <c r="A6373" s="120" t="s">
        <v>8305</v>
      </c>
      <c r="B6373" s="122" t="s">
        <v>13212</v>
      </c>
      <c r="C6373" s="121" t="s">
        <v>13228</v>
      </c>
      <c r="D6373" s="123" t="s">
        <v>8307</v>
      </c>
    </row>
    <row r="6374" spans="1:4" ht="27" x14ac:dyDescent="0.2">
      <c r="A6374" s="120" t="s">
        <v>8306</v>
      </c>
      <c r="B6374" s="122" t="s">
        <v>13213</v>
      </c>
      <c r="C6374" s="121" t="s">
        <v>13228</v>
      </c>
      <c r="D6374" s="123" t="s">
        <v>165</v>
      </c>
    </row>
    <row r="6375" spans="1:4" ht="27" x14ac:dyDescent="0.2">
      <c r="A6375" s="120" t="s">
        <v>8308</v>
      </c>
      <c r="B6375" s="122" t="s">
        <v>13214</v>
      </c>
      <c r="C6375" s="121" t="s">
        <v>13228</v>
      </c>
      <c r="D6375" s="123" t="s">
        <v>5444</v>
      </c>
    </row>
    <row r="6376" spans="1:4" ht="27" x14ac:dyDescent="0.2">
      <c r="A6376" s="120" t="s">
        <v>8309</v>
      </c>
      <c r="B6376" s="122" t="s">
        <v>13215</v>
      </c>
      <c r="C6376" s="121" t="s">
        <v>13228</v>
      </c>
      <c r="D6376" s="123" t="s">
        <v>14034</v>
      </c>
    </row>
    <row r="6377" spans="1:4" ht="27" x14ac:dyDescent="0.2">
      <c r="A6377" s="120" t="s">
        <v>8310</v>
      </c>
      <c r="B6377" s="122" t="s">
        <v>13216</v>
      </c>
      <c r="C6377" s="121" t="s">
        <v>13228</v>
      </c>
      <c r="D6377" s="123" t="s">
        <v>19082</v>
      </c>
    </row>
    <row r="6378" spans="1:4" ht="27" x14ac:dyDescent="0.2">
      <c r="A6378" s="120" t="s">
        <v>8311</v>
      </c>
      <c r="B6378" s="122" t="s">
        <v>13217</v>
      </c>
      <c r="C6378" s="121" t="s">
        <v>13228</v>
      </c>
      <c r="D6378" s="123" t="s">
        <v>19083</v>
      </c>
    </row>
    <row r="6379" spans="1:4" ht="27" x14ac:dyDescent="0.2">
      <c r="A6379" s="120" t="s">
        <v>8312</v>
      </c>
      <c r="B6379" s="122" t="s">
        <v>13218</v>
      </c>
      <c r="C6379" s="121" t="s">
        <v>13228</v>
      </c>
      <c r="D6379" s="123" t="s">
        <v>14431</v>
      </c>
    </row>
    <row r="6380" spans="1:4" ht="27" x14ac:dyDescent="0.2">
      <c r="A6380" s="120" t="s">
        <v>8313</v>
      </c>
      <c r="B6380" s="122" t="s">
        <v>13219</v>
      </c>
      <c r="C6380" s="121" t="s">
        <v>13228</v>
      </c>
      <c r="D6380" s="123" t="s">
        <v>16744</v>
      </c>
    </row>
    <row r="6381" spans="1:4" ht="27" x14ac:dyDescent="0.2">
      <c r="A6381" s="120" t="s">
        <v>8314</v>
      </c>
      <c r="B6381" s="122" t="s">
        <v>13220</v>
      </c>
      <c r="C6381" s="121" t="s">
        <v>13228</v>
      </c>
      <c r="D6381" s="123" t="s">
        <v>19084</v>
      </c>
    </row>
    <row r="6382" spans="1:4" ht="27" x14ac:dyDescent="0.2">
      <c r="A6382" s="120" t="s">
        <v>8315</v>
      </c>
      <c r="B6382" s="122" t="s">
        <v>13221</v>
      </c>
      <c r="C6382" s="121" t="s">
        <v>13228</v>
      </c>
      <c r="D6382" s="123" t="s">
        <v>19085</v>
      </c>
    </row>
    <row r="6383" spans="1:4" ht="27" x14ac:dyDescent="0.2">
      <c r="A6383" s="120" t="s">
        <v>8316</v>
      </c>
      <c r="B6383" s="122" t="s">
        <v>13222</v>
      </c>
      <c r="C6383" s="121" t="s">
        <v>13228</v>
      </c>
      <c r="D6383" s="123" t="s">
        <v>19086</v>
      </c>
    </row>
    <row r="6384" spans="1:4" ht="27" x14ac:dyDescent="0.2">
      <c r="A6384" s="120" t="s">
        <v>8317</v>
      </c>
      <c r="B6384" s="122" t="s">
        <v>13223</v>
      </c>
      <c r="C6384" s="121" t="s">
        <v>13228</v>
      </c>
      <c r="D6384" s="123" t="s">
        <v>19087</v>
      </c>
    </row>
    <row r="6385" spans="1:4" ht="27" x14ac:dyDescent="0.2">
      <c r="A6385" s="120" t="s">
        <v>8318</v>
      </c>
      <c r="B6385" s="122" t="s">
        <v>13224</v>
      </c>
      <c r="C6385" s="121" t="s">
        <v>13228</v>
      </c>
      <c r="D6385" s="123" t="s">
        <v>19088</v>
      </c>
    </row>
    <row r="6386" spans="1:4" ht="27" x14ac:dyDescent="0.2">
      <c r="A6386" s="120" t="s">
        <v>8319</v>
      </c>
      <c r="B6386" s="122" t="s">
        <v>13225</v>
      </c>
      <c r="C6386" s="121" t="s">
        <v>13228</v>
      </c>
      <c r="D6386" s="123" t="s">
        <v>19089</v>
      </c>
    </row>
    <row r="6387" spans="1:4" ht="27" x14ac:dyDescent="0.2">
      <c r="A6387" s="120" t="s">
        <v>8320</v>
      </c>
      <c r="B6387" s="122" t="s">
        <v>13226</v>
      </c>
      <c r="C6387" s="121" t="s">
        <v>13228</v>
      </c>
      <c r="D6387" s="123" t="s">
        <v>19090</v>
      </c>
    </row>
    <row r="6392" spans="1:4" ht="15" x14ac:dyDescent="0.25">
      <c r="A6392" s="715" t="s">
        <v>19091</v>
      </c>
      <c r="B6392" s="715"/>
      <c r="C6392" s="715"/>
      <c r="D6392" s="715"/>
    </row>
    <row r="6393" spans="1:4" ht="15" x14ac:dyDescent="0.25">
      <c r="A6393" s="715" t="s">
        <v>19092</v>
      </c>
      <c r="B6393" s="715"/>
      <c r="C6393" s="715"/>
      <c r="D6393" s="715"/>
    </row>
    <row r="6394" spans="1:4" ht="15" x14ac:dyDescent="0.25">
      <c r="A6394" s="715" t="s">
        <v>65</v>
      </c>
      <c r="B6394" s="715"/>
      <c r="C6394" s="715"/>
      <c r="D6394" s="715"/>
    </row>
    <row r="6395" spans="1:4" ht="15" x14ac:dyDescent="0.25">
      <c r="A6395" s="715" t="s">
        <v>13249</v>
      </c>
      <c r="B6395" s="715"/>
      <c r="C6395" s="715"/>
      <c r="D6395" s="715"/>
    </row>
    <row r="6396" spans="1:4" ht="15" x14ac:dyDescent="0.25">
      <c r="A6396" s="179" t="s">
        <v>64</v>
      </c>
      <c r="B6396" s="180"/>
      <c r="C6396" s="181"/>
      <c r="D6396" s="180"/>
    </row>
    <row r="6397" spans="1:4" ht="20.100000000000001" customHeight="1" x14ac:dyDescent="0.2">
      <c r="A6397" s="73" t="s">
        <v>66</v>
      </c>
      <c r="B6397" s="73" t="s">
        <v>67</v>
      </c>
      <c r="C6397" s="73" t="s">
        <v>16218</v>
      </c>
      <c r="D6397" s="73" t="s">
        <v>19093</v>
      </c>
    </row>
    <row r="6398" spans="1:4" ht="15" x14ac:dyDescent="0.2">
      <c r="A6398" s="33">
        <v>39840</v>
      </c>
      <c r="B6398" s="124" t="s">
        <v>19094</v>
      </c>
      <c r="C6398" s="125" t="s">
        <v>14755</v>
      </c>
      <c r="D6398" s="126" t="s">
        <v>19095</v>
      </c>
    </row>
    <row r="6399" spans="1:4" ht="30" x14ac:dyDescent="0.2">
      <c r="A6399" s="33">
        <v>2404</v>
      </c>
      <c r="B6399" s="124" t="s">
        <v>19096</v>
      </c>
      <c r="C6399" s="125" t="s">
        <v>1409</v>
      </c>
      <c r="D6399" s="126" t="s">
        <v>19097</v>
      </c>
    </row>
    <row r="6400" spans="1:4" ht="30" x14ac:dyDescent="0.2">
      <c r="A6400" s="33">
        <v>2720</v>
      </c>
      <c r="B6400" s="124" t="s">
        <v>19098</v>
      </c>
      <c r="C6400" s="125" t="s">
        <v>1393</v>
      </c>
      <c r="D6400" s="126" t="s">
        <v>6328</v>
      </c>
    </row>
    <row r="6401" spans="1:4" ht="30" x14ac:dyDescent="0.2">
      <c r="A6401" s="33">
        <v>2719</v>
      </c>
      <c r="B6401" s="124" t="s">
        <v>19099</v>
      </c>
      <c r="C6401" s="125" t="s">
        <v>1393</v>
      </c>
      <c r="D6401" s="126" t="s">
        <v>13250</v>
      </c>
    </row>
    <row r="6402" spans="1:4" ht="30" x14ac:dyDescent="0.2">
      <c r="A6402" s="33">
        <v>3378</v>
      </c>
      <c r="B6402" s="124" t="s">
        <v>19100</v>
      </c>
      <c r="C6402" s="125" t="s">
        <v>14755</v>
      </c>
      <c r="D6402" s="126" t="s">
        <v>19101</v>
      </c>
    </row>
    <row r="6403" spans="1:4" ht="30" x14ac:dyDescent="0.2">
      <c r="A6403" s="33">
        <v>3380</v>
      </c>
      <c r="B6403" s="124" t="s">
        <v>19102</v>
      </c>
      <c r="C6403" s="125" t="s">
        <v>14755</v>
      </c>
      <c r="D6403" s="126" t="s">
        <v>13525</v>
      </c>
    </row>
    <row r="6404" spans="1:4" ht="30" x14ac:dyDescent="0.2">
      <c r="A6404" s="33">
        <v>3379</v>
      </c>
      <c r="B6404" s="124" t="s">
        <v>19103</v>
      </c>
      <c r="C6404" s="125" t="s">
        <v>14755</v>
      </c>
      <c r="D6404" s="126" t="s">
        <v>14106</v>
      </c>
    </row>
    <row r="6405" spans="1:4" ht="30" x14ac:dyDescent="0.2">
      <c r="A6405" s="33">
        <v>13382</v>
      </c>
      <c r="B6405" s="124" t="s">
        <v>19104</v>
      </c>
      <c r="C6405" s="125" t="s">
        <v>14755</v>
      </c>
      <c r="D6405" s="126" t="s">
        <v>19105</v>
      </c>
    </row>
    <row r="6406" spans="1:4" ht="30" x14ac:dyDescent="0.2">
      <c r="A6406" s="33">
        <v>11088</v>
      </c>
      <c r="B6406" s="124" t="s">
        <v>19106</v>
      </c>
      <c r="C6406" s="125" t="s">
        <v>14755</v>
      </c>
      <c r="D6406" s="126" t="s">
        <v>1043</v>
      </c>
    </row>
    <row r="6407" spans="1:4" ht="30" x14ac:dyDescent="0.2">
      <c r="A6407" s="33">
        <v>4126</v>
      </c>
      <c r="B6407" s="124" t="s">
        <v>19107</v>
      </c>
      <c r="C6407" s="125" t="s">
        <v>14755</v>
      </c>
      <c r="D6407" s="126" t="s">
        <v>69</v>
      </c>
    </row>
    <row r="6408" spans="1:4" ht="30" x14ac:dyDescent="0.2">
      <c r="A6408" s="33">
        <v>10615</v>
      </c>
      <c r="B6408" s="124" t="s">
        <v>19108</v>
      </c>
      <c r="C6408" s="125" t="s">
        <v>14755</v>
      </c>
      <c r="D6408" s="126" t="s">
        <v>19109</v>
      </c>
    </row>
    <row r="6409" spans="1:4" ht="15" x14ac:dyDescent="0.2">
      <c r="A6409" s="33">
        <v>39845</v>
      </c>
      <c r="B6409" s="124" t="s">
        <v>19110</v>
      </c>
      <c r="C6409" s="125" t="s">
        <v>14755</v>
      </c>
      <c r="D6409" s="126" t="s">
        <v>19111</v>
      </c>
    </row>
    <row r="6410" spans="1:4" ht="30" x14ac:dyDescent="0.2">
      <c r="A6410" s="33">
        <v>21136</v>
      </c>
      <c r="B6410" s="124" t="s">
        <v>19112</v>
      </c>
      <c r="C6410" s="125" t="s">
        <v>1394</v>
      </c>
      <c r="D6410" s="126" t="s">
        <v>867</v>
      </c>
    </row>
    <row r="6411" spans="1:4" ht="30" x14ac:dyDescent="0.2">
      <c r="A6411" s="33">
        <v>21128</v>
      </c>
      <c r="B6411" s="124" t="s">
        <v>19113</v>
      </c>
      <c r="C6411" s="125" t="s">
        <v>1394</v>
      </c>
      <c r="D6411" s="126" t="s">
        <v>369</v>
      </c>
    </row>
    <row r="6412" spans="1:4" ht="30" x14ac:dyDescent="0.2">
      <c r="A6412" s="33">
        <v>21130</v>
      </c>
      <c r="B6412" s="124" t="s">
        <v>19114</v>
      </c>
      <c r="C6412" s="125" t="s">
        <v>1394</v>
      </c>
      <c r="D6412" s="126" t="s">
        <v>17856</v>
      </c>
    </row>
    <row r="6413" spans="1:4" ht="30" x14ac:dyDescent="0.2">
      <c r="A6413" s="33">
        <v>21135</v>
      </c>
      <c r="B6413" s="124" t="s">
        <v>19115</v>
      </c>
      <c r="C6413" s="125" t="s">
        <v>1394</v>
      </c>
      <c r="D6413" s="126" t="s">
        <v>19058</v>
      </c>
    </row>
    <row r="6414" spans="1:4" ht="30" x14ac:dyDescent="0.2">
      <c r="A6414" s="33">
        <v>38605</v>
      </c>
      <c r="B6414" s="124" t="s">
        <v>19116</v>
      </c>
      <c r="C6414" s="125" t="s">
        <v>14755</v>
      </c>
      <c r="D6414" s="126" t="s">
        <v>19117</v>
      </c>
    </row>
    <row r="6415" spans="1:4" ht="15" x14ac:dyDescent="0.2">
      <c r="A6415" s="33">
        <v>11270</v>
      </c>
      <c r="B6415" s="124" t="s">
        <v>19118</v>
      </c>
      <c r="C6415" s="125" t="s">
        <v>14755</v>
      </c>
      <c r="D6415" s="126" t="s">
        <v>820</v>
      </c>
    </row>
    <row r="6416" spans="1:4" ht="15" x14ac:dyDescent="0.2">
      <c r="A6416" s="33">
        <v>412</v>
      </c>
      <c r="B6416" s="124" t="s">
        <v>19119</v>
      </c>
      <c r="C6416" s="125" t="s">
        <v>14755</v>
      </c>
      <c r="D6416" s="126" t="s">
        <v>80</v>
      </c>
    </row>
    <row r="6417" spans="1:4" ht="15" x14ac:dyDescent="0.2">
      <c r="A6417" s="33">
        <v>414</v>
      </c>
      <c r="B6417" s="124" t="s">
        <v>19120</v>
      </c>
      <c r="C6417" s="125" t="s">
        <v>14755</v>
      </c>
      <c r="D6417" s="126" t="s">
        <v>72</v>
      </c>
    </row>
    <row r="6418" spans="1:4" ht="15" x14ac:dyDescent="0.2">
      <c r="A6418" s="33">
        <v>410</v>
      </c>
      <c r="B6418" s="124" t="s">
        <v>19121</v>
      </c>
      <c r="C6418" s="125" t="s">
        <v>14755</v>
      </c>
      <c r="D6418" s="126" t="s">
        <v>2186</v>
      </c>
    </row>
    <row r="6419" spans="1:4" ht="15" x14ac:dyDescent="0.2">
      <c r="A6419" s="33">
        <v>411</v>
      </c>
      <c r="B6419" s="124" t="s">
        <v>19122</v>
      </c>
      <c r="C6419" s="125" t="s">
        <v>14755</v>
      </c>
      <c r="D6419" s="126" t="s">
        <v>608</v>
      </c>
    </row>
    <row r="6420" spans="1:4" ht="15" x14ac:dyDescent="0.2">
      <c r="A6420" s="33">
        <v>408</v>
      </c>
      <c r="B6420" s="124" t="s">
        <v>19123</v>
      </c>
      <c r="C6420" s="125" t="s">
        <v>14755</v>
      </c>
      <c r="D6420" s="126" t="s">
        <v>137</v>
      </c>
    </row>
    <row r="6421" spans="1:4" ht="15" x14ac:dyDescent="0.2">
      <c r="A6421" s="33">
        <v>39131</v>
      </c>
      <c r="B6421" s="124" t="s">
        <v>19124</v>
      </c>
      <c r="C6421" s="125" t="s">
        <v>14755</v>
      </c>
      <c r="D6421" s="126" t="s">
        <v>277</v>
      </c>
    </row>
    <row r="6422" spans="1:4" ht="15" x14ac:dyDescent="0.2">
      <c r="A6422" s="33">
        <v>394</v>
      </c>
      <c r="B6422" s="124" t="s">
        <v>19125</v>
      </c>
      <c r="C6422" s="125" t="s">
        <v>14755</v>
      </c>
      <c r="D6422" s="126" t="s">
        <v>791</v>
      </c>
    </row>
    <row r="6423" spans="1:4" ht="15" x14ac:dyDescent="0.2">
      <c r="A6423" s="33">
        <v>39130</v>
      </c>
      <c r="B6423" s="124" t="s">
        <v>19126</v>
      </c>
      <c r="C6423" s="125" t="s">
        <v>14755</v>
      </c>
      <c r="D6423" s="126" t="s">
        <v>472</v>
      </c>
    </row>
    <row r="6424" spans="1:4" ht="15" x14ac:dyDescent="0.2">
      <c r="A6424" s="33">
        <v>395</v>
      </c>
      <c r="B6424" s="124" t="s">
        <v>19127</v>
      </c>
      <c r="C6424" s="125" t="s">
        <v>14755</v>
      </c>
      <c r="D6424" s="126" t="s">
        <v>400</v>
      </c>
    </row>
    <row r="6425" spans="1:4" ht="15" x14ac:dyDescent="0.2">
      <c r="A6425" s="33">
        <v>39127</v>
      </c>
      <c r="B6425" s="124" t="s">
        <v>19128</v>
      </c>
      <c r="C6425" s="125" t="s">
        <v>14755</v>
      </c>
      <c r="D6425" s="126" t="s">
        <v>488</v>
      </c>
    </row>
    <row r="6426" spans="1:4" ht="15" x14ac:dyDescent="0.2">
      <c r="A6426" s="33">
        <v>392</v>
      </c>
      <c r="B6426" s="124" t="s">
        <v>19129</v>
      </c>
      <c r="C6426" s="125" t="s">
        <v>14755</v>
      </c>
      <c r="D6426" s="126" t="s">
        <v>442</v>
      </c>
    </row>
    <row r="6427" spans="1:4" ht="15" x14ac:dyDescent="0.2">
      <c r="A6427" s="33">
        <v>39129</v>
      </c>
      <c r="B6427" s="124" t="s">
        <v>19130</v>
      </c>
      <c r="C6427" s="125" t="s">
        <v>14755</v>
      </c>
      <c r="D6427" s="126" t="s">
        <v>749</v>
      </c>
    </row>
    <row r="6428" spans="1:4" ht="15" x14ac:dyDescent="0.2">
      <c r="A6428" s="33">
        <v>393</v>
      </c>
      <c r="B6428" s="124" t="s">
        <v>19131</v>
      </c>
      <c r="C6428" s="125" t="s">
        <v>14755</v>
      </c>
      <c r="D6428" s="126" t="s">
        <v>478</v>
      </c>
    </row>
    <row r="6429" spans="1:4" ht="15" x14ac:dyDescent="0.2">
      <c r="A6429" s="33">
        <v>39133</v>
      </c>
      <c r="B6429" s="124" t="s">
        <v>19132</v>
      </c>
      <c r="C6429" s="125" t="s">
        <v>14755</v>
      </c>
      <c r="D6429" s="126" t="s">
        <v>854</v>
      </c>
    </row>
    <row r="6430" spans="1:4" ht="15" x14ac:dyDescent="0.2">
      <c r="A6430" s="33">
        <v>397</v>
      </c>
      <c r="B6430" s="124" t="s">
        <v>19133</v>
      </c>
      <c r="C6430" s="125" t="s">
        <v>14755</v>
      </c>
      <c r="D6430" s="126" t="s">
        <v>331</v>
      </c>
    </row>
    <row r="6431" spans="1:4" ht="15" x14ac:dyDescent="0.2">
      <c r="A6431" s="33">
        <v>39132</v>
      </c>
      <c r="B6431" s="124" t="s">
        <v>19134</v>
      </c>
      <c r="C6431" s="125" t="s">
        <v>14755</v>
      </c>
      <c r="D6431" s="126" t="s">
        <v>822</v>
      </c>
    </row>
    <row r="6432" spans="1:4" ht="15" x14ac:dyDescent="0.2">
      <c r="A6432" s="33">
        <v>396</v>
      </c>
      <c r="B6432" s="124" t="s">
        <v>19135</v>
      </c>
      <c r="C6432" s="125" t="s">
        <v>14755</v>
      </c>
      <c r="D6432" s="126" t="s">
        <v>281</v>
      </c>
    </row>
    <row r="6433" spans="1:4" ht="15" x14ac:dyDescent="0.2">
      <c r="A6433" s="33">
        <v>39135</v>
      </c>
      <c r="B6433" s="124" t="s">
        <v>19136</v>
      </c>
      <c r="C6433" s="125" t="s">
        <v>14755</v>
      </c>
      <c r="D6433" s="126" t="s">
        <v>1069</v>
      </c>
    </row>
    <row r="6434" spans="1:4" ht="15" x14ac:dyDescent="0.2">
      <c r="A6434" s="33">
        <v>39128</v>
      </c>
      <c r="B6434" s="124" t="s">
        <v>19137</v>
      </c>
      <c r="C6434" s="125" t="s">
        <v>14755</v>
      </c>
      <c r="D6434" s="126" t="s">
        <v>955</v>
      </c>
    </row>
    <row r="6435" spans="1:4" ht="15" x14ac:dyDescent="0.2">
      <c r="A6435" s="33">
        <v>400</v>
      </c>
      <c r="B6435" s="124" t="s">
        <v>19138</v>
      </c>
      <c r="C6435" s="125" t="s">
        <v>14755</v>
      </c>
      <c r="D6435" s="126" t="s">
        <v>83</v>
      </c>
    </row>
    <row r="6436" spans="1:4" ht="15" x14ac:dyDescent="0.2">
      <c r="A6436" s="33">
        <v>39125</v>
      </c>
      <c r="B6436" s="124" t="s">
        <v>19139</v>
      </c>
      <c r="C6436" s="125" t="s">
        <v>14755</v>
      </c>
      <c r="D6436" s="126" t="s">
        <v>955</v>
      </c>
    </row>
    <row r="6437" spans="1:4" ht="15" x14ac:dyDescent="0.2">
      <c r="A6437" s="33">
        <v>39134</v>
      </c>
      <c r="B6437" s="124" t="s">
        <v>19140</v>
      </c>
      <c r="C6437" s="125" t="s">
        <v>14755</v>
      </c>
      <c r="D6437" s="126" t="s">
        <v>780</v>
      </c>
    </row>
    <row r="6438" spans="1:4" ht="15" x14ac:dyDescent="0.2">
      <c r="A6438" s="33">
        <v>398</v>
      </c>
      <c r="B6438" s="124" t="s">
        <v>19141</v>
      </c>
      <c r="C6438" s="125" t="s">
        <v>14755</v>
      </c>
      <c r="D6438" s="126" t="s">
        <v>453</v>
      </c>
    </row>
    <row r="6439" spans="1:4" ht="15" x14ac:dyDescent="0.2">
      <c r="A6439" s="33">
        <v>39126</v>
      </c>
      <c r="B6439" s="124" t="s">
        <v>19142</v>
      </c>
      <c r="C6439" s="125" t="s">
        <v>14755</v>
      </c>
      <c r="D6439" s="126" t="s">
        <v>1102</v>
      </c>
    </row>
    <row r="6440" spans="1:4" ht="15" x14ac:dyDescent="0.2">
      <c r="A6440" s="33">
        <v>399</v>
      </c>
      <c r="B6440" s="124" t="s">
        <v>19143</v>
      </c>
      <c r="C6440" s="125" t="s">
        <v>14755</v>
      </c>
      <c r="D6440" s="126" t="s">
        <v>136</v>
      </c>
    </row>
    <row r="6441" spans="1:4" ht="15" x14ac:dyDescent="0.2">
      <c r="A6441" s="33">
        <v>39158</v>
      </c>
      <c r="B6441" s="124" t="s">
        <v>19144</v>
      </c>
      <c r="C6441" s="125" t="s">
        <v>14755</v>
      </c>
      <c r="D6441" s="126" t="s">
        <v>1258</v>
      </c>
    </row>
    <row r="6442" spans="1:4" ht="15" x14ac:dyDescent="0.2">
      <c r="A6442" s="33">
        <v>39141</v>
      </c>
      <c r="B6442" s="124" t="s">
        <v>19145</v>
      </c>
      <c r="C6442" s="125" t="s">
        <v>14755</v>
      </c>
      <c r="D6442" s="126" t="s">
        <v>236</v>
      </c>
    </row>
    <row r="6443" spans="1:4" ht="15" x14ac:dyDescent="0.2">
      <c r="A6443" s="33">
        <v>39140</v>
      </c>
      <c r="B6443" s="124" t="s">
        <v>19146</v>
      </c>
      <c r="C6443" s="125" t="s">
        <v>14755</v>
      </c>
      <c r="D6443" s="126" t="s">
        <v>859</v>
      </c>
    </row>
    <row r="6444" spans="1:4" ht="15" x14ac:dyDescent="0.2">
      <c r="A6444" s="33">
        <v>39137</v>
      </c>
      <c r="B6444" s="124" t="s">
        <v>19147</v>
      </c>
      <c r="C6444" s="125" t="s">
        <v>14755</v>
      </c>
      <c r="D6444" s="126" t="s">
        <v>325</v>
      </c>
    </row>
    <row r="6445" spans="1:4" ht="15" x14ac:dyDescent="0.2">
      <c r="A6445" s="33">
        <v>39139</v>
      </c>
      <c r="B6445" s="124" t="s">
        <v>19148</v>
      </c>
      <c r="C6445" s="125" t="s">
        <v>14755</v>
      </c>
      <c r="D6445" s="126" t="s">
        <v>1092</v>
      </c>
    </row>
    <row r="6446" spans="1:4" ht="15" x14ac:dyDescent="0.2">
      <c r="A6446" s="33">
        <v>39143</v>
      </c>
      <c r="B6446" s="124" t="s">
        <v>19149</v>
      </c>
      <c r="C6446" s="125" t="s">
        <v>14755</v>
      </c>
      <c r="D6446" s="126" t="s">
        <v>479</v>
      </c>
    </row>
    <row r="6447" spans="1:4" ht="15" x14ac:dyDescent="0.2">
      <c r="A6447" s="33">
        <v>39142</v>
      </c>
      <c r="B6447" s="124" t="s">
        <v>19150</v>
      </c>
      <c r="C6447" s="125" t="s">
        <v>14755</v>
      </c>
      <c r="D6447" s="126" t="s">
        <v>1682</v>
      </c>
    </row>
    <row r="6448" spans="1:4" ht="15" x14ac:dyDescent="0.2">
      <c r="A6448" s="33">
        <v>39138</v>
      </c>
      <c r="B6448" s="124" t="s">
        <v>19151</v>
      </c>
      <c r="C6448" s="125" t="s">
        <v>14755</v>
      </c>
      <c r="D6448" s="126" t="s">
        <v>270</v>
      </c>
    </row>
    <row r="6449" spans="1:4" ht="15" x14ac:dyDescent="0.2">
      <c r="A6449" s="33">
        <v>39136</v>
      </c>
      <c r="B6449" s="124" t="s">
        <v>19152</v>
      </c>
      <c r="C6449" s="125" t="s">
        <v>14755</v>
      </c>
      <c r="D6449" s="126" t="s">
        <v>1939</v>
      </c>
    </row>
    <row r="6450" spans="1:4" ht="15" x14ac:dyDescent="0.2">
      <c r="A6450" s="33">
        <v>39144</v>
      </c>
      <c r="B6450" s="124" t="s">
        <v>19153</v>
      </c>
      <c r="C6450" s="125" t="s">
        <v>14755</v>
      </c>
      <c r="D6450" s="126" t="s">
        <v>400</v>
      </c>
    </row>
    <row r="6451" spans="1:4" ht="15" x14ac:dyDescent="0.2">
      <c r="A6451" s="33">
        <v>39145</v>
      </c>
      <c r="B6451" s="124" t="s">
        <v>19154</v>
      </c>
      <c r="C6451" s="125" t="s">
        <v>14755</v>
      </c>
      <c r="D6451" s="126" t="s">
        <v>2407</v>
      </c>
    </row>
    <row r="6452" spans="1:4" ht="15" x14ac:dyDescent="0.2">
      <c r="A6452" s="33">
        <v>12615</v>
      </c>
      <c r="B6452" s="124" t="s">
        <v>19155</v>
      </c>
      <c r="C6452" s="125" t="s">
        <v>14755</v>
      </c>
      <c r="D6452" s="126" t="s">
        <v>104</v>
      </c>
    </row>
    <row r="6453" spans="1:4" ht="30" x14ac:dyDescent="0.2">
      <c r="A6453" s="33">
        <v>11927</v>
      </c>
      <c r="B6453" s="124" t="s">
        <v>19156</v>
      </c>
      <c r="C6453" s="125" t="s">
        <v>14755</v>
      </c>
      <c r="D6453" s="126" t="s">
        <v>840</v>
      </c>
    </row>
    <row r="6454" spans="1:4" ht="30" x14ac:dyDescent="0.2">
      <c r="A6454" s="33">
        <v>11928</v>
      </c>
      <c r="B6454" s="124" t="s">
        <v>19157</v>
      </c>
      <c r="C6454" s="125" t="s">
        <v>14755</v>
      </c>
      <c r="D6454" s="126" t="s">
        <v>776</v>
      </c>
    </row>
    <row r="6455" spans="1:4" ht="30" x14ac:dyDescent="0.2">
      <c r="A6455" s="33">
        <v>11929</v>
      </c>
      <c r="B6455" s="124" t="s">
        <v>19158</v>
      </c>
      <c r="C6455" s="125" t="s">
        <v>14755</v>
      </c>
      <c r="D6455" s="126" t="s">
        <v>163</v>
      </c>
    </row>
    <row r="6456" spans="1:4" ht="15" x14ac:dyDescent="0.2">
      <c r="A6456" s="33">
        <v>36801</v>
      </c>
      <c r="B6456" s="124" t="s">
        <v>19159</v>
      </c>
      <c r="C6456" s="125" t="s">
        <v>14755</v>
      </c>
      <c r="D6456" s="126" t="s">
        <v>107</v>
      </c>
    </row>
    <row r="6457" spans="1:4" ht="15" x14ac:dyDescent="0.2">
      <c r="A6457" s="33">
        <v>36246</v>
      </c>
      <c r="B6457" s="124" t="s">
        <v>19160</v>
      </c>
      <c r="C6457" s="125" t="s">
        <v>1394</v>
      </c>
      <c r="D6457" s="126" t="s">
        <v>1210</v>
      </c>
    </row>
    <row r="6458" spans="1:4" ht="15" x14ac:dyDescent="0.2">
      <c r="A6458" s="33">
        <v>37600</v>
      </c>
      <c r="B6458" s="124" t="s">
        <v>19161</v>
      </c>
      <c r="C6458" s="125" t="s">
        <v>14755</v>
      </c>
      <c r="D6458" s="126" t="s">
        <v>14535</v>
      </c>
    </row>
    <row r="6459" spans="1:4" ht="15" x14ac:dyDescent="0.2">
      <c r="A6459" s="33">
        <v>37599</v>
      </c>
      <c r="B6459" s="124" t="s">
        <v>19162</v>
      </c>
      <c r="C6459" s="125" t="s">
        <v>14755</v>
      </c>
      <c r="D6459" s="126" t="s">
        <v>17239</v>
      </c>
    </row>
    <row r="6460" spans="1:4" ht="15" x14ac:dyDescent="0.2">
      <c r="A6460" s="33">
        <v>1</v>
      </c>
      <c r="B6460" s="124" t="s">
        <v>19163</v>
      </c>
      <c r="C6460" s="125" t="s">
        <v>1395</v>
      </c>
      <c r="D6460" s="126" t="s">
        <v>441</v>
      </c>
    </row>
    <row r="6461" spans="1:4" ht="15" x14ac:dyDescent="0.2">
      <c r="A6461" s="33">
        <v>3</v>
      </c>
      <c r="B6461" s="124" t="s">
        <v>19164</v>
      </c>
      <c r="C6461" s="125" t="s">
        <v>1396</v>
      </c>
      <c r="D6461" s="126" t="s">
        <v>135</v>
      </c>
    </row>
    <row r="6462" spans="1:4" ht="15" x14ac:dyDescent="0.2">
      <c r="A6462" s="33">
        <v>26</v>
      </c>
      <c r="B6462" s="124" t="s">
        <v>19165</v>
      </c>
      <c r="C6462" s="125" t="s">
        <v>1395</v>
      </c>
      <c r="D6462" s="126" t="s">
        <v>14462</v>
      </c>
    </row>
    <row r="6463" spans="1:4" ht="15" x14ac:dyDescent="0.2">
      <c r="A6463" s="33">
        <v>20</v>
      </c>
      <c r="B6463" s="124" t="s">
        <v>19166</v>
      </c>
      <c r="C6463" s="125" t="s">
        <v>1395</v>
      </c>
      <c r="D6463" s="126" t="s">
        <v>19167</v>
      </c>
    </row>
    <row r="6464" spans="1:4" ht="15" x14ac:dyDescent="0.2">
      <c r="A6464" s="33">
        <v>21</v>
      </c>
      <c r="B6464" s="124" t="s">
        <v>19168</v>
      </c>
      <c r="C6464" s="125" t="s">
        <v>1395</v>
      </c>
      <c r="D6464" s="126" t="s">
        <v>19167</v>
      </c>
    </row>
    <row r="6465" spans="1:4" ht="15" x14ac:dyDescent="0.2">
      <c r="A6465" s="33">
        <v>24</v>
      </c>
      <c r="B6465" s="124" t="s">
        <v>19169</v>
      </c>
      <c r="C6465" s="125" t="s">
        <v>1395</v>
      </c>
      <c r="D6465" s="126" t="s">
        <v>19167</v>
      </c>
    </row>
    <row r="6466" spans="1:4" ht="15" x14ac:dyDescent="0.2">
      <c r="A6466" s="33">
        <v>25</v>
      </c>
      <c r="B6466" s="124" t="s">
        <v>19170</v>
      </c>
      <c r="C6466" s="125" t="s">
        <v>1395</v>
      </c>
      <c r="D6466" s="126" t="s">
        <v>19167</v>
      </c>
    </row>
    <row r="6467" spans="1:4" ht="15" x14ac:dyDescent="0.2">
      <c r="A6467" s="33">
        <v>43065</v>
      </c>
      <c r="B6467" s="124" t="s">
        <v>19171</v>
      </c>
      <c r="C6467" s="125" t="s">
        <v>1395</v>
      </c>
      <c r="D6467" s="126" t="s">
        <v>1079</v>
      </c>
    </row>
    <row r="6468" spans="1:4" ht="15" x14ac:dyDescent="0.2">
      <c r="A6468" s="33">
        <v>34341</v>
      </c>
      <c r="B6468" s="124" t="s">
        <v>19172</v>
      </c>
      <c r="C6468" s="125" t="s">
        <v>1395</v>
      </c>
      <c r="D6468" s="126" t="s">
        <v>866</v>
      </c>
    </row>
    <row r="6469" spans="1:4" ht="15" x14ac:dyDescent="0.2">
      <c r="A6469" s="33">
        <v>22</v>
      </c>
      <c r="B6469" s="124" t="s">
        <v>19173</v>
      </c>
      <c r="C6469" s="125" t="s">
        <v>1395</v>
      </c>
      <c r="D6469" s="126" t="s">
        <v>882</v>
      </c>
    </row>
    <row r="6470" spans="1:4" ht="15" x14ac:dyDescent="0.2">
      <c r="A6470" s="33">
        <v>23</v>
      </c>
      <c r="B6470" s="124" t="s">
        <v>19174</v>
      </c>
      <c r="C6470" s="125" t="s">
        <v>1395</v>
      </c>
      <c r="D6470" s="126" t="s">
        <v>1530</v>
      </c>
    </row>
    <row r="6471" spans="1:4" ht="15" x14ac:dyDescent="0.2">
      <c r="A6471" s="33">
        <v>34439</v>
      </c>
      <c r="B6471" s="124" t="s">
        <v>19175</v>
      </c>
      <c r="C6471" s="125" t="s">
        <v>1395</v>
      </c>
      <c r="D6471" s="126" t="s">
        <v>685</v>
      </c>
    </row>
    <row r="6472" spans="1:4" ht="15" x14ac:dyDescent="0.2">
      <c r="A6472" s="33">
        <v>34</v>
      </c>
      <c r="B6472" s="124" t="s">
        <v>19176</v>
      </c>
      <c r="C6472" s="125" t="s">
        <v>1395</v>
      </c>
      <c r="D6472" s="126" t="s">
        <v>1835</v>
      </c>
    </row>
    <row r="6473" spans="1:4" ht="15" x14ac:dyDescent="0.2">
      <c r="A6473" s="33">
        <v>34441</v>
      </c>
      <c r="B6473" s="124" t="s">
        <v>19177</v>
      </c>
      <c r="C6473" s="125" t="s">
        <v>1395</v>
      </c>
      <c r="D6473" s="126" t="s">
        <v>13255</v>
      </c>
    </row>
    <row r="6474" spans="1:4" ht="15" x14ac:dyDescent="0.2">
      <c r="A6474" s="33">
        <v>31</v>
      </c>
      <c r="B6474" s="124" t="s">
        <v>19178</v>
      </c>
      <c r="C6474" s="125" t="s">
        <v>1395</v>
      </c>
      <c r="D6474" s="126" t="s">
        <v>804</v>
      </c>
    </row>
    <row r="6475" spans="1:4" ht="15" x14ac:dyDescent="0.2">
      <c r="A6475" s="33">
        <v>34443</v>
      </c>
      <c r="B6475" s="124" t="s">
        <v>19179</v>
      </c>
      <c r="C6475" s="125" t="s">
        <v>1395</v>
      </c>
      <c r="D6475" s="126" t="s">
        <v>13255</v>
      </c>
    </row>
    <row r="6476" spans="1:4" ht="15" x14ac:dyDescent="0.2">
      <c r="A6476" s="33">
        <v>27</v>
      </c>
      <c r="B6476" s="124" t="s">
        <v>19180</v>
      </c>
      <c r="C6476" s="125" t="s">
        <v>1395</v>
      </c>
      <c r="D6476" s="126" t="s">
        <v>804</v>
      </c>
    </row>
    <row r="6477" spans="1:4" ht="15" x14ac:dyDescent="0.2">
      <c r="A6477" s="33">
        <v>34446</v>
      </c>
      <c r="B6477" s="124" t="s">
        <v>19181</v>
      </c>
      <c r="C6477" s="125" t="s">
        <v>1395</v>
      </c>
      <c r="D6477" s="126" t="s">
        <v>13255</v>
      </c>
    </row>
    <row r="6478" spans="1:4" ht="15" x14ac:dyDescent="0.2">
      <c r="A6478" s="33">
        <v>29</v>
      </c>
      <c r="B6478" s="124" t="s">
        <v>19182</v>
      </c>
      <c r="C6478" s="125" t="s">
        <v>1395</v>
      </c>
      <c r="D6478" s="126" t="s">
        <v>723</v>
      </c>
    </row>
    <row r="6479" spans="1:4" ht="15" x14ac:dyDescent="0.2">
      <c r="A6479" s="33">
        <v>28</v>
      </c>
      <c r="B6479" s="124" t="s">
        <v>19183</v>
      </c>
      <c r="C6479" s="125" t="s">
        <v>1395</v>
      </c>
      <c r="D6479" s="126" t="s">
        <v>1103</v>
      </c>
    </row>
    <row r="6480" spans="1:4" ht="15" x14ac:dyDescent="0.2">
      <c r="A6480" s="33">
        <v>34449</v>
      </c>
      <c r="B6480" s="124" t="s">
        <v>19184</v>
      </c>
      <c r="C6480" s="125" t="s">
        <v>1395</v>
      </c>
      <c r="D6480" s="126" t="s">
        <v>143</v>
      </c>
    </row>
    <row r="6481" spans="1:4" ht="15" x14ac:dyDescent="0.2">
      <c r="A6481" s="33">
        <v>32</v>
      </c>
      <c r="B6481" s="124" t="s">
        <v>19185</v>
      </c>
      <c r="C6481" s="125" t="s">
        <v>1395</v>
      </c>
      <c r="D6481" s="126" t="s">
        <v>808</v>
      </c>
    </row>
    <row r="6482" spans="1:4" ht="15" x14ac:dyDescent="0.2">
      <c r="A6482" s="33">
        <v>33</v>
      </c>
      <c r="B6482" s="124" t="s">
        <v>19186</v>
      </c>
      <c r="C6482" s="125" t="s">
        <v>1395</v>
      </c>
      <c r="D6482" s="126" t="s">
        <v>143</v>
      </c>
    </row>
    <row r="6483" spans="1:4" ht="15" x14ac:dyDescent="0.2">
      <c r="A6483" s="33">
        <v>34343</v>
      </c>
      <c r="B6483" s="124" t="s">
        <v>19187</v>
      </c>
      <c r="C6483" s="125" t="s">
        <v>1395</v>
      </c>
      <c r="D6483" s="126" t="s">
        <v>127</v>
      </c>
    </row>
    <row r="6484" spans="1:4" ht="15" x14ac:dyDescent="0.2">
      <c r="A6484" s="33">
        <v>34452</v>
      </c>
      <c r="B6484" s="124" t="s">
        <v>19188</v>
      </c>
      <c r="C6484" s="125" t="s">
        <v>1395</v>
      </c>
      <c r="D6484" s="126" t="s">
        <v>4055</v>
      </c>
    </row>
    <row r="6485" spans="1:4" ht="15" x14ac:dyDescent="0.2">
      <c r="A6485" s="33">
        <v>36</v>
      </c>
      <c r="B6485" s="124" t="s">
        <v>19189</v>
      </c>
      <c r="C6485" s="125" t="s">
        <v>1395</v>
      </c>
      <c r="D6485" s="126" t="s">
        <v>381</v>
      </c>
    </row>
    <row r="6486" spans="1:4" ht="15" x14ac:dyDescent="0.2">
      <c r="A6486" s="33">
        <v>34456</v>
      </c>
      <c r="B6486" s="124" t="s">
        <v>19190</v>
      </c>
      <c r="C6486" s="125" t="s">
        <v>1395</v>
      </c>
      <c r="D6486" s="126" t="s">
        <v>4055</v>
      </c>
    </row>
    <row r="6487" spans="1:4" ht="15" x14ac:dyDescent="0.2">
      <c r="A6487" s="33">
        <v>39</v>
      </c>
      <c r="B6487" s="124" t="s">
        <v>19191</v>
      </c>
      <c r="C6487" s="125" t="s">
        <v>1395</v>
      </c>
      <c r="D6487" s="126" t="s">
        <v>381</v>
      </c>
    </row>
    <row r="6488" spans="1:4" ht="15" x14ac:dyDescent="0.2">
      <c r="A6488" s="33">
        <v>34457</v>
      </c>
      <c r="B6488" s="124" t="s">
        <v>19192</v>
      </c>
      <c r="C6488" s="125" t="s">
        <v>1395</v>
      </c>
      <c r="D6488" s="126" t="s">
        <v>288</v>
      </c>
    </row>
    <row r="6489" spans="1:4" ht="15" x14ac:dyDescent="0.2">
      <c r="A6489" s="33">
        <v>40</v>
      </c>
      <c r="B6489" s="124" t="s">
        <v>19193</v>
      </c>
      <c r="C6489" s="125" t="s">
        <v>1395</v>
      </c>
      <c r="D6489" s="126" t="s">
        <v>1159</v>
      </c>
    </row>
    <row r="6490" spans="1:4" ht="15" x14ac:dyDescent="0.2">
      <c r="A6490" s="33">
        <v>34460</v>
      </c>
      <c r="B6490" s="124" t="s">
        <v>19194</v>
      </c>
      <c r="C6490" s="125" t="s">
        <v>1395</v>
      </c>
      <c r="D6490" s="126" t="s">
        <v>128</v>
      </c>
    </row>
    <row r="6491" spans="1:4" ht="15" x14ac:dyDescent="0.2">
      <c r="A6491" s="33">
        <v>42</v>
      </c>
      <c r="B6491" s="124" t="s">
        <v>19195</v>
      </c>
      <c r="C6491" s="125" t="s">
        <v>1395</v>
      </c>
      <c r="D6491" s="126" t="s">
        <v>5002</v>
      </c>
    </row>
    <row r="6492" spans="1:4" ht="15" x14ac:dyDescent="0.2">
      <c r="A6492" s="33">
        <v>38</v>
      </c>
      <c r="B6492" s="124" t="s">
        <v>19196</v>
      </c>
      <c r="C6492" s="125" t="s">
        <v>1395</v>
      </c>
      <c r="D6492" s="126" t="s">
        <v>163</v>
      </c>
    </row>
    <row r="6493" spans="1:4" ht="15" x14ac:dyDescent="0.2">
      <c r="A6493" s="33">
        <v>34344</v>
      </c>
      <c r="B6493" s="124" t="s">
        <v>19197</v>
      </c>
      <c r="C6493" s="125" t="s">
        <v>1395</v>
      </c>
      <c r="D6493" s="126" t="s">
        <v>1089</v>
      </c>
    </row>
    <row r="6494" spans="1:4" ht="15" x14ac:dyDescent="0.2">
      <c r="A6494" s="33">
        <v>20063</v>
      </c>
      <c r="B6494" s="124" t="s">
        <v>19198</v>
      </c>
      <c r="C6494" s="125" t="s">
        <v>14755</v>
      </c>
      <c r="D6494" s="126" t="s">
        <v>130</v>
      </c>
    </row>
    <row r="6495" spans="1:4" ht="15" x14ac:dyDescent="0.2">
      <c r="A6495" s="33">
        <v>40410</v>
      </c>
      <c r="B6495" s="124" t="s">
        <v>19199</v>
      </c>
      <c r="C6495" s="125" t="s">
        <v>14755</v>
      </c>
      <c r="D6495" s="126" t="s">
        <v>16538</v>
      </c>
    </row>
    <row r="6496" spans="1:4" ht="15" x14ac:dyDescent="0.2">
      <c r="A6496" s="33">
        <v>40411</v>
      </c>
      <c r="B6496" s="124" t="s">
        <v>19200</v>
      </c>
      <c r="C6496" s="125" t="s">
        <v>14755</v>
      </c>
      <c r="D6496" s="126" t="s">
        <v>14539</v>
      </c>
    </row>
    <row r="6497" spans="1:4" ht="15" x14ac:dyDescent="0.2">
      <c r="A6497" s="33">
        <v>40412</v>
      </c>
      <c r="B6497" s="124" t="s">
        <v>19201</v>
      </c>
      <c r="C6497" s="125" t="s">
        <v>14755</v>
      </c>
      <c r="D6497" s="126" t="s">
        <v>18688</v>
      </c>
    </row>
    <row r="6498" spans="1:4" ht="15" x14ac:dyDescent="0.2">
      <c r="A6498" s="33">
        <v>38838</v>
      </c>
      <c r="B6498" s="124" t="s">
        <v>19202</v>
      </c>
      <c r="C6498" s="125" t="s">
        <v>14755</v>
      </c>
      <c r="D6498" s="126" t="s">
        <v>14396</v>
      </c>
    </row>
    <row r="6499" spans="1:4" ht="15" x14ac:dyDescent="0.2">
      <c r="A6499" s="33">
        <v>38839</v>
      </c>
      <c r="B6499" s="124" t="s">
        <v>19203</v>
      </c>
      <c r="C6499" s="125" t="s">
        <v>14755</v>
      </c>
      <c r="D6499" s="126" t="s">
        <v>4685</v>
      </c>
    </row>
    <row r="6500" spans="1:4" ht="30" x14ac:dyDescent="0.2">
      <c r="A6500" s="33">
        <v>55</v>
      </c>
      <c r="B6500" s="124" t="s">
        <v>19204</v>
      </c>
      <c r="C6500" s="125" t="s">
        <v>14755</v>
      </c>
      <c r="D6500" s="126" t="s">
        <v>970</v>
      </c>
    </row>
    <row r="6501" spans="1:4" ht="30" x14ac:dyDescent="0.2">
      <c r="A6501" s="33">
        <v>61</v>
      </c>
      <c r="B6501" s="124" t="s">
        <v>19205</v>
      </c>
      <c r="C6501" s="125" t="s">
        <v>14755</v>
      </c>
      <c r="D6501" s="126" t="s">
        <v>141</v>
      </c>
    </row>
    <row r="6502" spans="1:4" ht="30" x14ac:dyDescent="0.2">
      <c r="A6502" s="33">
        <v>62</v>
      </c>
      <c r="B6502" s="124" t="s">
        <v>19206</v>
      </c>
      <c r="C6502" s="125" t="s">
        <v>14755</v>
      </c>
      <c r="D6502" s="126" t="s">
        <v>931</v>
      </c>
    </row>
    <row r="6503" spans="1:4" ht="15" x14ac:dyDescent="0.2">
      <c r="A6503" s="33">
        <v>77</v>
      </c>
      <c r="B6503" s="124" t="s">
        <v>19207</v>
      </c>
      <c r="C6503" s="125" t="s">
        <v>14755</v>
      </c>
      <c r="D6503" s="126" t="s">
        <v>488</v>
      </c>
    </row>
    <row r="6504" spans="1:4" ht="15" x14ac:dyDescent="0.2">
      <c r="A6504" s="33">
        <v>76</v>
      </c>
      <c r="B6504" s="124" t="s">
        <v>19208</v>
      </c>
      <c r="C6504" s="125" t="s">
        <v>14755</v>
      </c>
      <c r="D6504" s="126" t="s">
        <v>82</v>
      </c>
    </row>
    <row r="6505" spans="1:4" ht="15" x14ac:dyDescent="0.2">
      <c r="A6505" s="33">
        <v>67</v>
      </c>
      <c r="B6505" s="124" t="s">
        <v>19209</v>
      </c>
      <c r="C6505" s="125" t="s">
        <v>14755</v>
      </c>
      <c r="D6505" s="126" t="s">
        <v>17785</v>
      </c>
    </row>
    <row r="6506" spans="1:4" ht="15" x14ac:dyDescent="0.2">
      <c r="A6506" s="33">
        <v>71</v>
      </c>
      <c r="B6506" s="124" t="s">
        <v>19210</v>
      </c>
      <c r="C6506" s="125" t="s">
        <v>14755</v>
      </c>
      <c r="D6506" s="126" t="s">
        <v>18102</v>
      </c>
    </row>
    <row r="6507" spans="1:4" ht="15" x14ac:dyDescent="0.2">
      <c r="A6507" s="33">
        <v>73</v>
      </c>
      <c r="B6507" s="124" t="s">
        <v>19211</v>
      </c>
      <c r="C6507" s="125" t="s">
        <v>14755</v>
      </c>
      <c r="D6507" s="126" t="s">
        <v>18441</v>
      </c>
    </row>
    <row r="6508" spans="1:4" ht="15" x14ac:dyDescent="0.2">
      <c r="A6508" s="33">
        <v>103</v>
      </c>
      <c r="B6508" s="124" t="s">
        <v>19212</v>
      </c>
      <c r="C6508" s="125" t="s">
        <v>14755</v>
      </c>
      <c r="D6508" s="126" t="s">
        <v>14022</v>
      </c>
    </row>
    <row r="6509" spans="1:4" ht="15" x14ac:dyDescent="0.2">
      <c r="A6509" s="33">
        <v>107</v>
      </c>
      <c r="B6509" s="124" t="s">
        <v>19213</v>
      </c>
      <c r="C6509" s="125" t="s">
        <v>14755</v>
      </c>
      <c r="D6509" s="126" t="s">
        <v>389</v>
      </c>
    </row>
    <row r="6510" spans="1:4" ht="15" x14ac:dyDescent="0.2">
      <c r="A6510" s="33">
        <v>65</v>
      </c>
      <c r="B6510" s="124" t="s">
        <v>19214</v>
      </c>
      <c r="C6510" s="125" t="s">
        <v>14755</v>
      </c>
      <c r="D6510" s="126" t="s">
        <v>1284</v>
      </c>
    </row>
    <row r="6511" spans="1:4" ht="15" x14ac:dyDescent="0.2">
      <c r="A6511" s="33">
        <v>108</v>
      </c>
      <c r="B6511" s="124" t="s">
        <v>19215</v>
      </c>
      <c r="C6511" s="125" t="s">
        <v>14755</v>
      </c>
      <c r="D6511" s="126" t="s">
        <v>356</v>
      </c>
    </row>
    <row r="6512" spans="1:4" ht="15" x14ac:dyDescent="0.2">
      <c r="A6512" s="33">
        <v>110</v>
      </c>
      <c r="B6512" s="124" t="s">
        <v>19216</v>
      </c>
      <c r="C6512" s="125" t="s">
        <v>14755</v>
      </c>
      <c r="D6512" s="126" t="s">
        <v>1835</v>
      </c>
    </row>
    <row r="6513" spans="1:4" ht="15" x14ac:dyDescent="0.2">
      <c r="A6513" s="33">
        <v>109</v>
      </c>
      <c r="B6513" s="124" t="s">
        <v>19217</v>
      </c>
      <c r="C6513" s="125" t="s">
        <v>14755</v>
      </c>
      <c r="D6513" s="126" t="s">
        <v>331</v>
      </c>
    </row>
    <row r="6514" spans="1:4" ht="15" x14ac:dyDescent="0.2">
      <c r="A6514" s="33">
        <v>111</v>
      </c>
      <c r="B6514" s="124" t="s">
        <v>19218</v>
      </c>
      <c r="C6514" s="125" t="s">
        <v>14755</v>
      </c>
      <c r="D6514" s="126" t="s">
        <v>639</v>
      </c>
    </row>
    <row r="6515" spans="1:4" ht="15" x14ac:dyDescent="0.2">
      <c r="A6515" s="33">
        <v>112</v>
      </c>
      <c r="B6515" s="124" t="s">
        <v>19219</v>
      </c>
      <c r="C6515" s="125" t="s">
        <v>14755</v>
      </c>
      <c r="D6515" s="126" t="s">
        <v>575</v>
      </c>
    </row>
    <row r="6516" spans="1:4" ht="15" x14ac:dyDescent="0.2">
      <c r="A6516" s="33">
        <v>113</v>
      </c>
      <c r="B6516" s="124" t="s">
        <v>19220</v>
      </c>
      <c r="C6516" s="125" t="s">
        <v>14755</v>
      </c>
      <c r="D6516" s="126" t="s">
        <v>957</v>
      </c>
    </row>
    <row r="6517" spans="1:4" ht="15" x14ac:dyDescent="0.2">
      <c r="A6517" s="33">
        <v>104</v>
      </c>
      <c r="B6517" s="124" t="s">
        <v>19221</v>
      </c>
      <c r="C6517" s="125" t="s">
        <v>14755</v>
      </c>
      <c r="D6517" s="126" t="s">
        <v>879</v>
      </c>
    </row>
    <row r="6518" spans="1:4" ht="15" x14ac:dyDescent="0.2">
      <c r="A6518" s="33">
        <v>102</v>
      </c>
      <c r="B6518" s="124" t="s">
        <v>19222</v>
      </c>
      <c r="C6518" s="125" t="s">
        <v>14755</v>
      </c>
      <c r="D6518" s="126" t="s">
        <v>1365</v>
      </c>
    </row>
    <row r="6519" spans="1:4" ht="15" x14ac:dyDescent="0.2">
      <c r="A6519" s="33">
        <v>95</v>
      </c>
      <c r="B6519" s="124" t="s">
        <v>19223</v>
      </c>
      <c r="C6519" s="125" t="s">
        <v>14755</v>
      </c>
      <c r="D6519" s="126" t="s">
        <v>1302</v>
      </c>
    </row>
    <row r="6520" spans="1:4" ht="15" x14ac:dyDescent="0.2">
      <c r="A6520" s="33">
        <v>96</v>
      </c>
      <c r="B6520" s="124" t="s">
        <v>19224</v>
      </c>
      <c r="C6520" s="125" t="s">
        <v>14755</v>
      </c>
      <c r="D6520" s="126" t="s">
        <v>1369</v>
      </c>
    </row>
    <row r="6521" spans="1:4" ht="15" x14ac:dyDescent="0.2">
      <c r="A6521" s="33">
        <v>97</v>
      </c>
      <c r="B6521" s="124" t="s">
        <v>19225</v>
      </c>
      <c r="C6521" s="125" t="s">
        <v>14755</v>
      </c>
      <c r="D6521" s="126" t="s">
        <v>319</v>
      </c>
    </row>
    <row r="6522" spans="1:4" ht="15" x14ac:dyDescent="0.2">
      <c r="A6522" s="33">
        <v>98</v>
      </c>
      <c r="B6522" s="124" t="s">
        <v>19226</v>
      </c>
      <c r="C6522" s="125" t="s">
        <v>14755</v>
      </c>
      <c r="D6522" s="126" t="s">
        <v>1278</v>
      </c>
    </row>
    <row r="6523" spans="1:4" ht="15" x14ac:dyDescent="0.2">
      <c r="A6523" s="33">
        <v>99</v>
      </c>
      <c r="B6523" s="124" t="s">
        <v>19227</v>
      </c>
      <c r="C6523" s="125" t="s">
        <v>14755</v>
      </c>
      <c r="D6523" s="126" t="s">
        <v>14391</v>
      </c>
    </row>
    <row r="6524" spans="1:4" ht="15" x14ac:dyDescent="0.2">
      <c r="A6524" s="33">
        <v>100</v>
      </c>
      <c r="B6524" s="124" t="s">
        <v>19228</v>
      </c>
      <c r="C6524" s="125" t="s">
        <v>14755</v>
      </c>
      <c r="D6524" s="126" t="s">
        <v>317</v>
      </c>
    </row>
    <row r="6525" spans="1:4" ht="15" x14ac:dyDescent="0.2">
      <c r="A6525" s="33">
        <v>75</v>
      </c>
      <c r="B6525" s="124" t="s">
        <v>19229</v>
      </c>
      <c r="C6525" s="125" t="s">
        <v>14755</v>
      </c>
      <c r="D6525" s="126" t="s">
        <v>19230</v>
      </c>
    </row>
    <row r="6526" spans="1:4" ht="15" x14ac:dyDescent="0.2">
      <c r="A6526" s="33">
        <v>114</v>
      </c>
      <c r="B6526" s="124" t="s">
        <v>19231</v>
      </c>
      <c r="C6526" s="125" t="s">
        <v>14755</v>
      </c>
      <c r="D6526" s="126" t="s">
        <v>865</v>
      </c>
    </row>
    <row r="6527" spans="1:4" ht="15" x14ac:dyDescent="0.2">
      <c r="A6527" s="33">
        <v>68</v>
      </c>
      <c r="B6527" s="124" t="s">
        <v>19232</v>
      </c>
      <c r="C6527" s="125" t="s">
        <v>14755</v>
      </c>
      <c r="D6527" s="126" t="s">
        <v>13698</v>
      </c>
    </row>
    <row r="6528" spans="1:4" ht="15" x14ac:dyDescent="0.2">
      <c r="A6528" s="33">
        <v>86</v>
      </c>
      <c r="B6528" s="124" t="s">
        <v>19233</v>
      </c>
      <c r="C6528" s="125" t="s">
        <v>14755</v>
      </c>
      <c r="D6528" s="126" t="s">
        <v>2547</v>
      </c>
    </row>
    <row r="6529" spans="1:4" ht="15" x14ac:dyDescent="0.2">
      <c r="A6529" s="33">
        <v>66</v>
      </c>
      <c r="B6529" s="124" t="s">
        <v>19234</v>
      </c>
      <c r="C6529" s="125" t="s">
        <v>14755</v>
      </c>
      <c r="D6529" s="126" t="s">
        <v>249</v>
      </c>
    </row>
    <row r="6530" spans="1:4" ht="15" x14ac:dyDescent="0.2">
      <c r="A6530" s="33">
        <v>69</v>
      </c>
      <c r="B6530" s="124" t="s">
        <v>19235</v>
      </c>
      <c r="C6530" s="125" t="s">
        <v>14755</v>
      </c>
      <c r="D6530" s="126" t="s">
        <v>16527</v>
      </c>
    </row>
    <row r="6531" spans="1:4" ht="15" x14ac:dyDescent="0.2">
      <c r="A6531" s="33">
        <v>83</v>
      </c>
      <c r="B6531" s="124" t="s">
        <v>19236</v>
      </c>
      <c r="C6531" s="125" t="s">
        <v>14755</v>
      </c>
      <c r="D6531" s="126" t="s">
        <v>19237</v>
      </c>
    </row>
    <row r="6532" spans="1:4" ht="15" x14ac:dyDescent="0.2">
      <c r="A6532" s="33">
        <v>74</v>
      </c>
      <c r="B6532" s="124" t="s">
        <v>19238</v>
      </c>
      <c r="C6532" s="125" t="s">
        <v>14755</v>
      </c>
      <c r="D6532" s="126" t="s">
        <v>19239</v>
      </c>
    </row>
    <row r="6533" spans="1:4" ht="15" x14ac:dyDescent="0.2">
      <c r="A6533" s="33">
        <v>106</v>
      </c>
      <c r="B6533" s="124" t="s">
        <v>19240</v>
      </c>
      <c r="C6533" s="125" t="s">
        <v>14755</v>
      </c>
      <c r="D6533" s="126" t="s">
        <v>19241</v>
      </c>
    </row>
    <row r="6534" spans="1:4" ht="15" x14ac:dyDescent="0.2">
      <c r="A6534" s="33">
        <v>87</v>
      </c>
      <c r="B6534" s="124" t="s">
        <v>19242</v>
      </c>
      <c r="C6534" s="125" t="s">
        <v>14755</v>
      </c>
      <c r="D6534" s="126" t="s">
        <v>1286</v>
      </c>
    </row>
    <row r="6535" spans="1:4" ht="15" x14ac:dyDescent="0.2">
      <c r="A6535" s="33">
        <v>88</v>
      </c>
      <c r="B6535" s="124" t="s">
        <v>19243</v>
      </c>
      <c r="C6535" s="125" t="s">
        <v>14755</v>
      </c>
      <c r="D6535" s="126" t="s">
        <v>1099</v>
      </c>
    </row>
    <row r="6536" spans="1:4" ht="15" x14ac:dyDescent="0.2">
      <c r="A6536" s="33">
        <v>89</v>
      </c>
      <c r="B6536" s="124" t="s">
        <v>19244</v>
      </c>
      <c r="C6536" s="125" t="s">
        <v>14755</v>
      </c>
      <c r="D6536" s="126" t="s">
        <v>526</v>
      </c>
    </row>
    <row r="6537" spans="1:4" ht="15" x14ac:dyDescent="0.2">
      <c r="A6537" s="33">
        <v>90</v>
      </c>
      <c r="B6537" s="124" t="s">
        <v>19245</v>
      </c>
      <c r="C6537" s="125" t="s">
        <v>14755</v>
      </c>
      <c r="D6537" s="126" t="s">
        <v>19246</v>
      </c>
    </row>
    <row r="6538" spans="1:4" ht="15" x14ac:dyDescent="0.2">
      <c r="A6538" s="33">
        <v>81</v>
      </c>
      <c r="B6538" s="124" t="s">
        <v>19247</v>
      </c>
      <c r="C6538" s="125" t="s">
        <v>14755</v>
      </c>
      <c r="D6538" s="126" t="s">
        <v>19248</v>
      </c>
    </row>
    <row r="6539" spans="1:4" ht="15" x14ac:dyDescent="0.2">
      <c r="A6539" s="33">
        <v>82</v>
      </c>
      <c r="B6539" s="124" t="s">
        <v>19249</v>
      </c>
      <c r="C6539" s="125" t="s">
        <v>14755</v>
      </c>
      <c r="D6539" s="126" t="s">
        <v>19250</v>
      </c>
    </row>
    <row r="6540" spans="1:4" ht="15" x14ac:dyDescent="0.2">
      <c r="A6540" s="33">
        <v>105</v>
      </c>
      <c r="B6540" s="124" t="s">
        <v>19251</v>
      </c>
      <c r="C6540" s="125" t="s">
        <v>14755</v>
      </c>
      <c r="D6540" s="126" t="s">
        <v>19252</v>
      </c>
    </row>
    <row r="6541" spans="1:4" ht="15" x14ac:dyDescent="0.2">
      <c r="A6541" s="33">
        <v>60</v>
      </c>
      <c r="B6541" s="124" t="s">
        <v>19253</v>
      </c>
      <c r="C6541" s="125" t="s">
        <v>14755</v>
      </c>
      <c r="D6541" s="126" t="s">
        <v>13258</v>
      </c>
    </row>
    <row r="6542" spans="1:4" ht="15" x14ac:dyDescent="0.2">
      <c r="A6542" s="33">
        <v>72</v>
      </c>
      <c r="B6542" s="124" t="s">
        <v>19254</v>
      </c>
      <c r="C6542" s="125" t="s">
        <v>14755</v>
      </c>
      <c r="D6542" s="126" t="s">
        <v>19255</v>
      </c>
    </row>
    <row r="6543" spans="1:4" ht="15" x14ac:dyDescent="0.2">
      <c r="A6543" s="33">
        <v>70</v>
      </c>
      <c r="B6543" s="124" t="s">
        <v>19256</v>
      </c>
      <c r="C6543" s="125" t="s">
        <v>14755</v>
      </c>
      <c r="D6543" s="126" t="s">
        <v>682</v>
      </c>
    </row>
    <row r="6544" spans="1:4" ht="15" x14ac:dyDescent="0.2">
      <c r="A6544" s="33">
        <v>85</v>
      </c>
      <c r="B6544" s="124" t="s">
        <v>19257</v>
      </c>
      <c r="C6544" s="125" t="s">
        <v>14755</v>
      </c>
      <c r="D6544" s="126" t="s">
        <v>18135</v>
      </c>
    </row>
    <row r="6545" spans="1:4" ht="15" x14ac:dyDescent="0.2">
      <c r="A6545" s="33">
        <v>84</v>
      </c>
      <c r="B6545" s="124" t="s">
        <v>19258</v>
      </c>
      <c r="C6545" s="125" t="s">
        <v>14755</v>
      </c>
      <c r="D6545" s="126" t="s">
        <v>1128</v>
      </c>
    </row>
    <row r="6546" spans="1:4" ht="15" x14ac:dyDescent="0.2">
      <c r="A6546" s="33">
        <v>37997</v>
      </c>
      <c r="B6546" s="124" t="s">
        <v>19259</v>
      </c>
      <c r="C6546" s="125" t="s">
        <v>14755</v>
      </c>
      <c r="D6546" s="126" t="s">
        <v>2605</v>
      </c>
    </row>
    <row r="6547" spans="1:4" ht="15" x14ac:dyDescent="0.2">
      <c r="A6547" s="33">
        <v>37998</v>
      </c>
      <c r="B6547" s="124" t="s">
        <v>19260</v>
      </c>
      <c r="C6547" s="125" t="s">
        <v>14755</v>
      </c>
      <c r="D6547" s="126" t="s">
        <v>16495</v>
      </c>
    </row>
    <row r="6548" spans="1:4" ht="30" x14ac:dyDescent="0.2">
      <c r="A6548" s="33">
        <v>10899</v>
      </c>
      <c r="B6548" s="124" t="s">
        <v>19261</v>
      </c>
      <c r="C6548" s="125" t="s">
        <v>14755</v>
      </c>
      <c r="D6548" s="126" t="s">
        <v>13260</v>
      </c>
    </row>
    <row r="6549" spans="1:4" ht="30" x14ac:dyDescent="0.2">
      <c r="A6549" s="33">
        <v>10900</v>
      </c>
      <c r="B6549" s="124" t="s">
        <v>19262</v>
      </c>
      <c r="C6549" s="125" t="s">
        <v>14755</v>
      </c>
      <c r="D6549" s="126" t="s">
        <v>13261</v>
      </c>
    </row>
    <row r="6550" spans="1:4" ht="15" x14ac:dyDescent="0.2">
      <c r="A6550" s="33">
        <v>46</v>
      </c>
      <c r="B6550" s="124" t="s">
        <v>19263</v>
      </c>
      <c r="C6550" s="125" t="s">
        <v>14755</v>
      </c>
      <c r="D6550" s="126" t="s">
        <v>19264</v>
      </c>
    </row>
    <row r="6551" spans="1:4" ht="15" x14ac:dyDescent="0.2">
      <c r="A6551" s="33">
        <v>51</v>
      </c>
      <c r="B6551" s="124" t="s">
        <v>19265</v>
      </c>
      <c r="C6551" s="125" t="s">
        <v>14755</v>
      </c>
      <c r="D6551" s="126" t="s">
        <v>14099</v>
      </c>
    </row>
    <row r="6552" spans="1:4" ht="15" x14ac:dyDescent="0.2">
      <c r="A6552" s="33">
        <v>12863</v>
      </c>
      <c r="B6552" s="124" t="s">
        <v>19266</v>
      </c>
      <c r="C6552" s="125" t="s">
        <v>14755</v>
      </c>
      <c r="D6552" s="126" t="s">
        <v>1513</v>
      </c>
    </row>
    <row r="6553" spans="1:4" ht="15" x14ac:dyDescent="0.2">
      <c r="A6553" s="33">
        <v>50</v>
      </c>
      <c r="B6553" s="124" t="s">
        <v>19267</v>
      </c>
      <c r="C6553" s="125" t="s">
        <v>14755</v>
      </c>
      <c r="D6553" s="126" t="s">
        <v>19268</v>
      </c>
    </row>
    <row r="6554" spans="1:4" ht="15" x14ac:dyDescent="0.2">
      <c r="A6554" s="33">
        <v>47</v>
      </c>
      <c r="B6554" s="124" t="s">
        <v>19269</v>
      </c>
      <c r="C6554" s="125" t="s">
        <v>14755</v>
      </c>
      <c r="D6554" s="126" t="s">
        <v>2736</v>
      </c>
    </row>
    <row r="6555" spans="1:4" ht="15" x14ac:dyDescent="0.2">
      <c r="A6555" s="33">
        <v>48</v>
      </c>
      <c r="B6555" s="124" t="s">
        <v>19270</v>
      </c>
      <c r="C6555" s="125" t="s">
        <v>14755</v>
      </c>
      <c r="D6555" s="126" t="s">
        <v>1215</v>
      </c>
    </row>
    <row r="6556" spans="1:4" ht="15" x14ac:dyDescent="0.2">
      <c r="A6556" s="33">
        <v>52</v>
      </c>
      <c r="B6556" s="124" t="s">
        <v>19271</v>
      </c>
      <c r="C6556" s="125" t="s">
        <v>14755</v>
      </c>
      <c r="D6556" s="126" t="s">
        <v>588</v>
      </c>
    </row>
    <row r="6557" spans="1:4" ht="15" x14ac:dyDescent="0.2">
      <c r="A6557" s="33">
        <v>43</v>
      </c>
      <c r="B6557" s="124" t="s">
        <v>19272</v>
      </c>
      <c r="C6557" s="125" t="s">
        <v>14755</v>
      </c>
      <c r="D6557" s="126" t="s">
        <v>14628</v>
      </c>
    </row>
    <row r="6558" spans="1:4" ht="15" x14ac:dyDescent="0.2">
      <c r="A6558" s="33">
        <v>4791</v>
      </c>
      <c r="B6558" s="124" t="s">
        <v>19273</v>
      </c>
      <c r="C6558" s="125" t="s">
        <v>1395</v>
      </c>
      <c r="D6558" s="126" t="s">
        <v>13263</v>
      </c>
    </row>
    <row r="6559" spans="1:4" ht="30" x14ac:dyDescent="0.2">
      <c r="A6559" s="33">
        <v>157</v>
      </c>
      <c r="B6559" s="124" t="s">
        <v>19274</v>
      </c>
      <c r="C6559" s="125" t="s">
        <v>1395</v>
      </c>
      <c r="D6559" s="126" t="s">
        <v>13264</v>
      </c>
    </row>
    <row r="6560" spans="1:4" ht="15" x14ac:dyDescent="0.2">
      <c r="A6560" s="33">
        <v>156</v>
      </c>
      <c r="B6560" s="124" t="s">
        <v>19275</v>
      </c>
      <c r="C6560" s="125" t="s">
        <v>1395</v>
      </c>
      <c r="D6560" s="126" t="s">
        <v>13265</v>
      </c>
    </row>
    <row r="6561" spans="1:4" ht="15" x14ac:dyDescent="0.2">
      <c r="A6561" s="33">
        <v>131</v>
      </c>
      <c r="B6561" s="124" t="s">
        <v>19276</v>
      </c>
      <c r="C6561" s="125" t="s">
        <v>1395</v>
      </c>
      <c r="D6561" s="126" t="s">
        <v>377</v>
      </c>
    </row>
    <row r="6562" spans="1:4" ht="15" x14ac:dyDescent="0.2">
      <c r="A6562" s="33">
        <v>39719</v>
      </c>
      <c r="B6562" s="124" t="s">
        <v>19277</v>
      </c>
      <c r="C6562" s="125" t="s">
        <v>1396</v>
      </c>
      <c r="D6562" s="126" t="s">
        <v>4915</v>
      </c>
    </row>
    <row r="6563" spans="1:4" ht="15" x14ac:dyDescent="0.2">
      <c r="A6563" s="33">
        <v>21114</v>
      </c>
      <c r="B6563" s="124" t="s">
        <v>19278</v>
      </c>
      <c r="C6563" s="125" t="s">
        <v>14755</v>
      </c>
      <c r="D6563" s="126" t="s">
        <v>1155</v>
      </c>
    </row>
    <row r="6564" spans="1:4" ht="15" x14ac:dyDescent="0.2">
      <c r="A6564" s="33">
        <v>119</v>
      </c>
      <c r="B6564" s="124" t="s">
        <v>19279</v>
      </c>
      <c r="C6564" s="125" t="s">
        <v>14755</v>
      </c>
      <c r="D6564" s="126" t="s">
        <v>2649</v>
      </c>
    </row>
    <row r="6565" spans="1:4" ht="15" x14ac:dyDescent="0.2">
      <c r="A6565" s="33">
        <v>20080</v>
      </c>
      <c r="B6565" s="124" t="s">
        <v>19280</v>
      </c>
      <c r="C6565" s="125" t="s">
        <v>14755</v>
      </c>
      <c r="D6565" s="126" t="s">
        <v>19281</v>
      </c>
    </row>
    <row r="6566" spans="1:4" ht="15" x14ac:dyDescent="0.2">
      <c r="A6566" s="33">
        <v>122</v>
      </c>
      <c r="B6566" s="124" t="s">
        <v>19282</v>
      </c>
      <c r="C6566" s="125" t="s">
        <v>14755</v>
      </c>
      <c r="D6566" s="126" t="s">
        <v>13743</v>
      </c>
    </row>
    <row r="6567" spans="1:4" ht="15" x14ac:dyDescent="0.2">
      <c r="A6567" s="33">
        <v>3410</v>
      </c>
      <c r="B6567" s="124" t="s">
        <v>19283</v>
      </c>
      <c r="C6567" s="125" t="s">
        <v>1395</v>
      </c>
      <c r="D6567" s="126" t="s">
        <v>7872</v>
      </c>
    </row>
    <row r="6568" spans="1:4" ht="15" x14ac:dyDescent="0.2">
      <c r="A6568" s="33">
        <v>124</v>
      </c>
      <c r="B6568" s="124" t="s">
        <v>19284</v>
      </c>
      <c r="C6568" s="125" t="s">
        <v>1396</v>
      </c>
      <c r="D6568" s="126" t="s">
        <v>13267</v>
      </c>
    </row>
    <row r="6569" spans="1:4" ht="15" x14ac:dyDescent="0.2">
      <c r="A6569" s="33">
        <v>7334</v>
      </c>
      <c r="B6569" s="124" t="s">
        <v>19285</v>
      </c>
      <c r="C6569" s="125" t="s">
        <v>1396</v>
      </c>
      <c r="D6569" s="126" t="s">
        <v>19286</v>
      </c>
    </row>
    <row r="6570" spans="1:4" ht="15" x14ac:dyDescent="0.2">
      <c r="A6570" s="33">
        <v>7325</v>
      </c>
      <c r="B6570" s="124" t="s">
        <v>19287</v>
      </c>
      <c r="C6570" s="125" t="s">
        <v>1395</v>
      </c>
      <c r="D6570" s="126" t="s">
        <v>3788</v>
      </c>
    </row>
    <row r="6571" spans="1:4" ht="15" x14ac:dyDescent="0.2">
      <c r="A6571" s="33">
        <v>123</v>
      </c>
      <c r="B6571" s="124" t="s">
        <v>19288</v>
      </c>
      <c r="C6571" s="125" t="s">
        <v>1396</v>
      </c>
      <c r="D6571" s="126" t="s">
        <v>1159</v>
      </c>
    </row>
    <row r="6572" spans="1:4" ht="15" x14ac:dyDescent="0.2">
      <c r="A6572" s="33">
        <v>127</v>
      </c>
      <c r="B6572" s="124" t="s">
        <v>19289</v>
      </c>
      <c r="C6572" s="125" t="s">
        <v>1396</v>
      </c>
      <c r="D6572" s="126" t="s">
        <v>13268</v>
      </c>
    </row>
    <row r="6573" spans="1:4" ht="15" x14ac:dyDescent="0.2">
      <c r="A6573" s="33">
        <v>133</v>
      </c>
      <c r="B6573" s="124" t="s">
        <v>19290</v>
      </c>
      <c r="C6573" s="125" t="s">
        <v>1396</v>
      </c>
      <c r="D6573" s="126" t="s">
        <v>119</v>
      </c>
    </row>
    <row r="6574" spans="1:4" ht="15" x14ac:dyDescent="0.2">
      <c r="A6574" s="33">
        <v>37538</v>
      </c>
      <c r="B6574" s="124" t="s">
        <v>19291</v>
      </c>
      <c r="C6574" s="125" t="s">
        <v>1388</v>
      </c>
      <c r="D6574" s="126" t="s">
        <v>13269</v>
      </c>
    </row>
    <row r="6575" spans="1:4" ht="15" x14ac:dyDescent="0.2">
      <c r="A6575" s="33">
        <v>132</v>
      </c>
      <c r="B6575" s="124" t="s">
        <v>19292</v>
      </c>
      <c r="C6575" s="125" t="s">
        <v>1396</v>
      </c>
      <c r="D6575" s="126" t="s">
        <v>685</v>
      </c>
    </row>
    <row r="6576" spans="1:4" ht="15" x14ac:dyDescent="0.2">
      <c r="A6576" s="33">
        <v>13408</v>
      </c>
      <c r="B6576" s="124" t="s">
        <v>19293</v>
      </c>
      <c r="C6576" s="125" t="s">
        <v>1389</v>
      </c>
      <c r="D6576" s="126" t="s">
        <v>13270</v>
      </c>
    </row>
    <row r="6577" spans="1:4" ht="15" x14ac:dyDescent="0.2">
      <c r="A6577" s="33">
        <v>37476</v>
      </c>
      <c r="B6577" s="124" t="s">
        <v>19294</v>
      </c>
      <c r="C6577" s="125" t="s">
        <v>14755</v>
      </c>
      <c r="D6577" s="126" t="s">
        <v>13271</v>
      </c>
    </row>
    <row r="6578" spans="1:4" ht="15" x14ac:dyDescent="0.2">
      <c r="A6578" s="33">
        <v>37478</v>
      </c>
      <c r="B6578" s="124" t="s">
        <v>19295</v>
      </c>
      <c r="C6578" s="125" t="s">
        <v>14755</v>
      </c>
      <c r="D6578" s="126" t="s">
        <v>13272</v>
      </c>
    </row>
    <row r="6579" spans="1:4" ht="15" x14ac:dyDescent="0.2">
      <c r="A6579" s="33">
        <v>37477</v>
      </c>
      <c r="B6579" s="124" t="s">
        <v>19296</v>
      </c>
      <c r="C6579" s="125" t="s">
        <v>14755</v>
      </c>
      <c r="D6579" s="126" t="s">
        <v>13273</v>
      </c>
    </row>
    <row r="6580" spans="1:4" ht="15" x14ac:dyDescent="0.2">
      <c r="A6580" s="33">
        <v>37479</v>
      </c>
      <c r="B6580" s="124" t="s">
        <v>19297</v>
      </c>
      <c r="C6580" s="125" t="s">
        <v>14755</v>
      </c>
      <c r="D6580" s="126" t="s">
        <v>13274</v>
      </c>
    </row>
    <row r="6581" spans="1:4" ht="15" x14ac:dyDescent="0.2">
      <c r="A6581" s="33">
        <v>4319</v>
      </c>
      <c r="B6581" s="124" t="s">
        <v>19298</v>
      </c>
      <c r="C6581" s="125" t="s">
        <v>14755</v>
      </c>
      <c r="D6581" s="126" t="s">
        <v>884</v>
      </c>
    </row>
    <row r="6582" spans="1:4" ht="15" x14ac:dyDescent="0.2">
      <c r="A6582" s="33">
        <v>43064</v>
      </c>
      <c r="B6582" s="124" t="s">
        <v>19299</v>
      </c>
      <c r="C6582" s="125" t="s">
        <v>1395</v>
      </c>
      <c r="D6582" s="126" t="s">
        <v>4946</v>
      </c>
    </row>
    <row r="6583" spans="1:4" ht="15" x14ac:dyDescent="0.2">
      <c r="A6583" s="33">
        <v>40553</v>
      </c>
      <c r="B6583" s="124" t="s">
        <v>19300</v>
      </c>
      <c r="C6583" s="125" t="s">
        <v>1407</v>
      </c>
      <c r="D6583" s="126" t="s">
        <v>172</v>
      </c>
    </row>
    <row r="6584" spans="1:4" ht="15" x14ac:dyDescent="0.2">
      <c r="A6584" s="33">
        <v>13003</v>
      </c>
      <c r="B6584" s="124" t="s">
        <v>19301</v>
      </c>
      <c r="C6584" s="125" t="s">
        <v>1396</v>
      </c>
      <c r="D6584" s="126" t="s">
        <v>181</v>
      </c>
    </row>
    <row r="6585" spans="1:4" ht="15" x14ac:dyDescent="0.2">
      <c r="A6585" s="33">
        <v>6114</v>
      </c>
      <c r="B6585" s="124" t="s">
        <v>19302</v>
      </c>
      <c r="C6585" s="125" t="s">
        <v>1393</v>
      </c>
      <c r="D6585" s="126" t="s">
        <v>1224</v>
      </c>
    </row>
    <row r="6586" spans="1:4" ht="15" x14ac:dyDescent="0.2">
      <c r="A6586" s="33">
        <v>40912</v>
      </c>
      <c r="B6586" s="124" t="s">
        <v>19303</v>
      </c>
      <c r="C6586" s="125" t="s">
        <v>1397</v>
      </c>
      <c r="D6586" s="126" t="s">
        <v>13275</v>
      </c>
    </row>
    <row r="6587" spans="1:4" ht="15" x14ac:dyDescent="0.2">
      <c r="A6587" s="33">
        <v>247</v>
      </c>
      <c r="B6587" s="124" t="s">
        <v>19304</v>
      </c>
      <c r="C6587" s="125" t="s">
        <v>1393</v>
      </c>
      <c r="D6587" s="126" t="s">
        <v>538</v>
      </c>
    </row>
    <row r="6588" spans="1:4" ht="15" x14ac:dyDescent="0.2">
      <c r="A6588" s="33">
        <v>40919</v>
      </c>
      <c r="B6588" s="124" t="s">
        <v>19305</v>
      </c>
      <c r="C6588" s="125" t="s">
        <v>1397</v>
      </c>
      <c r="D6588" s="126" t="s">
        <v>13276</v>
      </c>
    </row>
    <row r="6589" spans="1:4" ht="15" x14ac:dyDescent="0.2">
      <c r="A6589" s="33">
        <v>25958</v>
      </c>
      <c r="B6589" s="124" t="s">
        <v>19306</v>
      </c>
      <c r="C6589" s="125" t="s">
        <v>1393</v>
      </c>
      <c r="D6589" s="126" t="s">
        <v>868</v>
      </c>
    </row>
    <row r="6590" spans="1:4" ht="15" x14ac:dyDescent="0.2">
      <c r="A6590" s="33">
        <v>40984</v>
      </c>
      <c r="B6590" s="124" t="s">
        <v>19307</v>
      </c>
      <c r="C6590" s="125" t="s">
        <v>1397</v>
      </c>
      <c r="D6590" s="126" t="s">
        <v>19308</v>
      </c>
    </row>
    <row r="6591" spans="1:4" ht="15" x14ac:dyDescent="0.2">
      <c r="A6591" s="33">
        <v>248</v>
      </c>
      <c r="B6591" s="124" t="s">
        <v>19309</v>
      </c>
      <c r="C6591" s="125" t="s">
        <v>1393</v>
      </c>
      <c r="D6591" s="126" t="s">
        <v>13277</v>
      </c>
    </row>
    <row r="6592" spans="1:4" ht="15" x14ac:dyDescent="0.2">
      <c r="A6592" s="33">
        <v>41086</v>
      </c>
      <c r="B6592" s="124" t="s">
        <v>19310</v>
      </c>
      <c r="C6592" s="125" t="s">
        <v>1397</v>
      </c>
      <c r="D6592" s="126" t="s">
        <v>13278</v>
      </c>
    </row>
    <row r="6593" spans="1:4" ht="15" x14ac:dyDescent="0.2">
      <c r="A6593" s="33">
        <v>34466</v>
      </c>
      <c r="B6593" s="124" t="s">
        <v>19311</v>
      </c>
      <c r="C6593" s="125" t="s">
        <v>1393</v>
      </c>
      <c r="D6593" s="126" t="s">
        <v>13277</v>
      </c>
    </row>
    <row r="6594" spans="1:4" ht="15" x14ac:dyDescent="0.2">
      <c r="A6594" s="33">
        <v>41083</v>
      </c>
      <c r="B6594" s="124" t="s">
        <v>19312</v>
      </c>
      <c r="C6594" s="125" t="s">
        <v>1397</v>
      </c>
      <c r="D6594" s="126" t="s">
        <v>13278</v>
      </c>
    </row>
    <row r="6595" spans="1:4" ht="15" x14ac:dyDescent="0.2">
      <c r="A6595" s="33">
        <v>252</v>
      </c>
      <c r="B6595" s="124" t="s">
        <v>19313</v>
      </c>
      <c r="C6595" s="125" t="s">
        <v>1393</v>
      </c>
      <c r="D6595" s="126" t="s">
        <v>587</v>
      </c>
    </row>
    <row r="6596" spans="1:4" ht="15" x14ac:dyDescent="0.2">
      <c r="A6596" s="33">
        <v>40909</v>
      </c>
      <c r="B6596" s="124" t="s">
        <v>19314</v>
      </c>
      <c r="C6596" s="125" t="s">
        <v>1397</v>
      </c>
      <c r="D6596" s="126" t="s">
        <v>13279</v>
      </c>
    </row>
    <row r="6597" spans="1:4" ht="15" x14ac:dyDescent="0.2">
      <c r="A6597" s="33">
        <v>242</v>
      </c>
      <c r="B6597" s="124" t="s">
        <v>19315</v>
      </c>
      <c r="C6597" s="125" t="s">
        <v>1393</v>
      </c>
      <c r="D6597" s="126" t="s">
        <v>4191</v>
      </c>
    </row>
    <row r="6598" spans="1:4" ht="15" x14ac:dyDescent="0.2">
      <c r="A6598" s="33">
        <v>41085</v>
      </c>
      <c r="B6598" s="124" t="s">
        <v>19316</v>
      </c>
      <c r="C6598" s="125" t="s">
        <v>1397</v>
      </c>
      <c r="D6598" s="126" t="s">
        <v>13280</v>
      </c>
    </row>
    <row r="6599" spans="1:4" ht="15" x14ac:dyDescent="0.2">
      <c r="A6599" s="33">
        <v>427</v>
      </c>
      <c r="B6599" s="124" t="s">
        <v>19317</v>
      </c>
      <c r="C6599" s="125" t="s">
        <v>14755</v>
      </c>
      <c r="D6599" s="126" t="s">
        <v>1175</v>
      </c>
    </row>
    <row r="6600" spans="1:4" ht="30" x14ac:dyDescent="0.2">
      <c r="A6600" s="33">
        <v>417</v>
      </c>
      <c r="B6600" s="124" t="s">
        <v>19318</v>
      </c>
      <c r="C6600" s="125" t="s">
        <v>14755</v>
      </c>
      <c r="D6600" s="126" t="s">
        <v>239</v>
      </c>
    </row>
    <row r="6601" spans="1:4" ht="30" x14ac:dyDescent="0.2">
      <c r="A6601" s="33">
        <v>11273</v>
      </c>
      <c r="B6601" s="124" t="s">
        <v>19319</v>
      </c>
      <c r="C6601" s="125" t="s">
        <v>14755</v>
      </c>
      <c r="D6601" s="126" t="s">
        <v>1111</v>
      </c>
    </row>
    <row r="6602" spans="1:4" ht="30" x14ac:dyDescent="0.2">
      <c r="A6602" s="33">
        <v>11272</v>
      </c>
      <c r="B6602" s="124" t="s">
        <v>19320</v>
      </c>
      <c r="C6602" s="125" t="s">
        <v>14755</v>
      </c>
      <c r="D6602" s="126" t="s">
        <v>754</v>
      </c>
    </row>
    <row r="6603" spans="1:4" ht="15" x14ac:dyDescent="0.2">
      <c r="A6603" s="33">
        <v>11275</v>
      </c>
      <c r="B6603" s="124" t="s">
        <v>19321</v>
      </c>
      <c r="C6603" s="125" t="s">
        <v>14755</v>
      </c>
      <c r="D6603" s="126" t="s">
        <v>173</v>
      </c>
    </row>
    <row r="6604" spans="1:4" ht="15" x14ac:dyDescent="0.2">
      <c r="A6604" s="33">
        <v>11274</v>
      </c>
      <c r="B6604" s="124" t="s">
        <v>19322</v>
      </c>
      <c r="C6604" s="125" t="s">
        <v>14755</v>
      </c>
      <c r="D6604" s="126" t="s">
        <v>77</v>
      </c>
    </row>
    <row r="6605" spans="1:4" ht="15" x14ac:dyDescent="0.2">
      <c r="A6605" s="33">
        <v>38470</v>
      </c>
      <c r="B6605" s="124" t="s">
        <v>19323</v>
      </c>
      <c r="C6605" s="125" t="s">
        <v>14755</v>
      </c>
      <c r="D6605" s="126" t="s">
        <v>1056</v>
      </c>
    </row>
    <row r="6606" spans="1:4" ht="15" x14ac:dyDescent="0.2">
      <c r="A6606" s="33">
        <v>38547</v>
      </c>
      <c r="B6606" s="124" t="s">
        <v>19324</v>
      </c>
      <c r="C6606" s="125" t="s">
        <v>14755</v>
      </c>
      <c r="D6606" s="126" t="s">
        <v>19325</v>
      </c>
    </row>
    <row r="6607" spans="1:4" ht="15" x14ac:dyDescent="0.2">
      <c r="A6607" s="33">
        <v>38469</v>
      </c>
      <c r="B6607" s="124" t="s">
        <v>19326</v>
      </c>
      <c r="C6607" s="125" t="s">
        <v>14755</v>
      </c>
      <c r="D6607" s="126" t="s">
        <v>19327</v>
      </c>
    </row>
    <row r="6608" spans="1:4" ht="15" x14ac:dyDescent="0.2">
      <c r="A6608" s="33">
        <v>38467</v>
      </c>
      <c r="B6608" s="124" t="s">
        <v>19328</v>
      </c>
      <c r="C6608" s="125" t="s">
        <v>14755</v>
      </c>
      <c r="D6608" s="126" t="s">
        <v>19329</v>
      </c>
    </row>
    <row r="6609" spans="1:4" ht="15" x14ac:dyDescent="0.2">
      <c r="A6609" s="33">
        <v>38468</v>
      </c>
      <c r="B6609" s="124" t="s">
        <v>19330</v>
      </c>
      <c r="C6609" s="125" t="s">
        <v>14755</v>
      </c>
      <c r="D6609" s="126" t="s">
        <v>19331</v>
      </c>
    </row>
    <row r="6610" spans="1:4" ht="15" x14ac:dyDescent="0.2">
      <c r="A6610" s="33">
        <v>38471</v>
      </c>
      <c r="B6610" s="124" t="s">
        <v>19332</v>
      </c>
      <c r="C6610" s="125" t="s">
        <v>14755</v>
      </c>
      <c r="D6610" s="126" t="s">
        <v>19333</v>
      </c>
    </row>
    <row r="6611" spans="1:4" ht="15" x14ac:dyDescent="0.2">
      <c r="A6611" s="33">
        <v>37370</v>
      </c>
      <c r="B6611" s="124" t="s">
        <v>19334</v>
      </c>
      <c r="C6611" s="125" t="s">
        <v>1393</v>
      </c>
      <c r="D6611" s="126" t="s">
        <v>469</v>
      </c>
    </row>
    <row r="6612" spans="1:4" ht="15" x14ac:dyDescent="0.2">
      <c r="A6612" s="33">
        <v>40862</v>
      </c>
      <c r="B6612" s="124" t="s">
        <v>19335</v>
      </c>
      <c r="C6612" s="125" t="s">
        <v>1397</v>
      </c>
      <c r="D6612" s="126" t="s">
        <v>13282</v>
      </c>
    </row>
    <row r="6613" spans="1:4" ht="15" x14ac:dyDescent="0.2">
      <c r="A6613" s="33">
        <v>10658</v>
      </c>
      <c r="B6613" s="124" t="s">
        <v>19336</v>
      </c>
      <c r="C6613" s="125" t="s">
        <v>14755</v>
      </c>
      <c r="D6613" s="126" t="s">
        <v>13283</v>
      </c>
    </row>
    <row r="6614" spans="1:4" ht="15" x14ac:dyDescent="0.2">
      <c r="A6614" s="33">
        <v>253</v>
      </c>
      <c r="B6614" s="124" t="s">
        <v>19337</v>
      </c>
      <c r="C6614" s="125" t="s">
        <v>1393</v>
      </c>
      <c r="D6614" s="126" t="s">
        <v>13809</v>
      </c>
    </row>
    <row r="6615" spans="1:4" ht="15" x14ac:dyDescent="0.2">
      <c r="A6615" s="33">
        <v>40809</v>
      </c>
      <c r="B6615" s="124" t="s">
        <v>19338</v>
      </c>
      <c r="C6615" s="125" t="s">
        <v>1397</v>
      </c>
      <c r="D6615" s="126" t="s">
        <v>19339</v>
      </c>
    </row>
    <row r="6616" spans="1:4" ht="30" x14ac:dyDescent="0.2">
      <c r="A6616" s="33">
        <v>42428</v>
      </c>
      <c r="B6616" s="124" t="s">
        <v>19340</v>
      </c>
      <c r="C6616" s="125" t="s">
        <v>14755</v>
      </c>
      <c r="D6616" s="126" t="s">
        <v>19341</v>
      </c>
    </row>
    <row r="6617" spans="1:4" ht="15" x14ac:dyDescent="0.2">
      <c r="A6617" s="33">
        <v>583</v>
      </c>
      <c r="B6617" s="124" t="s">
        <v>19342</v>
      </c>
      <c r="C6617" s="125" t="s">
        <v>1395</v>
      </c>
      <c r="D6617" s="126" t="s">
        <v>13333</v>
      </c>
    </row>
    <row r="6618" spans="1:4" ht="15" x14ac:dyDescent="0.2">
      <c r="A6618" s="33">
        <v>299</v>
      </c>
      <c r="B6618" s="124" t="s">
        <v>19343</v>
      </c>
      <c r="C6618" s="125" t="s">
        <v>14755</v>
      </c>
      <c r="D6618" s="126" t="s">
        <v>13349</v>
      </c>
    </row>
    <row r="6619" spans="1:4" ht="15" x14ac:dyDescent="0.2">
      <c r="A6619" s="33">
        <v>298</v>
      </c>
      <c r="B6619" s="124" t="s">
        <v>19344</v>
      </c>
      <c r="C6619" s="125" t="s">
        <v>14755</v>
      </c>
      <c r="D6619" s="126" t="s">
        <v>85</v>
      </c>
    </row>
    <row r="6620" spans="1:4" ht="15" x14ac:dyDescent="0.2">
      <c r="A6620" s="33">
        <v>295</v>
      </c>
      <c r="B6620" s="124" t="s">
        <v>19345</v>
      </c>
      <c r="C6620" s="125" t="s">
        <v>14755</v>
      </c>
      <c r="D6620" s="126" t="s">
        <v>237</v>
      </c>
    </row>
    <row r="6621" spans="1:4" ht="15" x14ac:dyDescent="0.2">
      <c r="A6621" s="33">
        <v>296</v>
      </c>
      <c r="B6621" s="124" t="s">
        <v>19346</v>
      </c>
      <c r="C6621" s="125" t="s">
        <v>14755</v>
      </c>
      <c r="D6621" s="126" t="s">
        <v>19347</v>
      </c>
    </row>
    <row r="6622" spans="1:4" ht="15" x14ac:dyDescent="0.2">
      <c r="A6622" s="33">
        <v>297</v>
      </c>
      <c r="B6622" s="124" t="s">
        <v>19348</v>
      </c>
      <c r="C6622" s="125" t="s">
        <v>14755</v>
      </c>
      <c r="D6622" s="126" t="s">
        <v>4603</v>
      </c>
    </row>
    <row r="6623" spans="1:4" ht="15" x14ac:dyDescent="0.2">
      <c r="A6623" s="33">
        <v>301</v>
      </c>
      <c r="B6623" s="124" t="s">
        <v>19349</v>
      </c>
      <c r="C6623" s="125" t="s">
        <v>14755</v>
      </c>
      <c r="D6623" s="126" t="s">
        <v>1912</v>
      </c>
    </row>
    <row r="6624" spans="1:4" ht="15" x14ac:dyDescent="0.2">
      <c r="A6624" s="33">
        <v>300</v>
      </c>
      <c r="B6624" s="124" t="s">
        <v>19350</v>
      </c>
      <c r="C6624" s="125" t="s">
        <v>14755</v>
      </c>
      <c r="D6624" s="126" t="s">
        <v>316</v>
      </c>
    </row>
    <row r="6625" spans="1:4" ht="15" x14ac:dyDescent="0.2">
      <c r="A6625" s="33">
        <v>20084</v>
      </c>
      <c r="B6625" s="124" t="s">
        <v>19351</v>
      </c>
      <c r="C6625" s="125" t="s">
        <v>14755</v>
      </c>
      <c r="D6625" s="126" t="s">
        <v>237</v>
      </c>
    </row>
    <row r="6626" spans="1:4" ht="15" x14ac:dyDescent="0.2">
      <c r="A6626" s="33">
        <v>20085</v>
      </c>
      <c r="B6626" s="124" t="s">
        <v>19352</v>
      </c>
      <c r="C6626" s="125" t="s">
        <v>14755</v>
      </c>
      <c r="D6626" s="126" t="s">
        <v>1968</v>
      </c>
    </row>
    <row r="6627" spans="1:4" ht="15" x14ac:dyDescent="0.2">
      <c r="A6627" s="33">
        <v>311</v>
      </c>
      <c r="B6627" s="124" t="s">
        <v>19353</v>
      </c>
      <c r="C6627" s="125" t="s">
        <v>14755</v>
      </c>
      <c r="D6627" s="126" t="s">
        <v>399</v>
      </c>
    </row>
    <row r="6628" spans="1:4" ht="15" x14ac:dyDescent="0.2">
      <c r="A6628" s="33">
        <v>318</v>
      </c>
      <c r="B6628" s="124" t="s">
        <v>19354</v>
      </c>
      <c r="C6628" s="125" t="s">
        <v>14755</v>
      </c>
      <c r="D6628" s="126" t="s">
        <v>17485</v>
      </c>
    </row>
    <row r="6629" spans="1:4" ht="15" x14ac:dyDescent="0.2">
      <c r="A6629" s="33">
        <v>319</v>
      </c>
      <c r="B6629" s="124" t="s">
        <v>19355</v>
      </c>
      <c r="C6629" s="125" t="s">
        <v>14755</v>
      </c>
      <c r="D6629" s="126" t="s">
        <v>19356</v>
      </c>
    </row>
    <row r="6630" spans="1:4" ht="15" x14ac:dyDescent="0.2">
      <c r="A6630" s="33">
        <v>320</v>
      </c>
      <c r="B6630" s="124" t="s">
        <v>19357</v>
      </c>
      <c r="C6630" s="125" t="s">
        <v>14755</v>
      </c>
      <c r="D6630" s="126" t="s">
        <v>19358</v>
      </c>
    </row>
    <row r="6631" spans="1:4" ht="15" x14ac:dyDescent="0.2">
      <c r="A6631" s="33">
        <v>314</v>
      </c>
      <c r="B6631" s="124" t="s">
        <v>19359</v>
      </c>
      <c r="C6631" s="125" t="s">
        <v>14755</v>
      </c>
      <c r="D6631" s="126" t="s">
        <v>14690</v>
      </c>
    </row>
    <row r="6632" spans="1:4" ht="15" x14ac:dyDescent="0.2">
      <c r="A6632" s="33">
        <v>303</v>
      </c>
      <c r="B6632" s="124" t="s">
        <v>19360</v>
      </c>
      <c r="C6632" s="125" t="s">
        <v>14755</v>
      </c>
      <c r="D6632" s="126" t="s">
        <v>521</v>
      </c>
    </row>
    <row r="6633" spans="1:4" ht="15" x14ac:dyDescent="0.2">
      <c r="A6633" s="33">
        <v>304</v>
      </c>
      <c r="B6633" s="124" t="s">
        <v>19361</v>
      </c>
      <c r="C6633" s="125" t="s">
        <v>14755</v>
      </c>
      <c r="D6633" s="126" t="s">
        <v>398</v>
      </c>
    </row>
    <row r="6634" spans="1:4" ht="15" x14ac:dyDescent="0.2">
      <c r="A6634" s="33">
        <v>305</v>
      </c>
      <c r="B6634" s="124" t="s">
        <v>19362</v>
      </c>
      <c r="C6634" s="125" t="s">
        <v>14755</v>
      </c>
      <c r="D6634" s="126" t="s">
        <v>550</v>
      </c>
    </row>
    <row r="6635" spans="1:4" ht="15" x14ac:dyDescent="0.2">
      <c r="A6635" s="33">
        <v>306</v>
      </c>
      <c r="B6635" s="124" t="s">
        <v>19363</v>
      </c>
      <c r="C6635" s="125" t="s">
        <v>14755</v>
      </c>
      <c r="D6635" s="126" t="s">
        <v>1334</v>
      </c>
    </row>
    <row r="6636" spans="1:4" ht="15" x14ac:dyDescent="0.2">
      <c r="A6636" s="33">
        <v>307</v>
      </c>
      <c r="B6636" s="124" t="s">
        <v>19364</v>
      </c>
      <c r="C6636" s="125" t="s">
        <v>14755</v>
      </c>
      <c r="D6636" s="126" t="s">
        <v>1448</v>
      </c>
    </row>
    <row r="6637" spans="1:4" ht="15" x14ac:dyDescent="0.2">
      <c r="A6637" s="33">
        <v>309</v>
      </c>
      <c r="B6637" s="124" t="s">
        <v>19365</v>
      </c>
      <c r="C6637" s="125" t="s">
        <v>14755</v>
      </c>
      <c r="D6637" s="126" t="s">
        <v>17869</v>
      </c>
    </row>
    <row r="6638" spans="1:4" ht="15" x14ac:dyDescent="0.2">
      <c r="A6638" s="33">
        <v>310</v>
      </c>
      <c r="B6638" s="124" t="s">
        <v>19366</v>
      </c>
      <c r="C6638" s="125" t="s">
        <v>14755</v>
      </c>
      <c r="D6638" s="126" t="s">
        <v>16642</v>
      </c>
    </row>
    <row r="6639" spans="1:4" ht="15" x14ac:dyDescent="0.2">
      <c r="A6639" s="33">
        <v>328</v>
      </c>
      <c r="B6639" s="124" t="s">
        <v>19367</v>
      </c>
      <c r="C6639" s="125" t="s">
        <v>14755</v>
      </c>
      <c r="D6639" s="126" t="s">
        <v>13770</v>
      </c>
    </row>
    <row r="6640" spans="1:4" ht="15" x14ac:dyDescent="0.2">
      <c r="A6640" s="33">
        <v>325</v>
      </c>
      <c r="B6640" s="124" t="s">
        <v>19368</v>
      </c>
      <c r="C6640" s="125" t="s">
        <v>14755</v>
      </c>
      <c r="D6640" s="126" t="s">
        <v>103</v>
      </c>
    </row>
    <row r="6641" spans="1:4" ht="15" x14ac:dyDescent="0.2">
      <c r="A6641" s="33">
        <v>20326</v>
      </c>
      <c r="B6641" s="124" t="s">
        <v>19369</v>
      </c>
      <c r="C6641" s="125" t="s">
        <v>14755</v>
      </c>
      <c r="D6641" s="126" t="s">
        <v>3732</v>
      </c>
    </row>
    <row r="6642" spans="1:4" ht="15" x14ac:dyDescent="0.2">
      <c r="A6642" s="33">
        <v>329</v>
      </c>
      <c r="B6642" s="124" t="s">
        <v>19370</v>
      </c>
      <c r="C6642" s="125" t="s">
        <v>14755</v>
      </c>
      <c r="D6642" s="126" t="s">
        <v>19371</v>
      </c>
    </row>
    <row r="6643" spans="1:4" ht="15" x14ac:dyDescent="0.2">
      <c r="A6643" s="33">
        <v>308</v>
      </c>
      <c r="B6643" s="124" t="s">
        <v>19372</v>
      </c>
      <c r="C6643" s="125" t="s">
        <v>14755</v>
      </c>
      <c r="D6643" s="126" t="s">
        <v>17476</v>
      </c>
    </row>
    <row r="6644" spans="1:4" ht="15" x14ac:dyDescent="0.2">
      <c r="A6644" s="33">
        <v>39642</v>
      </c>
      <c r="B6644" s="124" t="s">
        <v>19373</v>
      </c>
      <c r="C6644" s="125" t="s">
        <v>14755</v>
      </c>
      <c r="D6644" s="126" t="s">
        <v>19374</v>
      </c>
    </row>
    <row r="6645" spans="1:4" ht="15" x14ac:dyDescent="0.2">
      <c r="A6645" s="33">
        <v>39641</v>
      </c>
      <c r="B6645" s="124" t="s">
        <v>19375</v>
      </c>
      <c r="C6645" s="125" t="s">
        <v>14755</v>
      </c>
      <c r="D6645" s="126" t="s">
        <v>783</v>
      </c>
    </row>
    <row r="6646" spans="1:4" ht="15" x14ac:dyDescent="0.2">
      <c r="A6646" s="33">
        <v>39643</v>
      </c>
      <c r="B6646" s="124" t="s">
        <v>19376</v>
      </c>
      <c r="C6646" s="125" t="s">
        <v>14755</v>
      </c>
      <c r="D6646" s="126" t="s">
        <v>861</v>
      </c>
    </row>
    <row r="6647" spans="1:4" ht="15" x14ac:dyDescent="0.2">
      <c r="A6647" s="33">
        <v>39644</v>
      </c>
      <c r="B6647" s="124" t="s">
        <v>19377</v>
      </c>
      <c r="C6647" s="125" t="s">
        <v>14755</v>
      </c>
      <c r="D6647" s="126" t="s">
        <v>1039</v>
      </c>
    </row>
    <row r="6648" spans="1:4" ht="15" x14ac:dyDescent="0.2">
      <c r="A6648" s="33">
        <v>39645</v>
      </c>
      <c r="B6648" s="124" t="s">
        <v>19378</v>
      </c>
      <c r="C6648" s="125" t="s">
        <v>14755</v>
      </c>
      <c r="D6648" s="126" t="s">
        <v>809</v>
      </c>
    </row>
    <row r="6649" spans="1:4" ht="15" x14ac:dyDescent="0.2">
      <c r="A6649" s="33">
        <v>12548</v>
      </c>
      <c r="B6649" s="124" t="s">
        <v>19379</v>
      </c>
      <c r="C6649" s="125" t="s">
        <v>14755</v>
      </c>
      <c r="D6649" s="126" t="s">
        <v>13287</v>
      </c>
    </row>
    <row r="6650" spans="1:4" ht="15" x14ac:dyDescent="0.2">
      <c r="A6650" s="33">
        <v>13113</v>
      </c>
      <c r="B6650" s="124" t="s">
        <v>19380</v>
      </c>
      <c r="C6650" s="125" t="s">
        <v>14755</v>
      </c>
      <c r="D6650" s="126" t="s">
        <v>974</v>
      </c>
    </row>
    <row r="6651" spans="1:4" ht="15" x14ac:dyDescent="0.2">
      <c r="A6651" s="33">
        <v>13114</v>
      </c>
      <c r="B6651" s="124" t="s">
        <v>19381</v>
      </c>
      <c r="C6651" s="125" t="s">
        <v>14755</v>
      </c>
      <c r="D6651" s="126" t="s">
        <v>2793</v>
      </c>
    </row>
    <row r="6652" spans="1:4" ht="15" x14ac:dyDescent="0.2">
      <c r="A6652" s="33">
        <v>12530</v>
      </c>
      <c r="B6652" s="124" t="s">
        <v>19382</v>
      </c>
      <c r="C6652" s="125" t="s">
        <v>14755</v>
      </c>
      <c r="D6652" s="126" t="s">
        <v>4038</v>
      </c>
    </row>
    <row r="6653" spans="1:4" ht="15" x14ac:dyDescent="0.2">
      <c r="A6653" s="33">
        <v>12531</v>
      </c>
      <c r="B6653" s="124" t="s">
        <v>19383</v>
      </c>
      <c r="C6653" s="125" t="s">
        <v>14755</v>
      </c>
      <c r="D6653" s="126" t="s">
        <v>5821</v>
      </c>
    </row>
    <row r="6654" spans="1:4" ht="15" x14ac:dyDescent="0.2">
      <c r="A6654" s="33">
        <v>12532</v>
      </c>
      <c r="B6654" s="124" t="s">
        <v>19384</v>
      </c>
      <c r="C6654" s="125" t="s">
        <v>14755</v>
      </c>
      <c r="D6654" s="126" t="s">
        <v>3693</v>
      </c>
    </row>
    <row r="6655" spans="1:4" ht="15" x14ac:dyDescent="0.2">
      <c r="A6655" s="33">
        <v>12533</v>
      </c>
      <c r="B6655" s="124" t="s">
        <v>19385</v>
      </c>
      <c r="C6655" s="125" t="s">
        <v>14755</v>
      </c>
      <c r="D6655" s="126" t="s">
        <v>13288</v>
      </c>
    </row>
    <row r="6656" spans="1:4" ht="15" x14ac:dyDescent="0.2">
      <c r="A6656" s="33">
        <v>12544</v>
      </c>
      <c r="B6656" s="124" t="s">
        <v>19386</v>
      </c>
      <c r="C6656" s="125" t="s">
        <v>14755</v>
      </c>
      <c r="D6656" s="126" t="s">
        <v>13289</v>
      </c>
    </row>
    <row r="6657" spans="1:4" ht="15" x14ac:dyDescent="0.2">
      <c r="A6657" s="33">
        <v>12546</v>
      </c>
      <c r="B6657" s="124" t="s">
        <v>19387</v>
      </c>
      <c r="C6657" s="125" t="s">
        <v>14755</v>
      </c>
      <c r="D6657" s="126" t="s">
        <v>13290</v>
      </c>
    </row>
    <row r="6658" spans="1:4" ht="15" x14ac:dyDescent="0.2">
      <c r="A6658" s="33">
        <v>12547</v>
      </c>
      <c r="B6658" s="124" t="s">
        <v>19388</v>
      </c>
      <c r="C6658" s="125" t="s">
        <v>14755</v>
      </c>
      <c r="D6658" s="126" t="s">
        <v>13291</v>
      </c>
    </row>
    <row r="6659" spans="1:4" ht="15" x14ac:dyDescent="0.2">
      <c r="A6659" s="33">
        <v>12551</v>
      </c>
      <c r="B6659" s="124" t="s">
        <v>19389</v>
      </c>
      <c r="C6659" s="125" t="s">
        <v>14755</v>
      </c>
      <c r="D6659" s="126" t="s">
        <v>13292</v>
      </c>
    </row>
    <row r="6660" spans="1:4" ht="15" x14ac:dyDescent="0.2">
      <c r="A6660" s="33">
        <v>12563</v>
      </c>
      <c r="B6660" s="124" t="s">
        <v>19390</v>
      </c>
      <c r="C6660" s="125" t="s">
        <v>14755</v>
      </c>
      <c r="D6660" s="126" t="s">
        <v>13293</v>
      </c>
    </row>
    <row r="6661" spans="1:4" ht="15" x14ac:dyDescent="0.2">
      <c r="A6661" s="33">
        <v>12565</v>
      </c>
      <c r="B6661" s="124" t="s">
        <v>19391</v>
      </c>
      <c r="C6661" s="125" t="s">
        <v>14755</v>
      </c>
      <c r="D6661" s="126" t="s">
        <v>13294</v>
      </c>
    </row>
    <row r="6662" spans="1:4" ht="15" x14ac:dyDescent="0.2">
      <c r="A6662" s="33">
        <v>12567</v>
      </c>
      <c r="B6662" s="124" t="s">
        <v>19392</v>
      </c>
      <c r="C6662" s="125" t="s">
        <v>14755</v>
      </c>
      <c r="D6662" s="126" t="s">
        <v>13295</v>
      </c>
    </row>
    <row r="6663" spans="1:4" ht="15" x14ac:dyDescent="0.2">
      <c r="A6663" s="33">
        <v>12568</v>
      </c>
      <c r="B6663" s="124" t="s">
        <v>19393</v>
      </c>
      <c r="C6663" s="125" t="s">
        <v>14755</v>
      </c>
      <c r="D6663" s="126" t="s">
        <v>13296</v>
      </c>
    </row>
    <row r="6664" spans="1:4" ht="15" x14ac:dyDescent="0.2">
      <c r="A6664" s="33">
        <v>11789</v>
      </c>
      <c r="B6664" s="124" t="s">
        <v>19394</v>
      </c>
      <c r="C6664" s="125" t="s">
        <v>14755</v>
      </c>
      <c r="D6664" s="126" t="s">
        <v>75</v>
      </c>
    </row>
    <row r="6665" spans="1:4" ht="30" x14ac:dyDescent="0.2">
      <c r="A6665" s="33">
        <v>20975</v>
      </c>
      <c r="B6665" s="124" t="s">
        <v>19395</v>
      </c>
      <c r="C6665" s="125" t="s">
        <v>14755</v>
      </c>
      <c r="D6665" s="126" t="s">
        <v>897</v>
      </c>
    </row>
    <row r="6666" spans="1:4" ht="30" x14ac:dyDescent="0.2">
      <c r="A6666" s="33">
        <v>20976</v>
      </c>
      <c r="B6666" s="124" t="s">
        <v>19396</v>
      </c>
      <c r="C6666" s="125" t="s">
        <v>14755</v>
      </c>
      <c r="D6666" s="126" t="s">
        <v>5981</v>
      </c>
    </row>
    <row r="6667" spans="1:4" ht="15" x14ac:dyDescent="0.2">
      <c r="A6667" s="33">
        <v>40340</v>
      </c>
      <c r="B6667" s="124" t="s">
        <v>19397</v>
      </c>
      <c r="C6667" s="125" t="s">
        <v>14755</v>
      </c>
      <c r="D6667" s="126" t="s">
        <v>19398</v>
      </c>
    </row>
    <row r="6668" spans="1:4" ht="15" x14ac:dyDescent="0.2">
      <c r="A6668" s="33">
        <v>40341</v>
      </c>
      <c r="B6668" s="124" t="s">
        <v>19399</v>
      </c>
      <c r="C6668" s="125" t="s">
        <v>14755</v>
      </c>
      <c r="D6668" s="126" t="s">
        <v>1484</v>
      </c>
    </row>
    <row r="6669" spans="1:4" ht="15" x14ac:dyDescent="0.2">
      <c r="A6669" s="33">
        <v>40342</v>
      </c>
      <c r="B6669" s="124" t="s">
        <v>19400</v>
      </c>
      <c r="C6669" s="125" t="s">
        <v>14755</v>
      </c>
      <c r="D6669" s="126" t="s">
        <v>18811</v>
      </c>
    </row>
    <row r="6670" spans="1:4" ht="15" x14ac:dyDescent="0.2">
      <c r="A6670" s="33">
        <v>40343</v>
      </c>
      <c r="B6670" s="124" t="s">
        <v>19401</v>
      </c>
      <c r="C6670" s="125" t="s">
        <v>14755</v>
      </c>
      <c r="D6670" s="126" t="s">
        <v>14264</v>
      </c>
    </row>
    <row r="6671" spans="1:4" ht="15" x14ac:dyDescent="0.2">
      <c r="A6671" s="33">
        <v>40344</v>
      </c>
      <c r="B6671" s="124" t="s">
        <v>19402</v>
      </c>
      <c r="C6671" s="125" t="s">
        <v>14755</v>
      </c>
      <c r="D6671" s="126" t="s">
        <v>3679</v>
      </c>
    </row>
    <row r="6672" spans="1:4" ht="15" x14ac:dyDescent="0.2">
      <c r="A6672" s="33">
        <v>40345</v>
      </c>
      <c r="B6672" s="124" t="s">
        <v>19403</v>
      </c>
      <c r="C6672" s="125" t="s">
        <v>14755</v>
      </c>
      <c r="D6672" s="126" t="s">
        <v>19404</v>
      </c>
    </row>
    <row r="6673" spans="1:4" ht="15" x14ac:dyDescent="0.2">
      <c r="A6673" s="33">
        <v>40346</v>
      </c>
      <c r="B6673" s="124" t="s">
        <v>19405</v>
      </c>
      <c r="C6673" s="125" t="s">
        <v>14755</v>
      </c>
      <c r="D6673" s="126" t="s">
        <v>19406</v>
      </c>
    </row>
    <row r="6674" spans="1:4" ht="15" x14ac:dyDescent="0.2">
      <c r="A6674" s="33">
        <v>40347</v>
      </c>
      <c r="B6674" s="124" t="s">
        <v>19407</v>
      </c>
      <c r="C6674" s="125" t="s">
        <v>14755</v>
      </c>
      <c r="D6674" s="126" t="s">
        <v>19408</v>
      </c>
    </row>
    <row r="6675" spans="1:4" ht="15" x14ac:dyDescent="0.2">
      <c r="A6675" s="33">
        <v>38840</v>
      </c>
      <c r="B6675" s="124" t="s">
        <v>19409</v>
      </c>
      <c r="C6675" s="125" t="s">
        <v>14755</v>
      </c>
      <c r="D6675" s="126" t="s">
        <v>406</v>
      </c>
    </row>
    <row r="6676" spans="1:4" ht="15" x14ac:dyDescent="0.2">
      <c r="A6676" s="33">
        <v>38841</v>
      </c>
      <c r="B6676" s="124" t="s">
        <v>19410</v>
      </c>
      <c r="C6676" s="125" t="s">
        <v>14755</v>
      </c>
      <c r="D6676" s="126" t="s">
        <v>294</v>
      </c>
    </row>
    <row r="6677" spans="1:4" ht="15" x14ac:dyDescent="0.2">
      <c r="A6677" s="33">
        <v>38842</v>
      </c>
      <c r="B6677" s="124" t="s">
        <v>19411</v>
      </c>
      <c r="C6677" s="125" t="s">
        <v>14755</v>
      </c>
      <c r="D6677" s="126" t="s">
        <v>111</v>
      </c>
    </row>
    <row r="6678" spans="1:4" ht="15" x14ac:dyDescent="0.2">
      <c r="A6678" s="33">
        <v>38843</v>
      </c>
      <c r="B6678" s="124" t="s">
        <v>19412</v>
      </c>
      <c r="C6678" s="125" t="s">
        <v>14755</v>
      </c>
      <c r="D6678" s="126" t="s">
        <v>491</v>
      </c>
    </row>
    <row r="6679" spans="1:4" ht="30" x14ac:dyDescent="0.2">
      <c r="A6679" s="33">
        <v>13761</v>
      </c>
      <c r="B6679" s="124" t="s">
        <v>19413</v>
      </c>
      <c r="C6679" s="125" t="s">
        <v>14755</v>
      </c>
      <c r="D6679" s="126" t="s">
        <v>19414</v>
      </c>
    </row>
    <row r="6680" spans="1:4" ht="30" x14ac:dyDescent="0.2">
      <c r="A6680" s="33">
        <v>12888</v>
      </c>
      <c r="B6680" s="124" t="s">
        <v>19415</v>
      </c>
      <c r="C6680" s="125" t="s">
        <v>1408</v>
      </c>
      <c r="D6680" s="126" t="s">
        <v>14003</v>
      </c>
    </row>
    <row r="6681" spans="1:4" ht="15" x14ac:dyDescent="0.2">
      <c r="A6681" s="33">
        <v>12889</v>
      </c>
      <c r="B6681" s="124" t="s">
        <v>19416</v>
      </c>
      <c r="C6681" s="125" t="s">
        <v>1408</v>
      </c>
      <c r="D6681" s="126" t="s">
        <v>19417</v>
      </c>
    </row>
    <row r="6682" spans="1:4" ht="30" x14ac:dyDescent="0.2">
      <c r="A6682" s="33">
        <v>4814</v>
      </c>
      <c r="B6682" s="124" t="s">
        <v>19418</v>
      </c>
      <c r="C6682" s="125" t="s">
        <v>14755</v>
      </c>
      <c r="D6682" s="126" t="s">
        <v>19419</v>
      </c>
    </row>
    <row r="6683" spans="1:4" ht="15" x14ac:dyDescent="0.2">
      <c r="A6683" s="33">
        <v>25967</v>
      </c>
      <c r="B6683" s="124" t="s">
        <v>19420</v>
      </c>
      <c r="C6683" s="125" t="s">
        <v>14755</v>
      </c>
      <c r="D6683" s="126" t="s">
        <v>19421</v>
      </c>
    </row>
    <row r="6684" spans="1:4" ht="15" x14ac:dyDescent="0.2">
      <c r="A6684" s="33">
        <v>6122</v>
      </c>
      <c r="B6684" s="124" t="s">
        <v>19422</v>
      </c>
      <c r="C6684" s="125" t="s">
        <v>1393</v>
      </c>
      <c r="D6684" s="126" t="s">
        <v>19423</v>
      </c>
    </row>
    <row r="6685" spans="1:4" ht="15" x14ac:dyDescent="0.2">
      <c r="A6685" s="33">
        <v>40810</v>
      </c>
      <c r="B6685" s="124" t="s">
        <v>19424</v>
      </c>
      <c r="C6685" s="125" t="s">
        <v>1397</v>
      </c>
      <c r="D6685" s="126" t="s">
        <v>19425</v>
      </c>
    </row>
    <row r="6686" spans="1:4" ht="15" x14ac:dyDescent="0.2">
      <c r="A6686" s="33">
        <v>21100</v>
      </c>
      <c r="B6686" s="124" t="s">
        <v>19426</v>
      </c>
      <c r="C6686" s="125" t="s">
        <v>14755</v>
      </c>
      <c r="D6686" s="126" t="s">
        <v>19427</v>
      </c>
    </row>
    <row r="6687" spans="1:4" ht="30" x14ac:dyDescent="0.2">
      <c r="A6687" s="33">
        <v>11816</v>
      </c>
      <c r="B6687" s="124" t="s">
        <v>19428</v>
      </c>
      <c r="C6687" s="125" t="s">
        <v>14755</v>
      </c>
      <c r="D6687" s="126" t="s">
        <v>19429</v>
      </c>
    </row>
    <row r="6688" spans="1:4" ht="30" x14ac:dyDescent="0.2">
      <c r="A6688" s="33">
        <v>11814</v>
      </c>
      <c r="B6688" s="124" t="s">
        <v>19430</v>
      </c>
      <c r="C6688" s="125" t="s">
        <v>14755</v>
      </c>
      <c r="D6688" s="126" t="s">
        <v>19431</v>
      </c>
    </row>
    <row r="6689" spans="1:4" ht="30" x14ac:dyDescent="0.2">
      <c r="A6689" s="33">
        <v>14186</v>
      </c>
      <c r="B6689" s="124" t="s">
        <v>19432</v>
      </c>
      <c r="C6689" s="125" t="s">
        <v>14755</v>
      </c>
      <c r="D6689" s="126" t="s">
        <v>19433</v>
      </c>
    </row>
    <row r="6690" spans="1:4" ht="30" x14ac:dyDescent="0.2">
      <c r="A6690" s="33">
        <v>14185</v>
      </c>
      <c r="B6690" s="124" t="s">
        <v>19434</v>
      </c>
      <c r="C6690" s="125" t="s">
        <v>14755</v>
      </c>
      <c r="D6690" s="126" t="s">
        <v>19435</v>
      </c>
    </row>
    <row r="6691" spans="1:4" ht="30" x14ac:dyDescent="0.2">
      <c r="A6691" s="33">
        <v>11811</v>
      </c>
      <c r="B6691" s="124" t="s">
        <v>19436</v>
      </c>
      <c r="C6691" s="125" t="s">
        <v>14755</v>
      </c>
      <c r="D6691" s="126" t="s">
        <v>19437</v>
      </c>
    </row>
    <row r="6692" spans="1:4" ht="15" x14ac:dyDescent="0.2">
      <c r="A6692" s="33">
        <v>26038</v>
      </c>
      <c r="B6692" s="124" t="s">
        <v>19438</v>
      </c>
      <c r="C6692" s="125" t="s">
        <v>14755</v>
      </c>
      <c r="D6692" s="126" t="s">
        <v>19439</v>
      </c>
    </row>
    <row r="6693" spans="1:4" ht="15" x14ac:dyDescent="0.2">
      <c r="A6693" s="33">
        <v>34482</v>
      </c>
      <c r="B6693" s="124" t="s">
        <v>19440</v>
      </c>
      <c r="C6693" s="125" t="s">
        <v>14755</v>
      </c>
      <c r="D6693" s="126" t="s">
        <v>19441</v>
      </c>
    </row>
    <row r="6694" spans="1:4" ht="15" x14ac:dyDescent="0.2">
      <c r="A6694" s="33">
        <v>34469</v>
      </c>
      <c r="B6694" s="124" t="s">
        <v>19442</v>
      </c>
      <c r="C6694" s="125" t="s">
        <v>14755</v>
      </c>
      <c r="D6694" s="126" t="s">
        <v>19443</v>
      </c>
    </row>
    <row r="6695" spans="1:4" ht="15" x14ac:dyDescent="0.2">
      <c r="A6695" s="33">
        <v>34472</v>
      </c>
      <c r="B6695" s="124" t="s">
        <v>19444</v>
      </c>
      <c r="C6695" s="125" t="s">
        <v>14755</v>
      </c>
      <c r="D6695" s="126" t="s">
        <v>19445</v>
      </c>
    </row>
    <row r="6696" spans="1:4" ht="15" x14ac:dyDescent="0.2">
      <c r="A6696" s="33">
        <v>34476</v>
      </c>
      <c r="B6696" s="124" t="s">
        <v>19446</v>
      </c>
      <c r="C6696" s="125" t="s">
        <v>14755</v>
      </c>
      <c r="D6696" s="126" t="s">
        <v>19447</v>
      </c>
    </row>
    <row r="6697" spans="1:4" ht="15" x14ac:dyDescent="0.2">
      <c r="A6697" s="33">
        <v>34477</v>
      </c>
      <c r="B6697" s="124" t="s">
        <v>19448</v>
      </c>
      <c r="C6697" s="125" t="s">
        <v>14755</v>
      </c>
      <c r="D6697" s="126" t="s">
        <v>19449</v>
      </c>
    </row>
    <row r="6698" spans="1:4" ht="15" x14ac:dyDescent="0.2">
      <c r="A6698" s="33">
        <v>39847</v>
      </c>
      <c r="B6698" s="124" t="s">
        <v>19450</v>
      </c>
      <c r="C6698" s="125" t="s">
        <v>14755</v>
      </c>
      <c r="D6698" s="126" t="s">
        <v>19451</v>
      </c>
    </row>
    <row r="6699" spans="1:4" ht="15" x14ac:dyDescent="0.2">
      <c r="A6699" s="33">
        <v>39844</v>
      </c>
      <c r="B6699" s="124" t="s">
        <v>19452</v>
      </c>
      <c r="C6699" s="125" t="s">
        <v>14755</v>
      </c>
      <c r="D6699" s="126" t="s">
        <v>19453</v>
      </c>
    </row>
    <row r="6700" spans="1:4" ht="15" x14ac:dyDescent="0.2">
      <c r="A6700" s="33">
        <v>39846</v>
      </c>
      <c r="B6700" s="124" t="s">
        <v>19454</v>
      </c>
      <c r="C6700" s="125" t="s">
        <v>14755</v>
      </c>
      <c r="D6700" s="126" t="s">
        <v>19455</v>
      </c>
    </row>
    <row r="6701" spans="1:4" ht="15" x14ac:dyDescent="0.2">
      <c r="A6701" s="33">
        <v>39838</v>
      </c>
      <c r="B6701" s="124" t="s">
        <v>19456</v>
      </c>
      <c r="C6701" s="125" t="s">
        <v>14755</v>
      </c>
      <c r="D6701" s="126" t="s">
        <v>19457</v>
      </c>
    </row>
    <row r="6702" spans="1:4" ht="15" x14ac:dyDescent="0.2">
      <c r="A6702" s="33">
        <v>39839</v>
      </c>
      <c r="B6702" s="124" t="s">
        <v>19458</v>
      </c>
      <c r="C6702" s="125" t="s">
        <v>14755</v>
      </c>
      <c r="D6702" s="126" t="s">
        <v>19459</v>
      </c>
    </row>
    <row r="6703" spans="1:4" ht="15" x14ac:dyDescent="0.2">
      <c r="A6703" s="33">
        <v>39841</v>
      </c>
      <c r="B6703" s="124" t="s">
        <v>19460</v>
      </c>
      <c r="C6703" s="125" t="s">
        <v>14755</v>
      </c>
      <c r="D6703" s="126" t="s">
        <v>19461</v>
      </c>
    </row>
    <row r="6704" spans="1:4" ht="15" x14ac:dyDescent="0.2">
      <c r="A6704" s="33">
        <v>39842</v>
      </c>
      <c r="B6704" s="124" t="s">
        <v>19462</v>
      </c>
      <c r="C6704" s="125" t="s">
        <v>14755</v>
      </c>
      <c r="D6704" s="126" t="s">
        <v>19463</v>
      </c>
    </row>
    <row r="6705" spans="1:4" ht="15" x14ac:dyDescent="0.2">
      <c r="A6705" s="33">
        <v>39843</v>
      </c>
      <c r="B6705" s="124" t="s">
        <v>19464</v>
      </c>
      <c r="C6705" s="125" t="s">
        <v>14755</v>
      </c>
      <c r="D6705" s="126" t="s">
        <v>19465</v>
      </c>
    </row>
    <row r="6706" spans="1:4" ht="15" x14ac:dyDescent="0.2">
      <c r="A6706" s="33">
        <v>39580</v>
      </c>
      <c r="B6706" s="124" t="s">
        <v>19466</v>
      </c>
      <c r="C6706" s="125" t="s">
        <v>14755</v>
      </c>
      <c r="D6706" s="126" t="s">
        <v>19467</v>
      </c>
    </row>
    <row r="6707" spans="1:4" ht="15" x14ac:dyDescent="0.2">
      <c r="A6707" s="33">
        <v>39577</v>
      </c>
      <c r="B6707" s="124" t="s">
        <v>19468</v>
      </c>
      <c r="C6707" s="125" t="s">
        <v>14755</v>
      </c>
      <c r="D6707" s="126" t="s">
        <v>19469</v>
      </c>
    </row>
    <row r="6708" spans="1:4" ht="15" x14ac:dyDescent="0.2">
      <c r="A6708" s="33">
        <v>39578</v>
      </c>
      <c r="B6708" s="124" t="s">
        <v>19470</v>
      </c>
      <c r="C6708" s="125" t="s">
        <v>14755</v>
      </c>
      <c r="D6708" s="126" t="s">
        <v>19471</v>
      </c>
    </row>
    <row r="6709" spans="1:4" ht="15" x14ac:dyDescent="0.2">
      <c r="A6709" s="33">
        <v>39579</v>
      </c>
      <c r="B6709" s="124" t="s">
        <v>19472</v>
      </c>
      <c r="C6709" s="125" t="s">
        <v>14755</v>
      </c>
      <c r="D6709" s="126" t="s">
        <v>19473</v>
      </c>
    </row>
    <row r="6710" spans="1:4" ht="15" x14ac:dyDescent="0.2">
      <c r="A6710" s="33">
        <v>39557</v>
      </c>
      <c r="B6710" s="124" t="s">
        <v>19474</v>
      </c>
      <c r="C6710" s="125" t="s">
        <v>14755</v>
      </c>
      <c r="D6710" s="126" t="s">
        <v>19475</v>
      </c>
    </row>
    <row r="6711" spans="1:4" ht="15" x14ac:dyDescent="0.2">
      <c r="A6711" s="33">
        <v>39558</v>
      </c>
      <c r="B6711" s="124" t="s">
        <v>19476</v>
      </c>
      <c r="C6711" s="125" t="s">
        <v>14755</v>
      </c>
      <c r="D6711" s="126" t="s">
        <v>19477</v>
      </c>
    </row>
    <row r="6712" spans="1:4" ht="15" x14ac:dyDescent="0.2">
      <c r="A6712" s="33">
        <v>39559</v>
      </c>
      <c r="B6712" s="124" t="s">
        <v>19478</v>
      </c>
      <c r="C6712" s="125" t="s">
        <v>14755</v>
      </c>
      <c r="D6712" s="126" t="s">
        <v>19479</v>
      </c>
    </row>
    <row r="6713" spans="1:4" ht="15" x14ac:dyDescent="0.2">
      <c r="A6713" s="33">
        <v>39560</v>
      </c>
      <c r="B6713" s="124" t="s">
        <v>19480</v>
      </c>
      <c r="C6713" s="125" t="s">
        <v>14755</v>
      </c>
      <c r="D6713" s="126" t="s">
        <v>19481</v>
      </c>
    </row>
    <row r="6714" spans="1:4" ht="15" x14ac:dyDescent="0.2">
      <c r="A6714" s="33">
        <v>39561</v>
      </c>
      <c r="B6714" s="124" t="s">
        <v>19482</v>
      </c>
      <c r="C6714" s="125" t="s">
        <v>14755</v>
      </c>
      <c r="D6714" s="126" t="s">
        <v>19483</v>
      </c>
    </row>
    <row r="6715" spans="1:4" ht="15" x14ac:dyDescent="0.2">
      <c r="A6715" s="33">
        <v>39556</v>
      </c>
      <c r="B6715" s="124" t="s">
        <v>19484</v>
      </c>
      <c r="C6715" s="125" t="s">
        <v>14755</v>
      </c>
      <c r="D6715" s="126" t="s">
        <v>19485</v>
      </c>
    </row>
    <row r="6716" spans="1:4" ht="15" x14ac:dyDescent="0.2">
      <c r="A6716" s="33">
        <v>39555</v>
      </c>
      <c r="B6716" s="124" t="s">
        <v>19486</v>
      </c>
      <c r="C6716" s="125" t="s">
        <v>14755</v>
      </c>
      <c r="D6716" s="126" t="s">
        <v>19487</v>
      </c>
    </row>
    <row r="6717" spans="1:4" ht="15" x14ac:dyDescent="0.2">
      <c r="A6717" s="33">
        <v>39548</v>
      </c>
      <c r="B6717" s="124" t="s">
        <v>19488</v>
      </c>
      <c r="C6717" s="125" t="s">
        <v>14755</v>
      </c>
      <c r="D6717" s="126" t="s">
        <v>19489</v>
      </c>
    </row>
    <row r="6718" spans="1:4" ht="15" x14ac:dyDescent="0.2">
      <c r="A6718" s="33">
        <v>39554</v>
      </c>
      <c r="B6718" s="124" t="s">
        <v>19490</v>
      </c>
      <c r="C6718" s="125" t="s">
        <v>14755</v>
      </c>
      <c r="D6718" s="126" t="s">
        <v>19491</v>
      </c>
    </row>
    <row r="6719" spans="1:4" ht="15" x14ac:dyDescent="0.2">
      <c r="A6719" s="33">
        <v>39550</v>
      </c>
      <c r="B6719" s="124" t="s">
        <v>19492</v>
      </c>
      <c r="C6719" s="125" t="s">
        <v>14755</v>
      </c>
      <c r="D6719" s="126" t="s">
        <v>19493</v>
      </c>
    </row>
    <row r="6720" spans="1:4" ht="15" x14ac:dyDescent="0.2">
      <c r="A6720" s="33">
        <v>39551</v>
      </c>
      <c r="B6720" s="124" t="s">
        <v>19494</v>
      </c>
      <c r="C6720" s="125" t="s">
        <v>14755</v>
      </c>
      <c r="D6720" s="126" t="s">
        <v>19495</v>
      </c>
    </row>
    <row r="6721" spans="1:4" ht="15" x14ac:dyDescent="0.2">
      <c r="A6721" s="33">
        <v>39826</v>
      </c>
      <c r="B6721" s="124" t="s">
        <v>19496</v>
      </c>
      <c r="C6721" s="125" t="s">
        <v>14755</v>
      </c>
      <c r="D6721" s="126" t="s">
        <v>19497</v>
      </c>
    </row>
    <row r="6722" spans="1:4" ht="15" x14ac:dyDescent="0.2">
      <c r="A6722" s="33">
        <v>10700</v>
      </c>
      <c r="B6722" s="124" t="s">
        <v>19498</v>
      </c>
      <c r="C6722" s="125" t="s">
        <v>14755</v>
      </c>
      <c r="D6722" s="126" t="s">
        <v>19499</v>
      </c>
    </row>
    <row r="6723" spans="1:4" ht="15" x14ac:dyDescent="0.2">
      <c r="A6723" s="33">
        <v>346</v>
      </c>
      <c r="B6723" s="124" t="s">
        <v>19500</v>
      </c>
      <c r="C6723" s="125" t="s">
        <v>1395</v>
      </c>
      <c r="D6723" s="126" t="s">
        <v>5319</v>
      </c>
    </row>
    <row r="6724" spans="1:4" ht="15" x14ac:dyDescent="0.2">
      <c r="A6724" s="33">
        <v>3312</v>
      </c>
      <c r="B6724" s="124" t="s">
        <v>19501</v>
      </c>
      <c r="C6724" s="125" t="s">
        <v>1395</v>
      </c>
      <c r="D6724" s="126" t="s">
        <v>6015</v>
      </c>
    </row>
    <row r="6725" spans="1:4" ht="15" x14ac:dyDescent="0.2">
      <c r="A6725" s="33">
        <v>339</v>
      </c>
      <c r="B6725" s="124" t="s">
        <v>19502</v>
      </c>
      <c r="C6725" s="125" t="s">
        <v>1394</v>
      </c>
      <c r="D6725" s="126" t="s">
        <v>243</v>
      </c>
    </row>
    <row r="6726" spans="1:4" ht="15" x14ac:dyDescent="0.2">
      <c r="A6726" s="33">
        <v>340</v>
      </c>
      <c r="B6726" s="124" t="s">
        <v>19503</v>
      </c>
      <c r="C6726" s="125" t="s">
        <v>1394</v>
      </c>
      <c r="D6726" s="126" t="s">
        <v>750</v>
      </c>
    </row>
    <row r="6727" spans="1:4" ht="15" x14ac:dyDescent="0.2">
      <c r="A6727" s="33">
        <v>338</v>
      </c>
      <c r="B6727" s="124" t="s">
        <v>19504</v>
      </c>
      <c r="C6727" s="125" t="s">
        <v>1395</v>
      </c>
      <c r="D6727" s="126" t="s">
        <v>13735</v>
      </c>
    </row>
    <row r="6728" spans="1:4" ht="15" x14ac:dyDescent="0.2">
      <c r="A6728" s="33">
        <v>334</v>
      </c>
      <c r="B6728" s="124" t="s">
        <v>19505</v>
      </c>
      <c r="C6728" s="125" t="s">
        <v>1395</v>
      </c>
      <c r="D6728" s="126" t="s">
        <v>18482</v>
      </c>
    </row>
    <row r="6729" spans="1:4" ht="15" x14ac:dyDescent="0.2">
      <c r="A6729" s="33">
        <v>335</v>
      </c>
      <c r="B6729" s="124" t="s">
        <v>19506</v>
      </c>
      <c r="C6729" s="125" t="s">
        <v>1395</v>
      </c>
      <c r="D6729" s="126" t="s">
        <v>1161</v>
      </c>
    </row>
    <row r="6730" spans="1:4" ht="15" x14ac:dyDescent="0.2">
      <c r="A6730" s="33">
        <v>342</v>
      </c>
      <c r="B6730" s="124" t="s">
        <v>19507</v>
      </c>
      <c r="C6730" s="125" t="s">
        <v>1395</v>
      </c>
      <c r="D6730" s="126" t="s">
        <v>252</v>
      </c>
    </row>
    <row r="6731" spans="1:4" ht="15" x14ac:dyDescent="0.2">
      <c r="A6731" s="33">
        <v>333</v>
      </c>
      <c r="B6731" s="124" t="s">
        <v>19508</v>
      </c>
      <c r="C6731" s="125" t="s">
        <v>1395</v>
      </c>
      <c r="D6731" s="126" t="s">
        <v>438</v>
      </c>
    </row>
    <row r="6732" spans="1:4" ht="15" x14ac:dyDescent="0.2">
      <c r="A6732" s="33">
        <v>343</v>
      </c>
      <c r="B6732" s="124" t="s">
        <v>19509</v>
      </c>
      <c r="C6732" s="125" t="s">
        <v>1394</v>
      </c>
      <c r="D6732" s="126" t="s">
        <v>1094</v>
      </c>
    </row>
    <row r="6733" spans="1:4" ht="15" x14ac:dyDescent="0.2">
      <c r="A6733" s="33">
        <v>344</v>
      </c>
      <c r="B6733" s="124" t="s">
        <v>19510</v>
      </c>
      <c r="C6733" s="125" t="s">
        <v>1395</v>
      </c>
      <c r="D6733" s="126" t="s">
        <v>904</v>
      </c>
    </row>
    <row r="6734" spans="1:4" ht="15" x14ac:dyDescent="0.2">
      <c r="A6734" s="33">
        <v>345</v>
      </c>
      <c r="B6734" s="124" t="s">
        <v>19511</v>
      </c>
      <c r="C6734" s="125" t="s">
        <v>1395</v>
      </c>
      <c r="D6734" s="126" t="s">
        <v>17842</v>
      </c>
    </row>
    <row r="6735" spans="1:4" ht="15" x14ac:dyDescent="0.2">
      <c r="A6735" s="33">
        <v>341</v>
      </c>
      <c r="B6735" s="124" t="s">
        <v>19511</v>
      </c>
      <c r="C6735" s="125" t="s">
        <v>1394</v>
      </c>
      <c r="D6735" s="126" t="s">
        <v>1127</v>
      </c>
    </row>
    <row r="6736" spans="1:4" ht="15" x14ac:dyDescent="0.2">
      <c r="A6736" s="33">
        <v>11107</v>
      </c>
      <c r="B6736" s="124" t="s">
        <v>19512</v>
      </c>
      <c r="C6736" s="125" t="s">
        <v>1395</v>
      </c>
      <c r="D6736" s="126" t="s">
        <v>691</v>
      </c>
    </row>
    <row r="6737" spans="1:4" ht="15" x14ac:dyDescent="0.2">
      <c r="A6737" s="33">
        <v>3313</v>
      </c>
      <c r="B6737" s="124" t="s">
        <v>19513</v>
      </c>
      <c r="C6737" s="125" t="s">
        <v>1395</v>
      </c>
      <c r="D6737" s="126" t="s">
        <v>19514</v>
      </c>
    </row>
    <row r="6738" spans="1:4" ht="15" x14ac:dyDescent="0.2">
      <c r="A6738" s="33">
        <v>34562</v>
      </c>
      <c r="B6738" s="124" t="s">
        <v>19515</v>
      </c>
      <c r="C6738" s="125" t="s">
        <v>1395</v>
      </c>
      <c r="D6738" s="126" t="s">
        <v>13772</v>
      </c>
    </row>
    <row r="6739" spans="1:4" ht="15" x14ac:dyDescent="0.2">
      <c r="A6739" s="33">
        <v>337</v>
      </c>
      <c r="B6739" s="124" t="s">
        <v>19516</v>
      </c>
      <c r="C6739" s="125" t="s">
        <v>1395</v>
      </c>
      <c r="D6739" s="126" t="s">
        <v>4191</v>
      </c>
    </row>
    <row r="6740" spans="1:4" ht="15" x14ac:dyDescent="0.2">
      <c r="A6740" s="33">
        <v>369</v>
      </c>
      <c r="B6740" s="124" t="s">
        <v>19517</v>
      </c>
      <c r="C6740" s="125" t="s">
        <v>1407</v>
      </c>
      <c r="D6740" s="126" t="s">
        <v>19518</v>
      </c>
    </row>
    <row r="6741" spans="1:4" ht="15" x14ac:dyDescent="0.2">
      <c r="A6741" s="33">
        <v>366</v>
      </c>
      <c r="B6741" s="124" t="s">
        <v>19519</v>
      </c>
      <c r="C6741" s="125" t="s">
        <v>1407</v>
      </c>
      <c r="D6741" s="126" t="s">
        <v>437</v>
      </c>
    </row>
    <row r="6742" spans="1:4" ht="15" x14ac:dyDescent="0.2">
      <c r="A6742" s="33">
        <v>367</v>
      </c>
      <c r="B6742" s="124" t="s">
        <v>19520</v>
      </c>
      <c r="C6742" s="125" t="s">
        <v>1407</v>
      </c>
      <c r="D6742" s="126" t="s">
        <v>1165</v>
      </c>
    </row>
    <row r="6743" spans="1:4" ht="15" x14ac:dyDescent="0.2">
      <c r="A6743" s="33">
        <v>370</v>
      </c>
      <c r="B6743" s="124" t="s">
        <v>19521</v>
      </c>
      <c r="C6743" s="125" t="s">
        <v>1407</v>
      </c>
      <c r="D6743" s="126" t="s">
        <v>110</v>
      </c>
    </row>
    <row r="6744" spans="1:4" ht="15" x14ac:dyDescent="0.2">
      <c r="A6744" s="33">
        <v>368</v>
      </c>
      <c r="B6744" s="124" t="s">
        <v>19522</v>
      </c>
      <c r="C6744" s="125" t="s">
        <v>1407</v>
      </c>
      <c r="D6744" s="126" t="s">
        <v>19523</v>
      </c>
    </row>
    <row r="6745" spans="1:4" ht="30" x14ac:dyDescent="0.2">
      <c r="A6745" s="33">
        <v>11075</v>
      </c>
      <c r="B6745" s="124" t="s">
        <v>19524</v>
      </c>
      <c r="C6745" s="125" t="s">
        <v>1407</v>
      </c>
      <c r="D6745" s="126" t="s">
        <v>19525</v>
      </c>
    </row>
    <row r="6746" spans="1:4" ht="15" x14ac:dyDescent="0.2">
      <c r="A6746" s="33">
        <v>11076</v>
      </c>
      <c r="B6746" s="124" t="s">
        <v>19526</v>
      </c>
      <c r="C6746" s="125" t="s">
        <v>1407</v>
      </c>
      <c r="D6746" s="126" t="s">
        <v>19527</v>
      </c>
    </row>
    <row r="6747" spans="1:4" ht="15" x14ac:dyDescent="0.2">
      <c r="A6747" s="33">
        <v>1381</v>
      </c>
      <c r="B6747" s="124" t="s">
        <v>19528</v>
      </c>
      <c r="C6747" s="125" t="s">
        <v>1395</v>
      </c>
      <c r="D6747" s="126" t="s">
        <v>230</v>
      </c>
    </row>
    <row r="6748" spans="1:4" ht="15" x14ac:dyDescent="0.2">
      <c r="A6748" s="33">
        <v>34353</v>
      </c>
      <c r="B6748" s="124" t="s">
        <v>19529</v>
      </c>
      <c r="C6748" s="125" t="s">
        <v>1395</v>
      </c>
      <c r="D6748" s="126" t="s">
        <v>1968</v>
      </c>
    </row>
    <row r="6749" spans="1:4" ht="15" x14ac:dyDescent="0.2">
      <c r="A6749" s="33">
        <v>37595</v>
      </c>
      <c r="B6749" s="124" t="s">
        <v>19530</v>
      </c>
      <c r="C6749" s="125" t="s">
        <v>1395</v>
      </c>
      <c r="D6749" s="126" t="s">
        <v>1185</v>
      </c>
    </row>
    <row r="6750" spans="1:4" ht="15" x14ac:dyDescent="0.2">
      <c r="A6750" s="33">
        <v>37596</v>
      </c>
      <c r="B6750" s="124" t="s">
        <v>19531</v>
      </c>
      <c r="C6750" s="125" t="s">
        <v>1395</v>
      </c>
      <c r="D6750" s="126" t="s">
        <v>764</v>
      </c>
    </row>
    <row r="6751" spans="1:4" ht="30" x14ac:dyDescent="0.2">
      <c r="A6751" s="33">
        <v>371</v>
      </c>
      <c r="B6751" s="124" t="s">
        <v>19532</v>
      </c>
      <c r="C6751" s="125" t="s">
        <v>1395</v>
      </c>
      <c r="D6751" s="126" t="s">
        <v>1092</v>
      </c>
    </row>
    <row r="6752" spans="1:4" ht="15" x14ac:dyDescent="0.2">
      <c r="A6752" s="33">
        <v>37553</v>
      </c>
      <c r="B6752" s="124" t="s">
        <v>19533</v>
      </c>
      <c r="C6752" s="125" t="s">
        <v>1395</v>
      </c>
      <c r="D6752" s="126" t="s">
        <v>13300</v>
      </c>
    </row>
    <row r="6753" spans="1:4" ht="15" x14ac:dyDescent="0.2">
      <c r="A6753" s="33">
        <v>37552</v>
      </c>
      <c r="B6753" s="124" t="s">
        <v>19534</v>
      </c>
      <c r="C6753" s="125" t="s">
        <v>1395</v>
      </c>
      <c r="D6753" s="126" t="s">
        <v>4175</v>
      </c>
    </row>
    <row r="6754" spans="1:4" ht="15" x14ac:dyDescent="0.2">
      <c r="A6754" s="33">
        <v>36880</v>
      </c>
      <c r="B6754" s="124" t="s">
        <v>19535</v>
      </c>
      <c r="C6754" s="125" t="s">
        <v>1395</v>
      </c>
      <c r="D6754" s="126" t="s">
        <v>818</v>
      </c>
    </row>
    <row r="6755" spans="1:4" ht="15" x14ac:dyDescent="0.2">
      <c r="A6755" s="33">
        <v>34355</v>
      </c>
      <c r="B6755" s="124" t="s">
        <v>19536</v>
      </c>
      <c r="C6755" s="125" t="s">
        <v>1395</v>
      </c>
      <c r="D6755" s="126" t="s">
        <v>730</v>
      </c>
    </row>
    <row r="6756" spans="1:4" ht="15" x14ac:dyDescent="0.2">
      <c r="A6756" s="33">
        <v>130</v>
      </c>
      <c r="B6756" s="124" t="s">
        <v>19537</v>
      </c>
      <c r="C6756" s="125" t="s">
        <v>1395</v>
      </c>
      <c r="D6756" s="126" t="s">
        <v>733</v>
      </c>
    </row>
    <row r="6757" spans="1:4" ht="30" x14ac:dyDescent="0.2">
      <c r="A6757" s="33">
        <v>135</v>
      </c>
      <c r="B6757" s="124" t="s">
        <v>19538</v>
      </c>
      <c r="C6757" s="125" t="s">
        <v>1395</v>
      </c>
      <c r="D6757" s="126" t="s">
        <v>3788</v>
      </c>
    </row>
    <row r="6758" spans="1:4" ht="15" x14ac:dyDescent="0.2">
      <c r="A6758" s="33">
        <v>36886</v>
      </c>
      <c r="B6758" s="124" t="s">
        <v>19539</v>
      </c>
      <c r="C6758" s="125" t="s">
        <v>1395</v>
      </c>
      <c r="D6758" s="126" t="s">
        <v>1284</v>
      </c>
    </row>
    <row r="6759" spans="1:4" ht="15" x14ac:dyDescent="0.2">
      <c r="A6759" s="33">
        <v>374</v>
      </c>
      <c r="B6759" s="124" t="s">
        <v>19540</v>
      </c>
      <c r="C6759" s="125" t="s">
        <v>1395</v>
      </c>
      <c r="D6759" s="126" t="s">
        <v>98</v>
      </c>
    </row>
    <row r="6760" spans="1:4" ht="15" x14ac:dyDescent="0.2">
      <c r="A6760" s="33">
        <v>38546</v>
      </c>
      <c r="B6760" s="124" t="s">
        <v>19541</v>
      </c>
      <c r="C6760" s="125" t="s">
        <v>1407</v>
      </c>
      <c r="D6760" s="126" t="s">
        <v>19542</v>
      </c>
    </row>
    <row r="6761" spans="1:4" ht="15" x14ac:dyDescent="0.2">
      <c r="A6761" s="33">
        <v>34549</v>
      </c>
      <c r="B6761" s="124" t="s">
        <v>19543</v>
      </c>
      <c r="C6761" s="125" t="s">
        <v>1407</v>
      </c>
      <c r="D6761" s="126" t="s">
        <v>19544</v>
      </c>
    </row>
    <row r="6762" spans="1:4" ht="15" x14ac:dyDescent="0.2">
      <c r="A6762" s="33">
        <v>6081</v>
      </c>
      <c r="B6762" s="124" t="s">
        <v>19545</v>
      </c>
      <c r="C6762" s="125" t="s">
        <v>1407</v>
      </c>
      <c r="D6762" s="126" t="s">
        <v>7444</v>
      </c>
    </row>
    <row r="6763" spans="1:4" ht="15" x14ac:dyDescent="0.2">
      <c r="A6763" s="33">
        <v>6077</v>
      </c>
      <c r="B6763" s="124" t="s">
        <v>19546</v>
      </c>
      <c r="C6763" s="125" t="s">
        <v>1407</v>
      </c>
      <c r="D6763" s="126" t="s">
        <v>164</v>
      </c>
    </row>
    <row r="6764" spans="1:4" ht="15" x14ac:dyDescent="0.2">
      <c r="A6764" s="33">
        <v>6079</v>
      </c>
      <c r="B6764" s="124" t="s">
        <v>19547</v>
      </c>
      <c r="C6764" s="125" t="s">
        <v>1407</v>
      </c>
      <c r="D6764" s="126" t="s">
        <v>3726</v>
      </c>
    </row>
    <row r="6765" spans="1:4" ht="30" x14ac:dyDescent="0.2">
      <c r="A6765" s="33">
        <v>1091</v>
      </c>
      <c r="B6765" s="124" t="s">
        <v>19548</v>
      </c>
      <c r="C6765" s="125" t="s">
        <v>14755</v>
      </c>
      <c r="D6765" s="126" t="s">
        <v>5368</v>
      </c>
    </row>
    <row r="6766" spans="1:4" ht="30" x14ac:dyDescent="0.2">
      <c r="A6766" s="33">
        <v>1094</v>
      </c>
      <c r="B6766" s="124" t="s">
        <v>19549</v>
      </c>
      <c r="C6766" s="125" t="s">
        <v>14755</v>
      </c>
      <c r="D6766" s="126" t="s">
        <v>812</v>
      </c>
    </row>
    <row r="6767" spans="1:4" ht="30" x14ac:dyDescent="0.2">
      <c r="A6767" s="33">
        <v>1095</v>
      </c>
      <c r="B6767" s="124" t="s">
        <v>19550</v>
      </c>
      <c r="C6767" s="125" t="s">
        <v>14755</v>
      </c>
      <c r="D6767" s="126" t="s">
        <v>13301</v>
      </c>
    </row>
    <row r="6768" spans="1:4" ht="30" x14ac:dyDescent="0.2">
      <c r="A6768" s="33">
        <v>1092</v>
      </c>
      <c r="B6768" s="124" t="s">
        <v>19551</v>
      </c>
      <c r="C6768" s="125" t="s">
        <v>14755</v>
      </c>
      <c r="D6768" s="126" t="s">
        <v>13302</v>
      </c>
    </row>
    <row r="6769" spans="1:4" ht="30" x14ac:dyDescent="0.2">
      <c r="A6769" s="33">
        <v>1093</v>
      </c>
      <c r="B6769" s="124" t="s">
        <v>19552</v>
      </c>
      <c r="C6769" s="125" t="s">
        <v>14755</v>
      </c>
      <c r="D6769" s="126" t="s">
        <v>13303</v>
      </c>
    </row>
    <row r="6770" spans="1:4" ht="30" x14ac:dyDescent="0.2">
      <c r="A6770" s="33">
        <v>1090</v>
      </c>
      <c r="B6770" s="124" t="s">
        <v>19553</v>
      </c>
      <c r="C6770" s="125" t="s">
        <v>14755</v>
      </c>
      <c r="D6770" s="126" t="s">
        <v>3156</v>
      </c>
    </row>
    <row r="6771" spans="1:4" ht="30" x14ac:dyDescent="0.2">
      <c r="A6771" s="33">
        <v>1096</v>
      </c>
      <c r="B6771" s="124" t="s">
        <v>19554</v>
      </c>
      <c r="C6771" s="125" t="s">
        <v>14755</v>
      </c>
      <c r="D6771" s="126" t="s">
        <v>13304</v>
      </c>
    </row>
    <row r="6772" spans="1:4" ht="30" x14ac:dyDescent="0.2">
      <c r="A6772" s="33">
        <v>1097</v>
      </c>
      <c r="B6772" s="124" t="s">
        <v>19555</v>
      </c>
      <c r="C6772" s="125" t="s">
        <v>14755</v>
      </c>
      <c r="D6772" s="126" t="s">
        <v>13305</v>
      </c>
    </row>
    <row r="6773" spans="1:4" ht="15" x14ac:dyDescent="0.2">
      <c r="A6773" s="33">
        <v>378</v>
      </c>
      <c r="B6773" s="124" t="s">
        <v>19556</v>
      </c>
      <c r="C6773" s="125" t="s">
        <v>1393</v>
      </c>
      <c r="D6773" s="126" t="s">
        <v>7100</v>
      </c>
    </row>
    <row r="6774" spans="1:4" ht="15" x14ac:dyDescent="0.2">
      <c r="A6774" s="33">
        <v>40911</v>
      </c>
      <c r="B6774" s="124" t="s">
        <v>19557</v>
      </c>
      <c r="C6774" s="125" t="s">
        <v>1397</v>
      </c>
      <c r="D6774" s="126" t="s">
        <v>13306</v>
      </c>
    </row>
    <row r="6775" spans="1:4" ht="15" x14ac:dyDescent="0.2">
      <c r="A6775" s="33">
        <v>33939</v>
      </c>
      <c r="B6775" s="124" t="s">
        <v>19558</v>
      </c>
      <c r="C6775" s="125" t="s">
        <v>1393</v>
      </c>
      <c r="D6775" s="126" t="s">
        <v>19559</v>
      </c>
    </row>
    <row r="6776" spans="1:4" ht="15" x14ac:dyDescent="0.2">
      <c r="A6776" s="33">
        <v>40815</v>
      </c>
      <c r="B6776" s="124" t="s">
        <v>19560</v>
      </c>
      <c r="C6776" s="125" t="s">
        <v>1397</v>
      </c>
      <c r="D6776" s="126" t="s">
        <v>19561</v>
      </c>
    </row>
    <row r="6777" spans="1:4" ht="15" x14ac:dyDescent="0.2">
      <c r="A6777" s="33">
        <v>34760</v>
      </c>
      <c r="B6777" s="124" t="s">
        <v>19562</v>
      </c>
      <c r="C6777" s="125" t="s">
        <v>1393</v>
      </c>
      <c r="D6777" s="126" t="s">
        <v>14686</v>
      </c>
    </row>
    <row r="6778" spans="1:4" ht="15" x14ac:dyDescent="0.2">
      <c r="A6778" s="33">
        <v>40935</v>
      </c>
      <c r="B6778" s="124" t="s">
        <v>19563</v>
      </c>
      <c r="C6778" s="125" t="s">
        <v>1397</v>
      </c>
      <c r="D6778" s="126" t="s">
        <v>19564</v>
      </c>
    </row>
    <row r="6779" spans="1:4" ht="15" x14ac:dyDescent="0.2">
      <c r="A6779" s="33">
        <v>33952</v>
      </c>
      <c r="B6779" s="124" t="s">
        <v>19565</v>
      </c>
      <c r="C6779" s="125" t="s">
        <v>1393</v>
      </c>
      <c r="D6779" s="126" t="s">
        <v>19566</v>
      </c>
    </row>
    <row r="6780" spans="1:4" ht="15" x14ac:dyDescent="0.2">
      <c r="A6780" s="33">
        <v>40816</v>
      </c>
      <c r="B6780" s="124" t="s">
        <v>19567</v>
      </c>
      <c r="C6780" s="125" t="s">
        <v>1397</v>
      </c>
      <c r="D6780" s="126" t="s">
        <v>19568</v>
      </c>
    </row>
    <row r="6781" spans="1:4" ht="15" x14ac:dyDescent="0.2">
      <c r="A6781" s="33">
        <v>33953</v>
      </c>
      <c r="B6781" s="124" t="s">
        <v>19569</v>
      </c>
      <c r="C6781" s="125" t="s">
        <v>1393</v>
      </c>
      <c r="D6781" s="126" t="s">
        <v>19570</v>
      </c>
    </row>
    <row r="6782" spans="1:4" ht="15" x14ac:dyDescent="0.2">
      <c r="A6782" s="33">
        <v>40817</v>
      </c>
      <c r="B6782" s="124" t="s">
        <v>19571</v>
      </c>
      <c r="C6782" s="125" t="s">
        <v>1397</v>
      </c>
      <c r="D6782" s="126" t="s">
        <v>19572</v>
      </c>
    </row>
    <row r="6783" spans="1:4" ht="30" x14ac:dyDescent="0.2">
      <c r="A6783" s="33">
        <v>13348</v>
      </c>
      <c r="B6783" s="124" t="s">
        <v>19573</v>
      </c>
      <c r="C6783" s="125" t="s">
        <v>14755</v>
      </c>
      <c r="D6783" s="126" t="s">
        <v>488</v>
      </c>
    </row>
    <row r="6784" spans="1:4" ht="15" x14ac:dyDescent="0.2">
      <c r="A6784" s="33">
        <v>39211</v>
      </c>
      <c r="B6784" s="124" t="s">
        <v>19574</v>
      </c>
      <c r="C6784" s="125" t="s">
        <v>14755</v>
      </c>
      <c r="D6784" s="126" t="s">
        <v>820</v>
      </c>
    </row>
    <row r="6785" spans="1:4" ht="15" x14ac:dyDescent="0.2">
      <c r="A6785" s="33">
        <v>39212</v>
      </c>
      <c r="B6785" s="124" t="s">
        <v>19575</v>
      </c>
      <c r="C6785" s="125" t="s">
        <v>14755</v>
      </c>
      <c r="D6785" s="126" t="s">
        <v>189</v>
      </c>
    </row>
    <row r="6786" spans="1:4" ht="15" x14ac:dyDescent="0.2">
      <c r="A6786" s="33">
        <v>39208</v>
      </c>
      <c r="B6786" s="124" t="s">
        <v>19576</v>
      </c>
      <c r="C6786" s="125" t="s">
        <v>14755</v>
      </c>
      <c r="D6786" s="126" t="s">
        <v>101</v>
      </c>
    </row>
    <row r="6787" spans="1:4" ht="15" x14ac:dyDescent="0.2">
      <c r="A6787" s="33">
        <v>39210</v>
      </c>
      <c r="B6787" s="124" t="s">
        <v>19577</v>
      </c>
      <c r="C6787" s="125" t="s">
        <v>14755</v>
      </c>
      <c r="D6787" s="126" t="s">
        <v>243</v>
      </c>
    </row>
    <row r="6788" spans="1:4" ht="15" x14ac:dyDescent="0.2">
      <c r="A6788" s="33">
        <v>39214</v>
      </c>
      <c r="B6788" s="124" t="s">
        <v>19578</v>
      </c>
      <c r="C6788" s="125" t="s">
        <v>14755</v>
      </c>
      <c r="D6788" s="126" t="s">
        <v>854</v>
      </c>
    </row>
    <row r="6789" spans="1:4" ht="15" x14ac:dyDescent="0.2">
      <c r="A6789" s="33">
        <v>39213</v>
      </c>
      <c r="B6789" s="124" t="s">
        <v>19579</v>
      </c>
      <c r="C6789" s="125" t="s">
        <v>14755</v>
      </c>
      <c r="D6789" s="126" t="s">
        <v>19374</v>
      </c>
    </row>
    <row r="6790" spans="1:4" ht="15" x14ac:dyDescent="0.2">
      <c r="A6790" s="33">
        <v>39209</v>
      </c>
      <c r="B6790" s="124" t="s">
        <v>19580</v>
      </c>
      <c r="C6790" s="125" t="s">
        <v>14755</v>
      </c>
      <c r="D6790" s="126" t="s">
        <v>761</v>
      </c>
    </row>
    <row r="6791" spans="1:4" ht="15" x14ac:dyDescent="0.2">
      <c r="A6791" s="33">
        <v>39207</v>
      </c>
      <c r="B6791" s="124" t="s">
        <v>19581</v>
      </c>
      <c r="C6791" s="125" t="s">
        <v>14755</v>
      </c>
      <c r="D6791" s="126" t="s">
        <v>243</v>
      </c>
    </row>
    <row r="6792" spans="1:4" ht="15" x14ac:dyDescent="0.2">
      <c r="A6792" s="33">
        <v>39215</v>
      </c>
      <c r="B6792" s="124" t="s">
        <v>19582</v>
      </c>
      <c r="C6792" s="125" t="s">
        <v>14755</v>
      </c>
      <c r="D6792" s="126" t="s">
        <v>733</v>
      </c>
    </row>
    <row r="6793" spans="1:4" ht="15" x14ac:dyDescent="0.2">
      <c r="A6793" s="33">
        <v>39216</v>
      </c>
      <c r="B6793" s="124" t="s">
        <v>19583</v>
      </c>
      <c r="C6793" s="125" t="s">
        <v>14755</v>
      </c>
      <c r="D6793" s="126" t="s">
        <v>128</v>
      </c>
    </row>
    <row r="6794" spans="1:4" ht="30" x14ac:dyDescent="0.2">
      <c r="A6794" s="33">
        <v>379</v>
      </c>
      <c r="B6794" s="124" t="s">
        <v>19584</v>
      </c>
      <c r="C6794" s="125" t="s">
        <v>14755</v>
      </c>
      <c r="D6794" s="126" t="s">
        <v>359</v>
      </c>
    </row>
    <row r="6795" spans="1:4" ht="30" x14ac:dyDescent="0.2">
      <c r="A6795" s="33">
        <v>11267</v>
      </c>
      <c r="B6795" s="124" t="s">
        <v>19585</v>
      </c>
      <c r="C6795" s="125" t="s">
        <v>14755</v>
      </c>
      <c r="D6795" s="126" t="s">
        <v>568</v>
      </c>
    </row>
    <row r="6796" spans="1:4" ht="15" x14ac:dyDescent="0.2">
      <c r="A6796" s="33">
        <v>41901</v>
      </c>
      <c r="B6796" s="124" t="s">
        <v>19586</v>
      </c>
      <c r="C6796" s="125" t="s">
        <v>1395</v>
      </c>
      <c r="D6796" s="126" t="s">
        <v>752</v>
      </c>
    </row>
    <row r="6797" spans="1:4" ht="30" x14ac:dyDescent="0.2">
      <c r="A6797" s="33">
        <v>510</v>
      </c>
      <c r="B6797" s="124" t="s">
        <v>19587</v>
      </c>
      <c r="C6797" s="125" t="s">
        <v>1395</v>
      </c>
      <c r="D6797" s="126" t="s">
        <v>765</v>
      </c>
    </row>
    <row r="6798" spans="1:4" ht="30" x14ac:dyDescent="0.2">
      <c r="A6798" s="33">
        <v>516</v>
      </c>
      <c r="B6798" s="124" t="s">
        <v>19588</v>
      </c>
      <c r="C6798" s="125" t="s">
        <v>1395</v>
      </c>
      <c r="D6798" s="126" t="s">
        <v>814</v>
      </c>
    </row>
    <row r="6799" spans="1:4" ht="30" x14ac:dyDescent="0.2">
      <c r="A6799" s="33">
        <v>509</v>
      </c>
      <c r="B6799" s="124" t="s">
        <v>19589</v>
      </c>
      <c r="C6799" s="125" t="s">
        <v>1395</v>
      </c>
      <c r="D6799" s="126" t="s">
        <v>210</v>
      </c>
    </row>
    <row r="6800" spans="1:4" ht="15" x14ac:dyDescent="0.2">
      <c r="A6800" s="33">
        <v>40331</v>
      </c>
      <c r="B6800" s="124" t="s">
        <v>19590</v>
      </c>
      <c r="C6800" s="125" t="s">
        <v>1393</v>
      </c>
      <c r="D6800" s="126" t="s">
        <v>956</v>
      </c>
    </row>
    <row r="6801" spans="1:4" ht="15" x14ac:dyDescent="0.2">
      <c r="A6801" s="33">
        <v>40930</v>
      </c>
      <c r="B6801" s="124" t="s">
        <v>19591</v>
      </c>
      <c r="C6801" s="125" t="s">
        <v>1397</v>
      </c>
      <c r="D6801" s="126" t="s">
        <v>19592</v>
      </c>
    </row>
    <row r="6802" spans="1:4" ht="15" x14ac:dyDescent="0.2">
      <c r="A6802" s="33">
        <v>11761</v>
      </c>
      <c r="B6802" s="124" t="s">
        <v>19593</v>
      </c>
      <c r="C6802" s="125" t="s">
        <v>14755</v>
      </c>
      <c r="D6802" s="126" t="s">
        <v>7192</v>
      </c>
    </row>
    <row r="6803" spans="1:4" ht="15" x14ac:dyDescent="0.2">
      <c r="A6803" s="33">
        <v>377</v>
      </c>
      <c r="B6803" s="124" t="s">
        <v>19594</v>
      </c>
      <c r="C6803" s="125" t="s">
        <v>14755</v>
      </c>
      <c r="D6803" s="126" t="s">
        <v>1471</v>
      </c>
    </row>
    <row r="6804" spans="1:4" ht="15" x14ac:dyDescent="0.2">
      <c r="A6804" s="33">
        <v>7588</v>
      </c>
      <c r="B6804" s="124" t="s">
        <v>19595</v>
      </c>
      <c r="C6804" s="125" t="s">
        <v>14755</v>
      </c>
      <c r="D6804" s="126" t="s">
        <v>14455</v>
      </c>
    </row>
    <row r="6805" spans="1:4" ht="15" x14ac:dyDescent="0.2">
      <c r="A6805" s="33">
        <v>34392</v>
      </c>
      <c r="B6805" s="124" t="s">
        <v>19596</v>
      </c>
      <c r="C6805" s="125" t="s">
        <v>1393</v>
      </c>
      <c r="D6805" s="126" t="s">
        <v>19597</v>
      </c>
    </row>
    <row r="6806" spans="1:4" ht="15" x14ac:dyDescent="0.2">
      <c r="A6806" s="33">
        <v>40908</v>
      </c>
      <c r="B6806" s="124" t="s">
        <v>19598</v>
      </c>
      <c r="C6806" s="125" t="s">
        <v>1397</v>
      </c>
      <c r="D6806" s="126" t="s">
        <v>19599</v>
      </c>
    </row>
    <row r="6807" spans="1:4" ht="15" x14ac:dyDescent="0.2">
      <c r="A6807" s="33">
        <v>34551</v>
      </c>
      <c r="B6807" s="124" t="s">
        <v>19600</v>
      </c>
      <c r="C6807" s="125" t="s">
        <v>1393</v>
      </c>
      <c r="D6807" s="126" t="s">
        <v>5319</v>
      </c>
    </row>
    <row r="6808" spans="1:4" ht="15" x14ac:dyDescent="0.2">
      <c r="A6808" s="33">
        <v>41078</v>
      </c>
      <c r="B6808" s="124" t="s">
        <v>19601</v>
      </c>
      <c r="C6808" s="125" t="s">
        <v>1397</v>
      </c>
      <c r="D6808" s="126" t="s">
        <v>13314</v>
      </c>
    </row>
    <row r="6809" spans="1:4" ht="15" x14ac:dyDescent="0.2">
      <c r="A6809" s="33">
        <v>246</v>
      </c>
      <c r="B6809" s="124" t="s">
        <v>19602</v>
      </c>
      <c r="C6809" s="125" t="s">
        <v>1393</v>
      </c>
      <c r="D6809" s="126" t="s">
        <v>729</v>
      </c>
    </row>
    <row r="6810" spans="1:4" ht="15" x14ac:dyDescent="0.2">
      <c r="A6810" s="33">
        <v>40927</v>
      </c>
      <c r="B6810" s="124" t="s">
        <v>19603</v>
      </c>
      <c r="C6810" s="125" t="s">
        <v>1397</v>
      </c>
      <c r="D6810" s="126" t="s">
        <v>19604</v>
      </c>
    </row>
    <row r="6811" spans="1:4" ht="15" x14ac:dyDescent="0.2">
      <c r="A6811" s="33">
        <v>2350</v>
      </c>
      <c r="B6811" s="124" t="s">
        <v>19605</v>
      </c>
      <c r="C6811" s="125" t="s">
        <v>1393</v>
      </c>
      <c r="D6811" s="126" t="s">
        <v>5801</v>
      </c>
    </row>
    <row r="6812" spans="1:4" ht="15" x14ac:dyDescent="0.2">
      <c r="A6812" s="33">
        <v>40812</v>
      </c>
      <c r="B6812" s="124" t="s">
        <v>19606</v>
      </c>
      <c r="C6812" s="125" t="s">
        <v>1397</v>
      </c>
      <c r="D6812" s="126" t="s">
        <v>19607</v>
      </c>
    </row>
    <row r="6813" spans="1:4" ht="15" x14ac:dyDescent="0.2">
      <c r="A6813" s="33">
        <v>245</v>
      </c>
      <c r="B6813" s="124" t="s">
        <v>19608</v>
      </c>
      <c r="C6813" s="125" t="s">
        <v>1393</v>
      </c>
      <c r="D6813" s="126" t="s">
        <v>19609</v>
      </c>
    </row>
    <row r="6814" spans="1:4" ht="15" x14ac:dyDescent="0.2">
      <c r="A6814" s="33">
        <v>41090</v>
      </c>
      <c r="B6814" s="124" t="s">
        <v>19610</v>
      </c>
      <c r="C6814" s="125" t="s">
        <v>1397</v>
      </c>
      <c r="D6814" s="126" t="s">
        <v>19611</v>
      </c>
    </row>
    <row r="6815" spans="1:4" ht="15" x14ac:dyDescent="0.2">
      <c r="A6815" s="33">
        <v>251</v>
      </c>
      <c r="B6815" s="124" t="s">
        <v>19612</v>
      </c>
      <c r="C6815" s="125" t="s">
        <v>1393</v>
      </c>
      <c r="D6815" s="126" t="s">
        <v>17411</v>
      </c>
    </row>
    <row r="6816" spans="1:4" ht="15" x14ac:dyDescent="0.2">
      <c r="A6816" s="33">
        <v>40975</v>
      </c>
      <c r="B6816" s="124" t="s">
        <v>19613</v>
      </c>
      <c r="C6816" s="125" t="s">
        <v>1397</v>
      </c>
      <c r="D6816" s="126" t="s">
        <v>19614</v>
      </c>
    </row>
    <row r="6817" spans="1:4" ht="15" x14ac:dyDescent="0.2">
      <c r="A6817" s="33">
        <v>6127</v>
      </c>
      <c r="B6817" s="124" t="s">
        <v>19615</v>
      </c>
      <c r="C6817" s="125" t="s">
        <v>1393</v>
      </c>
      <c r="D6817" s="126" t="s">
        <v>5702</v>
      </c>
    </row>
    <row r="6818" spans="1:4" ht="15" x14ac:dyDescent="0.2">
      <c r="A6818" s="33">
        <v>41072</v>
      </c>
      <c r="B6818" s="124" t="s">
        <v>19616</v>
      </c>
      <c r="C6818" s="125" t="s">
        <v>1397</v>
      </c>
      <c r="D6818" s="126" t="s">
        <v>13316</v>
      </c>
    </row>
    <row r="6819" spans="1:4" ht="15" x14ac:dyDescent="0.2">
      <c r="A6819" s="33">
        <v>6121</v>
      </c>
      <c r="B6819" s="124" t="s">
        <v>19617</v>
      </c>
      <c r="C6819" s="125" t="s">
        <v>1393</v>
      </c>
      <c r="D6819" s="126" t="s">
        <v>944</v>
      </c>
    </row>
    <row r="6820" spans="1:4" ht="15" x14ac:dyDescent="0.2">
      <c r="A6820" s="33">
        <v>41071</v>
      </c>
      <c r="B6820" s="124" t="s">
        <v>19618</v>
      </c>
      <c r="C6820" s="125" t="s">
        <v>1397</v>
      </c>
      <c r="D6820" s="126" t="s">
        <v>13317</v>
      </c>
    </row>
    <row r="6821" spans="1:4" ht="15" x14ac:dyDescent="0.2">
      <c r="A6821" s="33">
        <v>244</v>
      </c>
      <c r="B6821" s="124" t="s">
        <v>19619</v>
      </c>
      <c r="C6821" s="125" t="s">
        <v>1393</v>
      </c>
      <c r="D6821" s="126" t="s">
        <v>4216</v>
      </c>
    </row>
    <row r="6822" spans="1:4" ht="15" x14ac:dyDescent="0.2">
      <c r="A6822" s="33">
        <v>41093</v>
      </c>
      <c r="B6822" s="124" t="s">
        <v>19620</v>
      </c>
      <c r="C6822" s="125" t="s">
        <v>1397</v>
      </c>
      <c r="D6822" s="126" t="s">
        <v>19621</v>
      </c>
    </row>
    <row r="6823" spans="1:4" ht="15" x14ac:dyDescent="0.2">
      <c r="A6823" s="33">
        <v>532</v>
      </c>
      <c r="B6823" s="124" t="s">
        <v>19622</v>
      </c>
      <c r="C6823" s="125" t="s">
        <v>1393</v>
      </c>
      <c r="D6823" s="126" t="s">
        <v>648</v>
      </c>
    </row>
    <row r="6824" spans="1:4" ht="15" x14ac:dyDescent="0.2">
      <c r="A6824" s="33">
        <v>40931</v>
      </c>
      <c r="B6824" s="124" t="s">
        <v>19623</v>
      </c>
      <c r="C6824" s="125" t="s">
        <v>1397</v>
      </c>
      <c r="D6824" s="126" t="s">
        <v>19624</v>
      </c>
    </row>
    <row r="6825" spans="1:4" ht="15" x14ac:dyDescent="0.2">
      <c r="A6825" s="33">
        <v>36150</v>
      </c>
      <c r="B6825" s="124" t="s">
        <v>19625</v>
      </c>
      <c r="C6825" s="125" t="s">
        <v>14755</v>
      </c>
      <c r="D6825" s="126" t="s">
        <v>258</v>
      </c>
    </row>
    <row r="6826" spans="1:4" ht="15" x14ac:dyDescent="0.2">
      <c r="A6826" s="33">
        <v>41069</v>
      </c>
      <c r="B6826" s="124" t="s">
        <v>19626</v>
      </c>
      <c r="C6826" s="125" t="s">
        <v>1397</v>
      </c>
      <c r="D6826" s="126" t="s">
        <v>13318</v>
      </c>
    </row>
    <row r="6827" spans="1:4" ht="15" x14ac:dyDescent="0.2">
      <c r="A6827" s="33">
        <v>4760</v>
      </c>
      <c r="B6827" s="124" t="s">
        <v>19627</v>
      </c>
      <c r="C6827" s="125" t="s">
        <v>1393</v>
      </c>
      <c r="D6827" s="126" t="s">
        <v>2325</v>
      </c>
    </row>
    <row r="6828" spans="1:4" ht="15" x14ac:dyDescent="0.2">
      <c r="A6828" s="33">
        <v>10422</v>
      </c>
      <c r="B6828" s="124" t="s">
        <v>19628</v>
      </c>
      <c r="C6828" s="125" t="s">
        <v>14755</v>
      </c>
      <c r="D6828" s="126" t="s">
        <v>19629</v>
      </c>
    </row>
    <row r="6829" spans="1:4" ht="15" x14ac:dyDescent="0.2">
      <c r="A6829" s="33">
        <v>10420</v>
      </c>
      <c r="B6829" s="124" t="s">
        <v>19630</v>
      </c>
      <c r="C6829" s="125" t="s">
        <v>14755</v>
      </c>
      <c r="D6829" s="126" t="s">
        <v>17759</v>
      </c>
    </row>
    <row r="6830" spans="1:4" ht="15" x14ac:dyDescent="0.2">
      <c r="A6830" s="33">
        <v>10421</v>
      </c>
      <c r="B6830" s="124" t="s">
        <v>19631</v>
      </c>
      <c r="C6830" s="125" t="s">
        <v>14755</v>
      </c>
      <c r="D6830" s="126" t="s">
        <v>19632</v>
      </c>
    </row>
    <row r="6831" spans="1:4" ht="15" x14ac:dyDescent="0.2">
      <c r="A6831" s="33">
        <v>36520</v>
      </c>
      <c r="B6831" s="124" t="s">
        <v>19633</v>
      </c>
      <c r="C6831" s="125" t="s">
        <v>14755</v>
      </c>
      <c r="D6831" s="126" t="s">
        <v>19634</v>
      </c>
    </row>
    <row r="6832" spans="1:4" ht="15" x14ac:dyDescent="0.2">
      <c r="A6832" s="33">
        <v>11784</v>
      </c>
      <c r="B6832" s="124" t="s">
        <v>19635</v>
      </c>
      <c r="C6832" s="125" t="s">
        <v>14755</v>
      </c>
      <c r="D6832" s="126" t="s">
        <v>19636</v>
      </c>
    </row>
    <row r="6833" spans="1:4" ht="15" x14ac:dyDescent="0.2">
      <c r="A6833" s="33">
        <v>10</v>
      </c>
      <c r="B6833" s="124" t="s">
        <v>19637</v>
      </c>
      <c r="C6833" s="125" t="s">
        <v>14755</v>
      </c>
      <c r="D6833" s="126" t="s">
        <v>382</v>
      </c>
    </row>
    <row r="6834" spans="1:4" ht="15" x14ac:dyDescent="0.2">
      <c r="A6834" s="33">
        <v>4815</v>
      </c>
      <c r="B6834" s="124" t="s">
        <v>19638</v>
      </c>
      <c r="C6834" s="125" t="s">
        <v>14755</v>
      </c>
      <c r="D6834" s="126" t="s">
        <v>260</v>
      </c>
    </row>
    <row r="6835" spans="1:4" ht="15" x14ac:dyDescent="0.2">
      <c r="A6835" s="33">
        <v>541</v>
      </c>
      <c r="B6835" s="124" t="s">
        <v>19639</v>
      </c>
      <c r="C6835" s="125" t="s">
        <v>14755</v>
      </c>
      <c r="D6835" s="126" t="s">
        <v>13320</v>
      </c>
    </row>
    <row r="6836" spans="1:4" ht="15" x14ac:dyDescent="0.2">
      <c r="A6836" s="33">
        <v>542</v>
      </c>
      <c r="B6836" s="124" t="s">
        <v>19640</v>
      </c>
      <c r="C6836" s="125" t="s">
        <v>14755</v>
      </c>
      <c r="D6836" s="126" t="s">
        <v>13321</v>
      </c>
    </row>
    <row r="6837" spans="1:4" ht="15" x14ac:dyDescent="0.2">
      <c r="A6837" s="33">
        <v>540</v>
      </c>
      <c r="B6837" s="124" t="s">
        <v>19641</v>
      </c>
      <c r="C6837" s="125" t="s">
        <v>14755</v>
      </c>
      <c r="D6837" s="126" t="s">
        <v>13322</v>
      </c>
    </row>
    <row r="6838" spans="1:4" ht="30" x14ac:dyDescent="0.2">
      <c r="A6838" s="33">
        <v>38364</v>
      </c>
      <c r="B6838" s="124" t="s">
        <v>19642</v>
      </c>
      <c r="C6838" s="125" t="s">
        <v>14755</v>
      </c>
      <c r="D6838" s="126" t="s">
        <v>19643</v>
      </c>
    </row>
    <row r="6839" spans="1:4" ht="15" x14ac:dyDescent="0.2">
      <c r="A6839" s="33">
        <v>11692</v>
      </c>
      <c r="B6839" s="124" t="s">
        <v>19644</v>
      </c>
      <c r="C6839" s="125" t="s">
        <v>1409</v>
      </c>
      <c r="D6839" s="126" t="s">
        <v>17391</v>
      </c>
    </row>
    <row r="6840" spans="1:4" ht="30" x14ac:dyDescent="0.2">
      <c r="A6840" s="33">
        <v>1746</v>
      </c>
      <c r="B6840" s="124" t="s">
        <v>19645</v>
      </c>
      <c r="C6840" s="125" t="s">
        <v>14755</v>
      </c>
      <c r="D6840" s="126" t="s">
        <v>19646</v>
      </c>
    </row>
    <row r="6841" spans="1:4" ht="30" x14ac:dyDescent="0.2">
      <c r="A6841" s="33">
        <v>1748</v>
      </c>
      <c r="B6841" s="124" t="s">
        <v>19647</v>
      </c>
      <c r="C6841" s="125" t="s">
        <v>14755</v>
      </c>
      <c r="D6841" s="126" t="s">
        <v>19648</v>
      </c>
    </row>
    <row r="6842" spans="1:4" ht="30" x14ac:dyDescent="0.2">
      <c r="A6842" s="33">
        <v>1749</v>
      </c>
      <c r="B6842" s="124" t="s">
        <v>19649</v>
      </c>
      <c r="C6842" s="125" t="s">
        <v>14755</v>
      </c>
      <c r="D6842" s="126" t="s">
        <v>19650</v>
      </c>
    </row>
    <row r="6843" spans="1:4" ht="30" x14ac:dyDescent="0.2">
      <c r="A6843" s="33">
        <v>37412</v>
      </c>
      <c r="B6843" s="124" t="s">
        <v>19651</v>
      </c>
      <c r="C6843" s="125" t="s">
        <v>14755</v>
      </c>
      <c r="D6843" s="126" t="s">
        <v>19652</v>
      </c>
    </row>
    <row r="6844" spans="1:4" ht="30" x14ac:dyDescent="0.2">
      <c r="A6844" s="33">
        <v>1745</v>
      </c>
      <c r="B6844" s="124" t="s">
        <v>19653</v>
      </c>
      <c r="C6844" s="125" t="s">
        <v>14755</v>
      </c>
      <c r="D6844" s="126" t="s">
        <v>19654</v>
      </c>
    </row>
    <row r="6845" spans="1:4" ht="30" x14ac:dyDescent="0.2">
      <c r="A6845" s="33">
        <v>1750</v>
      </c>
      <c r="B6845" s="124" t="s">
        <v>19655</v>
      </c>
      <c r="C6845" s="125" t="s">
        <v>14755</v>
      </c>
      <c r="D6845" s="126" t="s">
        <v>19656</v>
      </c>
    </row>
    <row r="6846" spans="1:4" ht="15" x14ac:dyDescent="0.2">
      <c r="A6846" s="33">
        <v>11687</v>
      </c>
      <c r="B6846" s="124" t="s">
        <v>19657</v>
      </c>
      <c r="C6846" s="125" t="s">
        <v>1394</v>
      </c>
      <c r="D6846" s="126" t="s">
        <v>19658</v>
      </c>
    </row>
    <row r="6847" spans="1:4" ht="15" x14ac:dyDescent="0.2">
      <c r="A6847" s="33">
        <v>11689</v>
      </c>
      <c r="B6847" s="124" t="s">
        <v>19659</v>
      </c>
      <c r="C6847" s="125" t="s">
        <v>1394</v>
      </c>
      <c r="D6847" s="126" t="s">
        <v>19660</v>
      </c>
    </row>
    <row r="6848" spans="1:4" ht="15" x14ac:dyDescent="0.2">
      <c r="A6848" s="33">
        <v>11693</v>
      </c>
      <c r="B6848" s="124" t="s">
        <v>19661</v>
      </c>
      <c r="C6848" s="125" t="s">
        <v>1409</v>
      </c>
      <c r="D6848" s="126" t="s">
        <v>13323</v>
      </c>
    </row>
    <row r="6849" spans="1:4" ht="15" x14ac:dyDescent="0.2">
      <c r="A6849" s="33">
        <v>36215</v>
      </c>
      <c r="B6849" s="124" t="s">
        <v>19662</v>
      </c>
      <c r="C6849" s="125" t="s">
        <v>14755</v>
      </c>
      <c r="D6849" s="126" t="s">
        <v>13324</v>
      </c>
    </row>
    <row r="6850" spans="1:4" ht="30" x14ac:dyDescent="0.2">
      <c r="A6850" s="33">
        <v>42439</v>
      </c>
      <c r="B6850" s="124" t="s">
        <v>19663</v>
      </c>
      <c r="C6850" s="125" t="s">
        <v>14755</v>
      </c>
      <c r="D6850" s="126" t="s">
        <v>19664</v>
      </c>
    </row>
    <row r="6851" spans="1:4" ht="15" x14ac:dyDescent="0.2">
      <c r="A6851" s="33">
        <v>38381</v>
      </c>
      <c r="B6851" s="124" t="s">
        <v>19665</v>
      </c>
      <c r="C6851" s="125" t="s">
        <v>14755</v>
      </c>
      <c r="D6851" s="126" t="s">
        <v>5206</v>
      </c>
    </row>
    <row r="6852" spans="1:4" ht="15" x14ac:dyDescent="0.2">
      <c r="A6852" s="33">
        <v>39621</v>
      </c>
      <c r="B6852" s="124" t="s">
        <v>19666</v>
      </c>
      <c r="C6852" s="125" t="s">
        <v>1398</v>
      </c>
      <c r="D6852" s="126" t="s">
        <v>19667</v>
      </c>
    </row>
    <row r="6853" spans="1:4" ht="15" x14ac:dyDescent="0.2">
      <c r="A6853" s="33">
        <v>39624</v>
      </c>
      <c r="B6853" s="124" t="s">
        <v>19668</v>
      </c>
      <c r="C6853" s="125" t="s">
        <v>1398</v>
      </c>
      <c r="D6853" s="126" t="s">
        <v>19669</v>
      </c>
    </row>
    <row r="6854" spans="1:4" ht="15" x14ac:dyDescent="0.2">
      <c r="A6854" s="33">
        <v>39615</v>
      </c>
      <c r="B6854" s="124" t="s">
        <v>19670</v>
      </c>
      <c r="C6854" s="125" t="s">
        <v>14755</v>
      </c>
      <c r="D6854" s="126" t="s">
        <v>19671</v>
      </c>
    </row>
    <row r="6855" spans="1:4" ht="15" x14ac:dyDescent="0.2">
      <c r="A6855" s="33">
        <v>39620</v>
      </c>
      <c r="B6855" s="124" t="s">
        <v>19672</v>
      </c>
      <c r="C6855" s="125" t="s">
        <v>14755</v>
      </c>
      <c r="D6855" s="126" t="s">
        <v>17824</v>
      </c>
    </row>
    <row r="6856" spans="1:4" ht="15" x14ac:dyDescent="0.2">
      <c r="A6856" s="33">
        <v>39623</v>
      </c>
      <c r="B6856" s="124" t="s">
        <v>19673</v>
      </c>
      <c r="C6856" s="125" t="s">
        <v>14755</v>
      </c>
      <c r="D6856" s="126" t="s">
        <v>19674</v>
      </c>
    </row>
    <row r="6857" spans="1:4" ht="15" x14ac:dyDescent="0.2">
      <c r="A6857" s="33">
        <v>36207</v>
      </c>
      <c r="B6857" s="124" t="s">
        <v>19675</v>
      </c>
      <c r="C6857" s="125" t="s">
        <v>14755</v>
      </c>
      <c r="D6857" s="126" t="s">
        <v>13325</v>
      </c>
    </row>
    <row r="6858" spans="1:4" ht="15" x14ac:dyDescent="0.2">
      <c r="A6858" s="33">
        <v>36209</v>
      </c>
      <c r="B6858" s="124" t="s">
        <v>19676</v>
      </c>
      <c r="C6858" s="125" t="s">
        <v>14755</v>
      </c>
      <c r="D6858" s="126" t="s">
        <v>13326</v>
      </c>
    </row>
    <row r="6859" spans="1:4" ht="15" x14ac:dyDescent="0.2">
      <c r="A6859" s="33">
        <v>36210</v>
      </c>
      <c r="B6859" s="124" t="s">
        <v>19677</v>
      </c>
      <c r="C6859" s="125" t="s">
        <v>14755</v>
      </c>
      <c r="D6859" s="126" t="s">
        <v>13327</v>
      </c>
    </row>
    <row r="6860" spans="1:4" ht="15" x14ac:dyDescent="0.2">
      <c r="A6860" s="33">
        <v>36204</v>
      </c>
      <c r="B6860" s="124" t="s">
        <v>19678</v>
      </c>
      <c r="C6860" s="125" t="s">
        <v>14755</v>
      </c>
      <c r="D6860" s="126" t="s">
        <v>13328</v>
      </c>
    </row>
    <row r="6861" spans="1:4" ht="15" x14ac:dyDescent="0.2">
      <c r="A6861" s="33">
        <v>36205</v>
      </c>
      <c r="B6861" s="124" t="s">
        <v>19679</v>
      </c>
      <c r="C6861" s="125" t="s">
        <v>14755</v>
      </c>
      <c r="D6861" s="126" t="s">
        <v>13329</v>
      </c>
    </row>
    <row r="6862" spans="1:4" ht="15" x14ac:dyDescent="0.2">
      <c r="A6862" s="33">
        <v>36081</v>
      </c>
      <c r="B6862" s="124" t="s">
        <v>19680</v>
      </c>
      <c r="C6862" s="125" t="s">
        <v>14755</v>
      </c>
      <c r="D6862" s="126" t="s">
        <v>13330</v>
      </c>
    </row>
    <row r="6863" spans="1:4" ht="15" x14ac:dyDescent="0.2">
      <c r="A6863" s="33">
        <v>36206</v>
      </c>
      <c r="B6863" s="124" t="s">
        <v>19681</v>
      </c>
      <c r="C6863" s="125" t="s">
        <v>14755</v>
      </c>
      <c r="D6863" s="126" t="s">
        <v>4520</v>
      </c>
    </row>
    <row r="6864" spans="1:4" ht="15" x14ac:dyDescent="0.2">
      <c r="A6864" s="33">
        <v>36218</v>
      </c>
      <c r="B6864" s="124" t="s">
        <v>19682</v>
      </c>
      <c r="C6864" s="125" t="s">
        <v>14755</v>
      </c>
      <c r="D6864" s="126" t="s">
        <v>19683</v>
      </c>
    </row>
    <row r="6865" spans="1:4" ht="15" x14ac:dyDescent="0.2">
      <c r="A6865" s="33">
        <v>36220</v>
      </c>
      <c r="B6865" s="124" t="s">
        <v>19684</v>
      </c>
      <c r="C6865" s="125" t="s">
        <v>14755</v>
      </c>
      <c r="D6865" s="126" t="s">
        <v>19685</v>
      </c>
    </row>
    <row r="6866" spans="1:4" ht="15" x14ac:dyDescent="0.2">
      <c r="A6866" s="33">
        <v>36080</v>
      </c>
      <c r="B6866" s="124" t="s">
        <v>19686</v>
      </c>
      <c r="C6866" s="125" t="s">
        <v>14755</v>
      </c>
      <c r="D6866" s="126" t="s">
        <v>19687</v>
      </c>
    </row>
    <row r="6867" spans="1:4" ht="15" x14ac:dyDescent="0.2">
      <c r="A6867" s="33">
        <v>36223</v>
      </c>
      <c r="B6867" s="124" t="s">
        <v>19688</v>
      </c>
      <c r="C6867" s="125" t="s">
        <v>14755</v>
      </c>
      <c r="D6867" s="126" t="s">
        <v>14599</v>
      </c>
    </row>
    <row r="6868" spans="1:4" ht="15" x14ac:dyDescent="0.2">
      <c r="A6868" s="33">
        <v>546</v>
      </c>
      <c r="B6868" s="124" t="s">
        <v>19689</v>
      </c>
      <c r="C6868" s="125" t="s">
        <v>1395</v>
      </c>
      <c r="D6868" s="126" t="s">
        <v>614</v>
      </c>
    </row>
    <row r="6869" spans="1:4" ht="15" x14ac:dyDescent="0.2">
      <c r="A6869" s="33">
        <v>557</v>
      </c>
      <c r="B6869" s="124" t="s">
        <v>19690</v>
      </c>
      <c r="C6869" s="125" t="s">
        <v>1394</v>
      </c>
      <c r="D6869" s="126" t="s">
        <v>19691</v>
      </c>
    </row>
    <row r="6870" spans="1:4" ht="15" x14ac:dyDescent="0.2">
      <c r="A6870" s="33">
        <v>552</v>
      </c>
      <c r="B6870" s="124" t="s">
        <v>19692</v>
      </c>
      <c r="C6870" s="125" t="s">
        <v>1394</v>
      </c>
      <c r="D6870" s="126" t="s">
        <v>17893</v>
      </c>
    </row>
    <row r="6871" spans="1:4" ht="15" x14ac:dyDescent="0.2">
      <c r="A6871" s="33">
        <v>555</v>
      </c>
      <c r="B6871" s="124" t="s">
        <v>19693</v>
      </c>
      <c r="C6871" s="125" t="s">
        <v>1394</v>
      </c>
      <c r="D6871" s="126" t="s">
        <v>13516</v>
      </c>
    </row>
    <row r="6872" spans="1:4" ht="15" x14ac:dyDescent="0.2">
      <c r="A6872" s="33">
        <v>565</v>
      </c>
      <c r="B6872" s="124" t="s">
        <v>19694</v>
      </c>
      <c r="C6872" s="125" t="s">
        <v>1394</v>
      </c>
      <c r="D6872" s="126" t="s">
        <v>70</v>
      </c>
    </row>
    <row r="6873" spans="1:4" ht="15" x14ac:dyDescent="0.2">
      <c r="A6873" s="33">
        <v>549</v>
      </c>
      <c r="B6873" s="124" t="s">
        <v>19695</v>
      </c>
      <c r="C6873" s="125" t="s">
        <v>1394</v>
      </c>
      <c r="D6873" s="126" t="s">
        <v>19696</v>
      </c>
    </row>
    <row r="6874" spans="1:4" ht="15" x14ac:dyDescent="0.2">
      <c r="A6874" s="33">
        <v>559</v>
      </c>
      <c r="B6874" s="124" t="s">
        <v>19697</v>
      </c>
      <c r="C6874" s="125" t="s">
        <v>1394</v>
      </c>
      <c r="D6874" s="126" t="s">
        <v>426</v>
      </c>
    </row>
    <row r="6875" spans="1:4" ht="15" x14ac:dyDescent="0.2">
      <c r="A6875" s="33">
        <v>551</v>
      </c>
      <c r="B6875" s="124" t="s">
        <v>19698</v>
      </c>
      <c r="C6875" s="125" t="s">
        <v>1394</v>
      </c>
      <c r="D6875" s="126" t="s">
        <v>14681</v>
      </c>
    </row>
    <row r="6876" spans="1:4" ht="15" x14ac:dyDescent="0.2">
      <c r="A6876" s="33">
        <v>547</v>
      </c>
      <c r="B6876" s="124" t="s">
        <v>19699</v>
      </c>
      <c r="C6876" s="125" t="s">
        <v>1394</v>
      </c>
      <c r="D6876" s="126" t="s">
        <v>1452</v>
      </c>
    </row>
    <row r="6877" spans="1:4" ht="15" x14ac:dyDescent="0.2">
      <c r="A6877" s="33">
        <v>560</v>
      </c>
      <c r="B6877" s="124" t="s">
        <v>19700</v>
      </c>
      <c r="C6877" s="125" t="s">
        <v>1394</v>
      </c>
      <c r="D6877" s="126" t="s">
        <v>18030</v>
      </c>
    </row>
    <row r="6878" spans="1:4" ht="15" x14ac:dyDescent="0.2">
      <c r="A6878" s="33">
        <v>566</v>
      </c>
      <c r="B6878" s="124" t="s">
        <v>19701</v>
      </c>
      <c r="C6878" s="125" t="s">
        <v>1394</v>
      </c>
      <c r="D6878" s="126" t="s">
        <v>141</v>
      </c>
    </row>
    <row r="6879" spans="1:4" ht="15" x14ac:dyDescent="0.2">
      <c r="A6879" s="33">
        <v>563</v>
      </c>
      <c r="B6879" s="124" t="s">
        <v>19702</v>
      </c>
      <c r="C6879" s="125" t="s">
        <v>1394</v>
      </c>
      <c r="D6879" s="126" t="s">
        <v>13569</v>
      </c>
    </row>
    <row r="6880" spans="1:4" ht="15" x14ac:dyDescent="0.2">
      <c r="A6880" s="33">
        <v>38127</v>
      </c>
      <c r="B6880" s="124" t="s">
        <v>19703</v>
      </c>
      <c r="C6880" s="125" t="s">
        <v>14755</v>
      </c>
      <c r="D6880" s="126" t="s">
        <v>19704</v>
      </c>
    </row>
    <row r="6881" spans="1:4" ht="15" x14ac:dyDescent="0.2">
      <c r="A6881" s="33">
        <v>38060</v>
      </c>
      <c r="B6881" s="124" t="s">
        <v>19705</v>
      </c>
      <c r="C6881" s="125" t="s">
        <v>14755</v>
      </c>
      <c r="D6881" s="126" t="s">
        <v>7125</v>
      </c>
    </row>
    <row r="6882" spans="1:4" ht="15" x14ac:dyDescent="0.2">
      <c r="A6882" s="33">
        <v>10956</v>
      </c>
      <c r="B6882" s="124" t="s">
        <v>19706</v>
      </c>
      <c r="C6882" s="125" t="s">
        <v>14755</v>
      </c>
      <c r="D6882" s="126" t="s">
        <v>3520</v>
      </c>
    </row>
    <row r="6883" spans="1:4" ht="15" x14ac:dyDescent="0.2">
      <c r="A6883" s="33">
        <v>39380</v>
      </c>
      <c r="B6883" s="124" t="s">
        <v>19707</v>
      </c>
      <c r="C6883" s="125" t="s">
        <v>14755</v>
      </c>
      <c r="D6883" s="126" t="s">
        <v>216</v>
      </c>
    </row>
    <row r="6884" spans="1:4" ht="15" x14ac:dyDescent="0.2">
      <c r="A6884" s="33">
        <v>13374</v>
      </c>
      <c r="B6884" s="124" t="s">
        <v>19708</v>
      </c>
      <c r="C6884" s="125" t="s">
        <v>14755</v>
      </c>
      <c r="D6884" s="126" t="s">
        <v>18544</v>
      </c>
    </row>
    <row r="6885" spans="1:4" ht="15" x14ac:dyDescent="0.2">
      <c r="A6885" s="33">
        <v>37597</v>
      </c>
      <c r="B6885" s="124" t="s">
        <v>19709</v>
      </c>
      <c r="C6885" s="125" t="s">
        <v>14755</v>
      </c>
      <c r="D6885" s="126" t="s">
        <v>19710</v>
      </c>
    </row>
    <row r="6886" spans="1:4" ht="45" x14ac:dyDescent="0.2">
      <c r="A6886" s="33">
        <v>183</v>
      </c>
      <c r="B6886" s="124" t="s">
        <v>19711</v>
      </c>
      <c r="C6886" s="125" t="s">
        <v>1399</v>
      </c>
      <c r="D6886" s="126" t="s">
        <v>13336</v>
      </c>
    </row>
    <row r="6887" spans="1:4" ht="30" x14ac:dyDescent="0.2">
      <c r="A6887" s="33">
        <v>184</v>
      </c>
      <c r="B6887" s="124" t="s">
        <v>19712</v>
      </c>
      <c r="C6887" s="125" t="s">
        <v>1399</v>
      </c>
      <c r="D6887" s="126" t="s">
        <v>13337</v>
      </c>
    </row>
    <row r="6888" spans="1:4" ht="45" x14ac:dyDescent="0.2">
      <c r="A6888" s="33">
        <v>195</v>
      </c>
      <c r="B6888" s="124" t="s">
        <v>19713</v>
      </c>
      <c r="C6888" s="125" t="s">
        <v>1399</v>
      </c>
      <c r="D6888" s="126" t="s">
        <v>13338</v>
      </c>
    </row>
    <row r="6889" spans="1:4" ht="30" x14ac:dyDescent="0.2">
      <c r="A6889" s="33">
        <v>194</v>
      </c>
      <c r="B6889" s="124" t="s">
        <v>19714</v>
      </c>
      <c r="C6889" s="125" t="s">
        <v>1399</v>
      </c>
      <c r="D6889" s="126" t="s">
        <v>6628</v>
      </c>
    </row>
    <row r="6890" spans="1:4" ht="30" x14ac:dyDescent="0.2">
      <c r="A6890" s="33">
        <v>20001</v>
      </c>
      <c r="B6890" s="124" t="s">
        <v>19715</v>
      </c>
      <c r="C6890" s="125" t="s">
        <v>1399</v>
      </c>
      <c r="D6890" s="126" t="s">
        <v>13339</v>
      </c>
    </row>
    <row r="6891" spans="1:4" ht="45" x14ac:dyDescent="0.2">
      <c r="A6891" s="33">
        <v>181</v>
      </c>
      <c r="B6891" s="124" t="s">
        <v>19716</v>
      </c>
      <c r="C6891" s="125" t="s">
        <v>1399</v>
      </c>
      <c r="D6891" s="126" t="s">
        <v>13340</v>
      </c>
    </row>
    <row r="6892" spans="1:4" ht="30" x14ac:dyDescent="0.2">
      <c r="A6892" s="33">
        <v>39837</v>
      </c>
      <c r="B6892" s="124" t="s">
        <v>19717</v>
      </c>
      <c r="C6892" s="125" t="s">
        <v>1399</v>
      </c>
      <c r="D6892" s="126" t="s">
        <v>13341</v>
      </c>
    </row>
    <row r="6893" spans="1:4" ht="30" x14ac:dyDescent="0.2">
      <c r="A6893" s="33">
        <v>10535</v>
      </c>
      <c r="B6893" s="124" t="s">
        <v>19718</v>
      </c>
      <c r="C6893" s="125" t="s">
        <v>14755</v>
      </c>
      <c r="D6893" s="126" t="s">
        <v>13342</v>
      </c>
    </row>
    <row r="6894" spans="1:4" ht="30" x14ac:dyDescent="0.2">
      <c r="A6894" s="33">
        <v>10537</v>
      </c>
      <c r="B6894" s="124" t="s">
        <v>19719</v>
      </c>
      <c r="C6894" s="125" t="s">
        <v>14755</v>
      </c>
      <c r="D6894" s="126" t="s">
        <v>13343</v>
      </c>
    </row>
    <row r="6895" spans="1:4" ht="30" x14ac:dyDescent="0.2">
      <c r="A6895" s="33">
        <v>13891</v>
      </c>
      <c r="B6895" s="124" t="s">
        <v>19720</v>
      </c>
      <c r="C6895" s="125" t="s">
        <v>14755</v>
      </c>
      <c r="D6895" s="126" t="s">
        <v>13344</v>
      </c>
    </row>
    <row r="6896" spans="1:4" ht="30" x14ac:dyDescent="0.2">
      <c r="A6896" s="33">
        <v>25975</v>
      </c>
      <c r="B6896" s="124" t="s">
        <v>19721</v>
      </c>
      <c r="C6896" s="125" t="s">
        <v>14755</v>
      </c>
      <c r="D6896" s="126" t="s">
        <v>13345</v>
      </c>
    </row>
    <row r="6897" spans="1:4" ht="30" x14ac:dyDescent="0.2">
      <c r="A6897" s="33">
        <v>36396</v>
      </c>
      <c r="B6897" s="124" t="s">
        <v>19722</v>
      </c>
      <c r="C6897" s="125" t="s">
        <v>14755</v>
      </c>
      <c r="D6897" s="126" t="s">
        <v>13346</v>
      </c>
    </row>
    <row r="6898" spans="1:4" ht="30" x14ac:dyDescent="0.2">
      <c r="A6898" s="33">
        <v>36397</v>
      </c>
      <c r="B6898" s="124" t="s">
        <v>19723</v>
      </c>
      <c r="C6898" s="125" t="s">
        <v>14755</v>
      </c>
      <c r="D6898" s="126" t="s">
        <v>13347</v>
      </c>
    </row>
    <row r="6899" spans="1:4" ht="30" x14ac:dyDescent="0.2">
      <c r="A6899" s="33">
        <v>36398</v>
      </c>
      <c r="B6899" s="124" t="s">
        <v>19724</v>
      </c>
      <c r="C6899" s="125" t="s">
        <v>14755</v>
      </c>
      <c r="D6899" s="126" t="s">
        <v>13348</v>
      </c>
    </row>
    <row r="6900" spans="1:4" ht="15" x14ac:dyDescent="0.2">
      <c r="A6900" s="33">
        <v>647</v>
      </c>
      <c r="B6900" s="124" t="s">
        <v>19725</v>
      </c>
      <c r="C6900" s="125" t="s">
        <v>1393</v>
      </c>
      <c r="D6900" s="126" t="s">
        <v>14617</v>
      </c>
    </row>
    <row r="6901" spans="1:4" ht="15" x14ac:dyDescent="0.2">
      <c r="A6901" s="33">
        <v>40920</v>
      </c>
      <c r="B6901" s="124" t="s">
        <v>19726</v>
      </c>
      <c r="C6901" s="125" t="s">
        <v>1397</v>
      </c>
      <c r="D6901" s="126" t="s">
        <v>19727</v>
      </c>
    </row>
    <row r="6902" spans="1:4" ht="15" x14ac:dyDescent="0.2">
      <c r="A6902" s="33">
        <v>7266</v>
      </c>
      <c r="B6902" s="124" t="s">
        <v>19728</v>
      </c>
      <c r="C6902" s="125" t="s">
        <v>1400</v>
      </c>
      <c r="D6902" s="126" t="s">
        <v>14271</v>
      </c>
    </row>
    <row r="6903" spans="1:4" ht="15" x14ac:dyDescent="0.2">
      <c r="A6903" s="33">
        <v>7270</v>
      </c>
      <c r="B6903" s="124" t="s">
        <v>19729</v>
      </c>
      <c r="C6903" s="125" t="s">
        <v>14755</v>
      </c>
      <c r="D6903" s="126" t="s">
        <v>225</v>
      </c>
    </row>
    <row r="6904" spans="1:4" ht="15" x14ac:dyDescent="0.2">
      <c r="A6904" s="33">
        <v>7269</v>
      </c>
      <c r="B6904" s="124" t="s">
        <v>19730</v>
      </c>
      <c r="C6904" s="125" t="s">
        <v>14755</v>
      </c>
      <c r="D6904" s="126" t="s">
        <v>325</v>
      </c>
    </row>
    <row r="6905" spans="1:4" ht="15" x14ac:dyDescent="0.2">
      <c r="A6905" s="33">
        <v>7271</v>
      </c>
      <c r="B6905" s="124" t="s">
        <v>19731</v>
      </c>
      <c r="C6905" s="125" t="s">
        <v>14755</v>
      </c>
      <c r="D6905" s="126" t="s">
        <v>1092</v>
      </c>
    </row>
    <row r="6906" spans="1:4" ht="15" x14ac:dyDescent="0.2">
      <c r="A6906" s="33">
        <v>7268</v>
      </c>
      <c r="B6906" s="124" t="s">
        <v>19732</v>
      </c>
      <c r="C6906" s="125" t="s">
        <v>14755</v>
      </c>
      <c r="D6906" s="126" t="s">
        <v>75</v>
      </c>
    </row>
    <row r="6907" spans="1:4" ht="15" x14ac:dyDescent="0.2">
      <c r="A6907" s="33">
        <v>7267</v>
      </c>
      <c r="B6907" s="124" t="s">
        <v>19733</v>
      </c>
      <c r="C6907" s="125" t="s">
        <v>14755</v>
      </c>
      <c r="D6907" s="126" t="s">
        <v>268</v>
      </c>
    </row>
    <row r="6908" spans="1:4" ht="15" x14ac:dyDescent="0.2">
      <c r="A6908" s="33">
        <v>38783</v>
      </c>
      <c r="B6908" s="124" t="s">
        <v>19734</v>
      </c>
      <c r="C6908" s="125" t="s">
        <v>14755</v>
      </c>
      <c r="D6908" s="126" t="s">
        <v>2481</v>
      </c>
    </row>
    <row r="6909" spans="1:4" ht="15" x14ac:dyDescent="0.2">
      <c r="A6909" s="33">
        <v>37593</v>
      </c>
      <c r="B6909" s="124" t="s">
        <v>19735</v>
      </c>
      <c r="C6909" s="125" t="s">
        <v>14755</v>
      </c>
      <c r="D6909" s="126" t="s">
        <v>277</v>
      </c>
    </row>
    <row r="6910" spans="1:4" ht="15" x14ac:dyDescent="0.2">
      <c r="A6910" s="33">
        <v>37594</v>
      </c>
      <c r="B6910" s="124" t="s">
        <v>19736</v>
      </c>
      <c r="C6910" s="125" t="s">
        <v>14755</v>
      </c>
      <c r="D6910" s="126" t="s">
        <v>451</v>
      </c>
    </row>
    <row r="6911" spans="1:4" ht="15" x14ac:dyDescent="0.2">
      <c r="A6911" s="33">
        <v>37592</v>
      </c>
      <c r="B6911" s="124" t="s">
        <v>19737</v>
      </c>
      <c r="C6911" s="125" t="s">
        <v>14755</v>
      </c>
      <c r="D6911" s="126" t="s">
        <v>154</v>
      </c>
    </row>
    <row r="6912" spans="1:4" ht="15" x14ac:dyDescent="0.2">
      <c r="A6912" s="33">
        <v>34556</v>
      </c>
      <c r="B6912" s="124" t="s">
        <v>19738</v>
      </c>
      <c r="C6912" s="125" t="s">
        <v>14755</v>
      </c>
      <c r="D6912" s="126" t="s">
        <v>279</v>
      </c>
    </row>
    <row r="6913" spans="1:4" ht="15" x14ac:dyDescent="0.2">
      <c r="A6913" s="33">
        <v>37873</v>
      </c>
      <c r="B6913" s="124" t="s">
        <v>19739</v>
      </c>
      <c r="C6913" s="125" t="s">
        <v>14755</v>
      </c>
      <c r="D6913" s="126" t="s">
        <v>273</v>
      </c>
    </row>
    <row r="6914" spans="1:4" ht="15" x14ac:dyDescent="0.2">
      <c r="A6914" s="33">
        <v>34564</v>
      </c>
      <c r="B6914" s="124" t="s">
        <v>19740</v>
      </c>
      <c r="C6914" s="125" t="s">
        <v>14755</v>
      </c>
      <c r="D6914" s="126" t="s">
        <v>996</v>
      </c>
    </row>
    <row r="6915" spans="1:4" ht="15" x14ac:dyDescent="0.2">
      <c r="A6915" s="33">
        <v>34565</v>
      </c>
      <c r="B6915" s="124" t="s">
        <v>19741</v>
      </c>
      <c r="C6915" s="125" t="s">
        <v>14755</v>
      </c>
      <c r="D6915" s="126" t="s">
        <v>852</v>
      </c>
    </row>
    <row r="6916" spans="1:4" ht="15" x14ac:dyDescent="0.2">
      <c r="A6916" s="33">
        <v>38590</v>
      </c>
      <c r="B6916" s="124" t="s">
        <v>19742</v>
      </c>
      <c r="C6916" s="125" t="s">
        <v>14755</v>
      </c>
      <c r="D6916" s="126" t="s">
        <v>228</v>
      </c>
    </row>
    <row r="6917" spans="1:4" ht="15" x14ac:dyDescent="0.2">
      <c r="A6917" s="33">
        <v>34566</v>
      </c>
      <c r="B6917" s="124" t="s">
        <v>19743</v>
      </c>
      <c r="C6917" s="125" t="s">
        <v>14755</v>
      </c>
      <c r="D6917" s="126" t="s">
        <v>816</v>
      </c>
    </row>
    <row r="6918" spans="1:4" ht="15" x14ac:dyDescent="0.2">
      <c r="A6918" s="33">
        <v>34567</v>
      </c>
      <c r="B6918" s="124" t="s">
        <v>19744</v>
      </c>
      <c r="C6918" s="125" t="s">
        <v>14755</v>
      </c>
      <c r="D6918" s="126" t="s">
        <v>432</v>
      </c>
    </row>
    <row r="6919" spans="1:4" ht="15" x14ac:dyDescent="0.2">
      <c r="A6919" s="33">
        <v>38591</v>
      </c>
      <c r="B6919" s="124" t="s">
        <v>19745</v>
      </c>
      <c r="C6919" s="125" t="s">
        <v>14755</v>
      </c>
      <c r="D6919" s="126" t="s">
        <v>85</v>
      </c>
    </row>
    <row r="6920" spans="1:4" ht="15" x14ac:dyDescent="0.2">
      <c r="A6920" s="33">
        <v>34568</v>
      </c>
      <c r="B6920" s="124" t="s">
        <v>19746</v>
      </c>
      <c r="C6920" s="125" t="s">
        <v>14755</v>
      </c>
      <c r="D6920" s="126" t="s">
        <v>407</v>
      </c>
    </row>
    <row r="6921" spans="1:4" ht="15" x14ac:dyDescent="0.2">
      <c r="A6921" s="33">
        <v>34569</v>
      </c>
      <c r="B6921" s="124" t="s">
        <v>19747</v>
      </c>
      <c r="C6921" s="125" t="s">
        <v>14755</v>
      </c>
      <c r="D6921" s="126" t="s">
        <v>106</v>
      </c>
    </row>
    <row r="6922" spans="1:4" ht="15" x14ac:dyDescent="0.2">
      <c r="A6922" s="33">
        <v>34570</v>
      </c>
      <c r="B6922" s="124" t="s">
        <v>19748</v>
      </c>
      <c r="C6922" s="125" t="s">
        <v>14755</v>
      </c>
      <c r="D6922" s="126" t="s">
        <v>1110</v>
      </c>
    </row>
    <row r="6923" spans="1:4" ht="15" x14ac:dyDescent="0.2">
      <c r="A6923" s="33">
        <v>25070</v>
      </c>
      <c r="B6923" s="124" t="s">
        <v>19749</v>
      </c>
      <c r="C6923" s="125" t="s">
        <v>14755</v>
      </c>
      <c r="D6923" s="126" t="s">
        <v>977</v>
      </c>
    </row>
    <row r="6924" spans="1:4" ht="15" x14ac:dyDescent="0.2">
      <c r="A6924" s="33">
        <v>34571</v>
      </c>
      <c r="B6924" s="124" t="s">
        <v>19750</v>
      </c>
      <c r="C6924" s="125" t="s">
        <v>14755</v>
      </c>
      <c r="D6924" s="126" t="s">
        <v>731</v>
      </c>
    </row>
    <row r="6925" spans="1:4" ht="15" x14ac:dyDescent="0.2">
      <c r="A6925" s="33">
        <v>34573</v>
      </c>
      <c r="B6925" s="124" t="s">
        <v>19751</v>
      </c>
      <c r="C6925" s="125" t="s">
        <v>14755</v>
      </c>
      <c r="D6925" s="126" t="s">
        <v>642</v>
      </c>
    </row>
    <row r="6926" spans="1:4" ht="15" x14ac:dyDescent="0.2">
      <c r="A6926" s="33">
        <v>37107</v>
      </c>
      <c r="B6926" s="124" t="s">
        <v>19752</v>
      </c>
      <c r="C6926" s="125" t="s">
        <v>14755</v>
      </c>
      <c r="D6926" s="126" t="s">
        <v>1218</v>
      </c>
    </row>
    <row r="6927" spans="1:4" ht="15" x14ac:dyDescent="0.2">
      <c r="A6927" s="33">
        <v>34576</v>
      </c>
      <c r="B6927" s="124" t="s">
        <v>19753</v>
      </c>
      <c r="C6927" s="125" t="s">
        <v>14755</v>
      </c>
      <c r="D6927" s="126" t="s">
        <v>1106</v>
      </c>
    </row>
    <row r="6928" spans="1:4" ht="15" x14ac:dyDescent="0.2">
      <c r="A6928" s="33">
        <v>34577</v>
      </c>
      <c r="B6928" s="124" t="s">
        <v>19754</v>
      </c>
      <c r="C6928" s="125" t="s">
        <v>14755</v>
      </c>
      <c r="D6928" s="126" t="s">
        <v>1218</v>
      </c>
    </row>
    <row r="6929" spans="1:4" ht="15" x14ac:dyDescent="0.2">
      <c r="A6929" s="33">
        <v>34578</v>
      </c>
      <c r="B6929" s="124" t="s">
        <v>19755</v>
      </c>
      <c r="C6929" s="125" t="s">
        <v>14755</v>
      </c>
      <c r="D6929" s="126" t="s">
        <v>1347</v>
      </c>
    </row>
    <row r="6930" spans="1:4" ht="15" x14ac:dyDescent="0.2">
      <c r="A6930" s="33">
        <v>34579</v>
      </c>
      <c r="B6930" s="124" t="s">
        <v>19756</v>
      </c>
      <c r="C6930" s="125" t="s">
        <v>14755</v>
      </c>
      <c r="D6930" s="126" t="s">
        <v>398</v>
      </c>
    </row>
    <row r="6931" spans="1:4" ht="15" x14ac:dyDescent="0.2">
      <c r="A6931" s="33">
        <v>25067</v>
      </c>
      <c r="B6931" s="124" t="s">
        <v>19757</v>
      </c>
      <c r="C6931" s="125" t="s">
        <v>14755</v>
      </c>
      <c r="D6931" s="126" t="s">
        <v>996</v>
      </c>
    </row>
    <row r="6932" spans="1:4" ht="15" x14ac:dyDescent="0.2">
      <c r="A6932" s="33">
        <v>34580</v>
      </c>
      <c r="B6932" s="124" t="s">
        <v>19758</v>
      </c>
      <c r="C6932" s="125" t="s">
        <v>14755</v>
      </c>
      <c r="D6932" s="126" t="s">
        <v>351</v>
      </c>
    </row>
    <row r="6933" spans="1:4" ht="15" x14ac:dyDescent="0.2">
      <c r="A6933" s="33">
        <v>25071</v>
      </c>
      <c r="B6933" s="124" t="s">
        <v>19759</v>
      </c>
      <c r="C6933" s="125" t="s">
        <v>14755</v>
      </c>
      <c r="D6933" s="126" t="s">
        <v>76</v>
      </c>
    </row>
    <row r="6934" spans="1:4" ht="15" x14ac:dyDescent="0.2">
      <c r="A6934" s="33">
        <v>38395</v>
      </c>
      <c r="B6934" s="124" t="s">
        <v>19760</v>
      </c>
      <c r="C6934" s="125" t="s">
        <v>14755</v>
      </c>
      <c r="D6934" s="126" t="s">
        <v>1437</v>
      </c>
    </row>
    <row r="6935" spans="1:4" ht="15" x14ac:dyDescent="0.2">
      <c r="A6935" s="33">
        <v>34583</v>
      </c>
      <c r="B6935" s="124" t="s">
        <v>19761</v>
      </c>
      <c r="C6935" s="125" t="s">
        <v>1409</v>
      </c>
      <c r="D6935" s="126" t="s">
        <v>16941</v>
      </c>
    </row>
    <row r="6936" spans="1:4" ht="15" x14ac:dyDescent="0.2">
      <c r="A6936" s="33">
        <v>34584</v>
      </c>
      <c r="B6936" s="124" t="s">
        <v>19762</v>
      </c>
      <c r="C6936" s="125" t="s">
        <v>1409</v>
      </c>
      <c r="D6936" s="126" t="s">
        <v>13802</v>
      </c>
    </row>
    <row r="6937" spans="1:4" ht="30" x14ac:dyDescent="0.2">
      <c r="A6937" s="33">
        <v>709</v>
      </c>
      <c r="B6937" s="124" t="s">
        <v>19763</v>
      </c>
      <c r="C6937" s="125" t="s">
        <v>1409</v>
      </c>
      <c r="D6937" s="126" t="s">
        <v>19764</v>
      </c>
    </row>
    <row r="6938" spans="1:4" ht="15" x14ac:dyDescent="0.2">
      <c r="A6938" s="33">
        <v>716</v>
      </c>
      <c r="B6938" s="124" t="s">
        <v>19765</v>
      </c>
      <c r="C6938" s="125" t="s">
        <v>14755</v>
      </c>
      <c r="D6938" s="126" t="s">
        <v>289</v>
      </c>
    </row>
    <row r="6939" spans="1:4" ht="15" x14ac:dyDescent="0.2">
      <c r="A6939" s="33">
        <v>715</v>
      </c>
      <c r="B6939" s="124" t="s">
        <v>19766</v>
      </c>
      <c r="C6939" s="125" t="s">
        <v>14755</v>
      </c>
      <c r="D6939" s="126" t="s">
        <v>290</v>
      </c>
    </row>
    <row r="6940" spans="1:4" ht="15" x14ac:dyDescent="0.2">
      <c r="A6940" s="33">
        <v>718</v>
      </c>
      <c r="B6940" s="124" t="s">
        <v>19767</v>
      </c>
      <c r="C6940" s="125" t="s">
        <v>14755</v>
      </c>
      <c r="D6940" s="126" t="s">
        <v>18507</v>
      </c>
    </row>
    <row r="6941" spans="1:4" ht="15" x14ac:dyDescent="0.2">
      <c r="A6941" s="33">
        <v>11981</v>
      </c>
      <c r="B6941" s="124" t="s">
        <v>19768</v>
      </c>
      <c r="C6941" s="125" t="s">
        <v>14755</v>
      </c>
      <c r="D6941" s="126" t="s">
        <v>19769</v>
      </c>
    </row>
    <row r="6942" spans="1:4" ht="15" x14ac:dyDescent="0.2">
      <c r="A6942" s="33">
        <v>10610</v>
      </c>
      <c r="B6942" s="124" t="s">
        <v>19770</v>
      </c>
      <c r="C6942" s="125" t="s">
        <v>14755</v>
      </c>
      <c r="D6942" s="126" t="s">
        <v>19771</v>
      </c>
    </row>
    <row r="6943" spans="1:4" ht="15" x14ac:dyDescent="0.2">
      <c r="A6943" s="33">
        <v>34585</v>
      </c>
      <c r="B6943" s="124" t="s">
        <v>19772</v>
      </c>
      <c r="C6943" s="125" t="s">
        <v>14755</v>
      </c>
      <c r="D6943" s="126" t="s">
        <v>79</v>
      </c>
    </row>
    <row r="6944" spans="1:4" ht="15" x14ac:dyDescent="0.2">
      <c r="A6944" s="33">
        <v>34586</v>
      </c>
      <c r="B6944" s="124" t="s">
        <v>19773</v>
      </c>
      <c r="C6944" s="125" t="s">
        <v>14755</v>
      </c>
      <c r="D6944" s="126" t="s">
        <v>203</v>
      </c>
    </row>
    <row r="6945" spans="1:4" ht="15" x14ac:dyDescent="0.2">
      <c r="A6945" s="33">
        <v>38603</v>
      </c>
      <c r="B6945" s="124" t="s">
        <v>19774</v>
      </c>
      <c r="C6945" s="125" t="s">
        <v>14755</v>
      </c>
      <c r="D6945" s="126" t="s">
        <v>649</v>
      </c>
    </row>
    <row r="6946" spans="1:4" ht="15" x14ac:dyDescent="0.2">
      <c r="A6946" s="33">
        <v>34588</v>
      </c>
      <c r="B6946" s="124" t="s">
        <v>19775</v>
      </c>
      <c r="C6946" s="125" t="s">
        <v>14755</v>
      </c>
      <c r="D6946" s="126" t="s">
        <v>228</v>
      </c>
    </row>
    <row r="6947" spans="1:4" ht="15" x14ac:dyDescent="0.2">
      <c r="A6947" s="33">
        <v>34590</v>
      </c>
      <c r="B6947" s="124" t="s">
        <v>19776</v>
      </c>
      <c r="C6947" s="125" t="s">
        <v>14755</v>
      </c>
      <c r="D6947" s="126" t="s">
        <v>282</v>
      </c>
    </row>
    <row r="6948" spans="1:4" ht="15" x14ac:dyDescent="0.2">
      <c r="A6948" s="33">
        <v>34591</v>
      </c>
      <c r="B6948" s="124" t="s">
        <v>19777</v>
      </c>
      <c r="C6948" s="125" t="s">
        <v>14755</v>
      </c>
      <c r="D6948" s="126" t="s">
        <v>224</v>
      </c>
    </row>
    <row r="6949" spans="1:4" ht="15" x14ac:dyDescent="0.2">
      <c r="A6949" s="33">
        <v>37103</v>
      </c>
      <c r="B6949" s="124" t="s">
        <v>19778</v>
      </c>
      <c r="C6949" s="125" t="s">
        <v>14755</v>
      </c>
      <c r="D6949" s="126" t="s">
        <v>419</v>
      </c>
    </row>
    <row r="6950" spans="1:4" ht="15" x14ac:dyDescent="0.2">
      <c r="A6950" s="33">
        <v>34555</v>
      </c>
      <c r="B6950" s="124" t="s">
        <v>19779</v>
      </c>
      <c r="C6950" s="125" t="s">
        <v>14755</v>
      </c>
      <c r="D6950" s="126" t="s">
        <v>105</v>
      </c>
    </row>
    <row r="6951" spans="1:4" ht="15" x14ac:dyDescent="0.2">
      <c r="A6951" s="33">
        <v>34599</v>
      </c>
      <c r="B6951" s="124" t="s">
        <v>19780</v>
      </c>
      <c r="C6951" s="125" t="s">
        <v>14755</v>
      </c>
      <c r="D6951" s="126" t="s">
        <v>275</v>
      </c>
    </row>
    <row r="6952" spans="1:4" ht="15" x14ac:dyDescent="0.2">
      <c r="A6952" s="33">
        <v>674</v>
      </c>
      <c r="B6952" s="124" t="s">
        <v>19781</v>
      </c>
      <c r="C6952" s="125" t="s">
        <v>1409</v>
      </c>
      <c r="D6952" s="126" t="s">
        <v>17940</v>
      </c>
    </row>
    <row r="6953" spans="1:4" ht="15" x14ac:dyDescent="0.2">
      <c r="A6953" s="33">
        <v>34600</v>
      </c>
      <c r="B6953" s="124" t="s">
        <v>19782</v>
      </c>
      <c r="C6953" s="125" t="s">
        <v>1409</v>
      </c>
      <c r="D6953" s="126" t="s">
        <v>14531</v>
      </c>
    </row>
    <row r="6954" spans="1:4" ht="15" x14ac:dyDescent="0.2">
      <c r="A6954" s="33">
        <v>652</v>
      </c>
      <c r="B6954" s="124" t="s">
        <v>19783</v>
      </c>
      <c r="C6954" s="125" t="s">
        <v>1409</v>
      </c>
      <c r="D6954" s="126" t="s">
        <v>19784</v>
      </c>
    </row>
    <row r="6955" spans="1:4" ht="15" x14ac:dyDescent="0.2">
      <c r="A6955" s="33">
        <v>34592</v>
      </c>
      <c r="B6955" s="124" t="s">
        <v>19785</v>
      </c>
      <c r="C6955" s="125" t="s">
        <v>14755</v>
      </c>
      <c r="D6955" s="126" t="s">
        <v>472</v>
      </c>
    </row>
    <row r="6956" spans="1:4" ht="15" x14ac:dyDescent="0.2">
      <c r="A6956" s="33">
        <v>651</v>
      </c>
      <c r="B6956" s="124" t="s">
        <v>19786</v>
      </c>
      <c r="C6956" s="125" t="s">
        <v>14755</v>
      </c>
      <c r="D6956" s="126" t="s">
        <v>822</v>
      </c>
    </row>
    <row r="6957" spans="1:4" ht="15" x14ac:dyDescent="0.2">
      <c r="A6957" s="33">
        <v>654</v>
      </c>
      <c r="B6957" s="124" t="s">
        <v>19787</v>
      </c>
      <c r="C6957" s="125" t="s">
        <v>14755</v>
      </c>
      <c r="D6957" s="126" t="s">
        <v>2510</v>
      </c>
    </row>
    <row r="6958" spans="1:4" ht="15" x14ac:dyDescent="0.2">
      <c r="A6958" s="33">
        <v>650</v>
      </c>
      <c r="B6958" s="124" t="s">
        <v>19788</v>
      </c>
      <c r="C6958" s="125" t="s">
        <v>14755</v>
      </c>
      <c r="D6958" s="126" t="s">
        <v>748</v>
      </c>
    </row>
    <row r="6959" spans="1:4" ht="30" x14ac:dyDescent="0.2">
      <c r="A6959" s="33">
        <v>40517</v>
      </c>
      <c r="B6959" s="124" t="s">
        <v>19789</v>
      </c>
      <c r="C6959" s="125" t="s">
        <v>1409</v>
      </c>
      <c r="D6959" s="126" t="s">
        <v>13352</v>
      </c>
    </row>
    <row r="6960" spans="1:4" ht="30" x14ac:dyDescent="0.2">
      <c r="A6960" s="33">
        <v>40520</v>
      </c>
      <c r="B6960" s="124" t="s">
        <v>19790</v>
      </c>
      <c r="C6960" s="125" t="s">
        <v>1409</v>
      </c>
      <c r="D6960" s="126" t="s">
        <v>13353</v>
      </c>
    </row>
    <row r="6961" spans="1:4" ht="30" x14ac:dyDescent="0.2">
      <c r="A6961" s="33">
        <v>40515</v>
      </c>
      <c r="B6961" s="124" t="s">
        <v>19791</v>
      </c>
      <c r="C6961" s="125" t="s">
        <v>1409</v>
      </c>
      <c r="D6961" s="126" t="s">
        <v>4456</v>
      </c>
    </row>
    <row r="6962" spans="1:4" ht="30" x14ac:dyDescent="0.2">
      <c r="A6962" s="33">
        <v>40516</v>
      </c>
      <c r="B6962" s="124" t="s">
        <v>19792</v>
      </c>
      <c r="C6962" s="125" t="s">
        <v>1409</v>
      </c>
      <c r="D6962" s="126" t="s">
        <v>5581</v>
      </c>
    </row>
    <row r="6963" spans="1:4" ht="30" x14ac:dyDescent="0.2">
      <c r="A6963" s="33">
        <v>40525</v>
      </c>
      <c r="B6963" s="124" t="s">
        <v>19793</v>
      </c>
      <c r="C6963" s="125" t="s">
        <v>1409</v>
      </c>
      <c r="D6963" s="126" t="s">
        <v>1363</v>
      </c>
    </row>
    <row r="6964" spans="1:4" ht="30" x14ac:dyDescent="0.2">
      <c r="A6964" s="33">
        <v>40529</v>
      </c>
      <c r="B6964" s="124" t="s">
        <v>19794</v>
      </c>
      <c r="C6964" s="125" t="s">
        <v>1409</v>
      </c>
      <c r="D6964" s="126" t="s">
        <v>13354</v>
      </c>
    </row>
    <row r="6965" spans="1:4" ht="30" x14ac:dyDescent="0.2">
      <c r="A6965" s="33">
        <v>695</v>
      </c>
      <c r="B6965" s="124" t="s">
        <v>19795</v>
      </c>
      <c r="C6965" s="125" t="s">
        <v>1409</v>
      </c>
      <c r="D6965" s="126" t="s">
        <v>5349</v>
      </c>
    </row>
    <row r="6966" spans="1:4" ht="45" x14ac:dyDescent="0.2">
      <c r="A6966" s="33">
        <v>40524</v>
      </c>
      <c r="B6966" s="124" t="s">
        <v>19796</v>
      </c>
      <c r="C6966" s="125" t="s">
        <v>1409</v>
      </c>
      <c r="D6966" s="126" t="s">
        <v>1363</v>
      </c>
    </row>
    <row r="6967" spans="1:4" ht="45" x14ac:dyDescent="0.2">
      <c r="A6967" s="33">
        <v>36156</v>
      </c>
      <c r="B6967" s="124" t="s">
        <v>19797</v>
      </c>
      <c r="C6967" s="125" t="s">
        <v>1409</v>
      </c>
      <c r="D6967" s="126" t="s">
        <v>6034</v>
      </c>
    </row>
    <row r="6968" spans="1:4" ht="45" x14ac:dyDescent="0.2">
      <c r="A6968" s="33">
        <v>36155</v>
      </c>
      <c r="B6968" s="124" t="s">
        <v>19798</v>
      </c>
      <c r="C6968" s="125" t="s">
        <v>1409</v>
      </c>
      <c r="D6968" s="126" t="s">
        <v>13355</v>
      </c>
    </row>
    <row r="6969" spans="1:4" ht="45" x14ac:dyDescent="0.2">
      <c r="A6969" s="33">
        <v>36154</v>
      </c>
      <c r="B6969" s="124" t="s">
        <v>19799</v>
      </c>
      <c r="C6969" s="125" t="s">
        <v>1409</v>
      </c>
      <c r="D6969" s="126" t="s">
        <v>324</v>
      </c>
    </row>
    <row r="6970" spans="1:4" ht="45" x14ac:dyDescent="0.2">
      <c r="A6970" s="33">
        <v>36196</v>
      </c>
      <c r="B6970" s="124" t="s">
        <v>19800</v>
      </c>
      <c r="C6970" s="125" t="s">
        <v>1409</v>
      </c>
      <c r="D6970" s="126" t="s">
        <v>6034</v>
      </c>
    </row>
    <row r="6971" spans="1:4" ht="30" x14ac:dyDescent="0.2">
      <c r="A6971" s="33">
        <v>679</v>
      </c>
      <c r="B6971" s="124" t="s">
        <v>19801</v>
      </c>
      <c r="C6971" s="125" t="s">
        <v>1409</v>
      </c>
      <c r="D6971" s="126" t="s">
        <v>13356</v>
      </c>
    </row>
    <row r="6972" spans="1:4" ht="30" x14ac:dyDescent="0.2">
      <c r="A6972" s="33">
        <v>711</v>
      </c>
      <c r="B6972" s="124" t="s">
        <v>19802</v>
      </c>
      <c r="C6972" s="125" t="s">
        <v>1409</v>
      </c>
      <c r="D6972" s="126" t="s">
        <v>7465</v>
      </c>
    </row>
    <row r="6973" spans="1:4" ht="30" x14ac:dyDescent="0.2">
      <c r="A6973" s="33">
        <v>712</v>
      </c>
      <c r="B6973" s="124" t="s">
        <v>19803</v>
      </c>
      <c r="C6973" s="125" t="s">
        <v>1409</v>
      </c>
      <c r="D6973" s="126" t="s">
        <v>4756</v>
      </c>
    </row>
    <row r="6974" spans="1:4" ht="30" x14ac:dyDescent="0.2">
      <c r="A6974" s="33">
        <v>36191</v>
      </c>
      <c r="B6974" s="124" t="s">
        <v>19803</v>
      </c>
      <c r="C6974" s="125" t="s">
        <v>14755</v>
      </c>
      <c r="D6974" s="126" t="s">
        <v>13357</v>
      </c>
    </row>
    <row r="6975" spans="1:4" ht="30" x14ac:dyDescent="0.2">
      <c r="A6975" s="33">
        <v>36169</v>
      </c>
      <c r="B6975" s="124" t="s">
        <v>19804</v>
      </c>
      <c r="C6975" s="125" t="s">
        <v>1409</v>
      </c>
      <c r="D6975" s="126" t="s">
        <v>13358</v>
      </c>
    </row>
    <row r="6976" spans="1:4" ht="30" x14ac:dyDescent="0.2">
      <c r="A6976" s="33">
        <v>36172</v>
      </c>
      <c r="B6976" s="124" t="s">
        <v>19805</v>
      </c>
      <c r="C6976" s="125" t="s">
        <v>1409</v>
      </c>
      <c r="D6976" s="126" t="s">
        <v>13359</v>
      </c>
    </row>
    <row r="6977" spans="1:4" ht="30" x14ac:dyDescent="0.2">
      <c r="A6977" s="33">
        <v>36174</v>
      </c>
      <c r="B6977" s="124" t="s">
        <v>19806</v>
      </c>
      <c r="C6977" s="125" t="s">
        <v>1409</v>
      </c>
      <c r="D6977" s="126" t="s">
        <v>1429</v>
      </c>
    </row>
    <row r="6978" spans="1:4" ht="30" x14ac:dyDescent="0.2">
      <c r="A6978" s="33">
        <v>36170</v>
      </c>
      <c r="B6978" s="124" t="s">
        <v>19807</v>
      </c>
      <c r="C6978" s="125" t="s">
        <v>1409</v>
      </c>
      <c r="D6978" s="126" t="s">
        <v>4756</v>
      </c>
    </row>
    <row r="6979" spans="1:4" ht="15" x14ac:dyDescent="0.2">
      <c r="A6979" s="33">
        <v>12614</v>
      </c>
      <c r="B6979" s="124" t="s">
        <v>19808</v>
      </c>
      <c r="C6979" s="125" t="s">
        <v>14755</v>
      </c>
      <c r="D6979" s="126" t="s">
        <v>19809</v>
      </c>
    </row>
    <row r="6980" spans="1:4" ht="15" x14ac:dyDescent="0.2">
      <c r="A6980" s="33">
        <v>6140</v>
      </c>
      <c r="B6980" s="124" t="s">
        <v>19810</v>
      </c>
      <c r="C6980" s="125" t="s">
        <v>14755</v>
      </c>
      <c r="D6980" s="126" t="s">
        <v>450</v>
      </c>
    </row>
    <row r="6981" spans="1:4" ht="15" x14ac:dyDescent="0.2">
      <c r="A6981" s="33">
        <v>38399</v>
      </c>
      <c r="B6981" s="124" t="s">
        <v>19811</v>
      </c>
      <c r="C6981" s="125" t="s">
        <v>14755</v>
      </c>
      <c r="D6981" s="126" t="s">
        <v>19812</v>
      </c>
    </row>
    <row r="6982" spans="1:4" ht="45" x14ac:dyDescent="0.2">
      <c r="A6982" s="33">
        <v>735</v>
      </c>
      <c r="B6982" s="124" t="s">
        <v>19813</v>
      </c>
      <c r="C6982" s="125" t="s">
        <v>14755</v>
      </c>
      <c r="D6982" s="126" t="s">
        <v>19814</v>
      </c>
    </row>
    <row r="6983" spans="1:4" ht="30" x14ac:dyDescent="0.2">
      <c r="A6983" s="33">
        <v>736</v>
      </c>
      <c r="B6983" s="124" t="s">
        <v>19815</v>
      </c>
      <c r="C6983" s="125" t="s">
        <v>14755</v>
      </c>
      <c r="D6983" s="126" t="s">
        <v>19816</v>
      </c>
    </row>
    <row r="6984" spans="1:4" ht="30" x14ac:dyDescent="0.2">
      <c r="A6984" s="33">
        <v>729</v>
      </c>
      <c r="B6984" s="124" t="s">
        <v>19817</v>
      </c>
      <c r="C6984" s="125" t="s">
        <v>14755</v>
      </c>
      <c r="D6984" s="126" t="s">
        <v>19818</v>
      </c>
    </row>
    <row r="6985" spans="1:4" ht="30" x14ac:dyDescent="0.2">
      <c r="A6985" s="33">
        <v>39925</v>
      </c>
      <c r="B6985" s="124" t="s">
        <v>19819</v>
      </c>
      <c r="C6985" s="125" t="s">
        <v>14755</v>
      </c>
      <c r="D6985" s="126" t="s">
        <v>19820</v>
      </c>
    </row>
    <row r="6986" spans="1:4" ht="30" x14ac:dyDescent="0.2">
      <c r="A6986" s="33">
        <v>731</v>
      </c>
      <c r="B6986" s="124" t="s">
        <v>19821</v>
      </c>
      <c r="C6986" s="125" t="s">
        <v>14755</v>
      </c>
      <c r="D6986" s="126" t="s">
        <v>19822</v>
      </c>
    </row>
    <row r="6987" spans="1:4" ht="30" x14ac:dyDescent="0.2">
      <c r="A6987" s="33">
        <v>10575</v>
      </c>
      <c r="B6987" s="124" t="s">
        <v>19823</v>
      </c>
      <c r="C6987" s="125" t="s">
        <v>14755</v>
      </c>
      <c r="D6987" s="126" t="s">
        <v>19824</v>
      </c>
    </row>
    <row r="6988" spans="1:4" ht="30" x14ac:dyDescent="0.2">
      <c r="A6988" s="33">
        <v>733</v>
      </c>
      <c r="B6988" s="124" t="s">
        <v>19825</v>
      </c>
      <c r="C6988" s="125" t="s">
        <v>14755</v>
      </c>
      <c r="D6988" s="126" t="s">
        <v>19826</v>
      </c>
    </row>
    <row r="6989" spans="1:4" ht="30" x14ac:dyDescent="0.2">
      <c r="A6989" s="33">
        <v>732</v>
      </c>
      <c r="B6989" s="124" t="s">
        <v>19827</v>
      </c>
      <c r="C6989" s="125" t="s">
        <v>14755</v>
      </c>
      <c r="D6989" s="126" t="s">
        <v>19828</v>
      </c>
    </row>
    <row r="6990" spans="1:4" ht="30" x14ac:dyDescent="0.2">
      <c r="A6990" s="33">
        <v>737</v>
      </c>
      <c r="B6990" s="124" t="s">
        <v>19829</v>
      </c>
      <c r="C6990" s="125" t="s">
        <v>14755</v>
      </c>
      <c r="D6990" s="126" t="s">
        <v>19830</v>
      </c>
    </row>
    <row r="6991" spans="1:4" ht="30" x14ac:dyDescent="0.2">
      <c r="A6991" s="33">
        <v>738</v>
      </c>
      <c r="B6991" s="124" t="s">
        <v>19831</v>
      </c>
      <c r="C6991" s="125" t="s">
        <v>14755</v>
      </c>
      <c r="D6991" s="126" t="s">
        <v>19832</v>
      </c>
    </row>
    <row r="6992" spans="1:4" ht="30" x14ac:dyDescent="0.2">
      <c r="A6992" s="33">
        <v>740</v>
      </c>
      <c r="B6992" s="124" t="s">
        <v>19833</v>
      </c>
      <c r="C6992" s="125" t="s">
        <v>14755</v>
      </c>
      <c r="D6992" s="126" t="s">
        <v>19834</v>
      </c>
    </row>
    <row r="6993" spans="1:4" ht="30" x14ac:dyDescent="0.2">
      <c r="A6993" s="33">
        <v>734</v>
      </c>
      <c r="B6993" s="124" t="s">
        <v>19835</v>
      </c>
      <c r="C6993" s="125" t="s">
        <v>14755</v>
      </c>
      <c r="D6993" s="126" t="s">
        <v>19836</v>
      </c>
    </row>
    <row r="6994" spans="1:4" ht="15" x14ac:dyDescent="0.2">
      <c r="A6994" s="33">
        <v>39008</v>
      </c>
      <c r="B6994" s="124" t="s">
        <v>19837</v>
      </c>
      <c r="C6994" s="125" t="s">
        <v>14755</v>
      </c>
      <c r="D6994" s="126" t="s">
        <v>13360</v>
      </c>
    </row>
    <row r="6995" spans="1:4" ht="15" x14ac:dyDescent="0.2">
      <c r="A6995" s="33">
        <v>39009</v>
      </c>
      <c r="B6995" s="124" t="s">
        <v>19838</v>
      </c>
      <c r="C6995" s="125" t="s">
        <v>14755</v>
      </c>
      <c r="D6995" s="126" t="s">
        <v>13361</v>
      </c>
    </row>
    <row r="6996" spans="1:4" ht="45" x14ac:dyDescent="0.2">
      <c r="A6996" s="33">
        <v>10587</v>
      </c>
      <c r="B6996" s="124" t="s">
        <v>19839</v>
      </c>
      <c r="C6996" s="125" t="s">
        <v>14755</v>
      </c>
      <c r="D6996" s="126" t="s">
        <v>19840</v>
      </c>
    </row>
    <row r="6997" spans="1:4" ht="45" x14ac:dyDescent="0.2">
      <c r="A6997" s="33">
        <v>759</v>
      </c>
      <c r="B6997" s="124" t="s">
        <v>19841</v>
      </c>
      <c r="C6997" s="125" t="s">
        <v>14755</v>
      </c>
      <c r="D6997" s="126" t="s">
        <v>19842</v>
      </c>
    </row>
    <row r="6998" spans="1:4" ht="45" x14ac:dyDescent="0.2">
      <c r="A6998" s="33">
        <v>761</v>
      </c>
      <c r="B6998" s="124" t="s">
        <v>19843</v>
      </c>
      <c r="C6998" s="125" t="s">
        <v>14755</v>
      </c>
      <c r="D6998" s="126" t="s">
        <v>19844</v>
      </c>
    </row>
    <row r="6999" spans="1:4" ht="45" x14ac:dyDescent="0.2">
      <c r="A6999" s="33">
        <v>750</v>
      </c>
      <c r="B6999" s="124" t="s">
        <v>19845</v>
      </c>
      <c r="C6999" s="125" t="s">
        <v>14755</v>
      </c>
      <c r="D6999" s="126" t="s">
        <v>19846</v>
      </c>
    </row>
    <row r="7000" spans="1:4" ht="45" x14ac:dyDescent="0.2">
      <c r="A7000" s="33">
        <v>755</v>
      </c>
      <c r="B7000" s="124" t="s">
        <v>19847</v>
      </c>
      <c r="C7000" s="125" t="s">
        <v>14755</v>
      </c>
      <c r="D7000" s="126" t="s">
        <v>19848</v>
      </c>
    </row>
    <row r="7001" spans="1:4" ht="45" x14ac:dyDescent="0.2">
      <c r="A7001" s="33">
        <v>749</v>
      </c>
      <c r="B7001" s="124" t="s">
        <v>19849</v>
      </c>
      <c r="C7001" s="125" t="s">
        <v>14755</v>
      </c>
      <c r="D7001" s="126" t="s">
        <v>19850</v>
      </c>
    </row>
    <row r="7002" spans="1:4" ht="45" x14ac:dyDescent="0.2">
      <c r="A7002" s="33">
        <v>756</v>
      </c>
      <c r="B7002" s="124" t="s">
        <v>19851</v>
      </c>
      <c r="C7002" s="125" t="s">
        <v>14755</v>
      </c>
      <c r="D7002" s="126" t="s">
        <v>19852</v>
      </c>
    </row>
    <row r="7003" spans="1:4" ht="30" x14ac:dyDescent="0.2">
      <c r="A7003" s="33">
        <v>757</v>
      </c>
      <c r="B7003" s="124" t="s">
        <v>19853</v>
      </c>
      <c r="C7003" s="125" t="s">
        <v>14755</v>
      </c>
      <c r="D7003" s="126" t="s">
        <v>19854</v>
      </c>
    </row>
    <row r="7004" spans="1:4" ht="30" x14ac:dyDescent="0.2">
      <c r="A7004" s="33">
        <v>10588</v>
      </c>
      <c r="B7004" s="124" t="s">
        <v>19855</v>
      </c>
      <c r="C7004" s="125" t="s">
        <v>14755</v>
      </c>
      <c r="D7004" s="126" t="s">
        <v>19856</v>
      </c>
    </row>
    <row r="7005" spans="1:4" ht="30" x14ac:dyDescent="0.2">
      <c r="A7005" s="33">
        <v>10592</v>
      </c>
      <c r="B7005" s="124" t="s">
        <v>19857</v>
      </c>
      <c r="C7005" s="125" t="s">
        <v>14755</v>
      </c>
      <c r="D7005" s="126" t="s">
        <v>19858</v>
      </c>
    </row>
    <row r="7006" spans="1:4" ht="30" x14ac:dyDescent="0.2">
      <c r="A7006" s="33">
        <v>10589</v>
      </c>
      <c r="B7006" s="124" t="s">
        <v>19859</v>
      </c>
      <c r="C7006" s="125" t="s">
        <v>14755</v>
      </c>
      <c r="D7006" s="126" t="s">
        <v>19860</v>
      </c>
    </row>
    <row r="7007" spans="1:4" ht="30" x14ac:dyDescent="0.2">
      <c r="A7007" s="33">
        <v>760</v>
      </c>
      <c r="B7007" s="124" t="s">
        <v>19861</v>
      </c>
      <c r="C7007" s="125" t="s">
        <v>14755</v>
      </c>
      <c r="D7007" s="126" t="s">
        <v>19862</v>
      </c>
    </row>
    <row r="7008" spans="1:4" ht="30" x14ac:dyDescent="0.2">
      <c r="A7008" s="33">
        <v>751</v>
      </c>
      <c r="B7008" s="124" t="s">
        <v>19863</v>
      </c>
      <c r="C7008" s="125" t="s">
        <v>14755</v>
      </c>
      <c r="D7008" s="126" t="s">
        <v>19864</v>
      </c>
    </row>
    <row r="7009" spans="1:4" ht="30" x14ac:dyDescent="0.2">
      <c r="A7009" s="33">
        <v>754</v>
      </c>
      <c r="B7009" s="124" t="s">
        <v>19865</v>
      </c>
      <c r="C7009" s="125" t="s">
        <v>14755</v>
      </c>
      <c r="D7009" s="126" t="s">
        <v>19866</v>
      </c>
    </row>
    <row r="7010" spans="1:4" ht="15" x14ac:dyDescent="0.2">
      <c r="A7010" s="33">
        <v>14013</v>
      </c>
      <c r="B7010" s="124" t="s">
        <v>19867</v>
      </c>
      <c r="C7010" s="125" t="s">
        <v>14755</v>
      </c>
      <c r="D7010" s="126" t="s">
        <v>19868</v>
      </c>
    </row>
    <row r="7011" spans="1:4" ht="30" x14ac:dyDescent="0.2">
      <c r="A7011" s="33">
        <v>39917</v>
      </c>
      <c r="B7011" s="124" t="s">
        <v>19869</v>
      </c>
      <c r="C7011" s="125" t="s">
        <v>14755</v>
      </c>
      <c r="D7011" s="126" t="s">
        <v>13362</v>
      </c>
    </row>
    <row r="7012" spans="1:4" ht="15" x14ac:dyDescent="0.2">
      <c r="A7012" s="33">
        <v>5081</v>
      </c>
      <c r="B7012" s="124" t="s">
        <v>19870</v>
      </c>
      <c r="C7012" s="125" t="s">
        <v>1398</v>
      </c>
      <c r="D7012" s="126" t="s">
        <v>19871</v>
      </c>
    </row>
    <row r="7013" spans="1:4" ht="15" x14ac:dyDescent="0.2">
      <c r="A7013" s="33">
        <v>38167</v>
      </c>
      <c r="B7013" s="124" t="s">
        <v>19872</v>
      </c>
      <c r="C7013" s="125" t="s">
        <v>1398</v>
      </c>
      <c r="D7013" s="126" t="s">
        <v>1028</v>
      </c>
    </row>
    <row r="7014" spans="1:4" ht="15" x14ac:dyDescent="0.2">
      <c r="A7014" s="33">
        <v>36145</v>
      </c>
      <c r="B7014" s="124" t="s">
        <v>19873</v>
      </c>
      <c r="C7014" s="125" t="s">
        <v>1398</v>
      </c>
      <c r="D7014" s="126" t="s">
        <v>19874</v>
      </c>
    </row>
    <row r="7015" spans="1:4" ht="15" x14ac:dyDescent="0.2">
      <c r="A7015" s="33">
        <v>12893</v>
      </c>
      <c r="B7015" s="124" t="s">
        <v>19875</v>
      </c>
      <c r="C7015" s="125" t="s">
        <v>1398</v>
      </c>
      <c r="D7015" s="126" t="s">
        <v>19876</v>
      </c>
    </row>
    <row r="7016" spans="1:4" ht="15" x14ac:dyDescent="0.2">
      <c r="A7016" s="33">
        <v>11685</v>
      </c>
      <c r="B7016" s="124" t="s">
        <v>19877</v>
      </c>
      <c r="C7016" s="125" t="s">
        <v>14755</v>
      </c>
      <c r="D7016" s="126" t="s">
        <v>4134</v>
      </c>
    </row>
    <row r="7017" spans="1:4" ht="15" x14ac:dyDescent="0.2">
      <c r="A7017" s="33">
        <v>11679</v>
      </c>
      <c r="B7017" s="124" t="s">
        <v>19878</v>
      </c>
      <c r="C7017" s="125" t="s">
        <v>14755</v>
      </c>
      <c r="D7017" s="126" t="s">
        <v>1355</v>
      </c>
    </row>
    <row r="7018" spans="1:4" ht="15" x14ac:dyDescent="0.2">
      <c r="A7018" s="33">
        <v>11680</v>
      </c>
      <c r="B7018" s="124" t="s">
        <v>19879</v>
      </c>
      <c r="C7018" s="125" t="s">
        <v>14755</v>
      </c>
      <c r="D7018" s="126" t="s">
        <v>2649</v>
      </c>
    </row>
    <row r="7019" spans="1:4" ht="15" x14ac:dyDescent="0.2">
      <c r="A7019" s="33">
        <v>2512</v>
      </c>
      <c r="B7019" s="124" t="s">
        <v>19880</v>
      </c>
      <c r="C7019" s="125" t="s">
        <v>14755</v>
      </c>
      <c r="D7019" s="126" t="s">
        <v>19881</v>
      </c>
    </row>
    <row r="7020" spans="1:4" ht="15" x14ac:dyDescent="0.2">
      <c r="A7020" s="33">
        <v>4374</v>
      </c>
      <c r="B7020" s="124" t="s">
        <v>19882</v>
      </c>
      <c r="C7020" s="125" t="s">
        <v>14755</v>
      </c>
      <c r="D7020" s="126" t="s">
        <v>312</v>
      </c>
    </row>
    <row r="7021" spans="1:4" ht="30" x14ac:dyDescent="0.2">
      <c r="A7021" s="33">
        <v>7568</v>
      </c>
      <c r="B7021" s="124" t="s">
        <v>19883</v>
      </c>
      <c r="C7021" s="125" t="s">
        <v>14755</v>
      </c>
      <c r="D7021" s="126" t="s">
        <v>1381</v>
      </c>
    </row>
    <row r="7022" spans="1:4" ht="30" x14ac:dyDescent="0.2">
      <c r="A7022" s="33">
        <v>7584</v>
      </c>
      <c r="B7022" s="124" t="s">
        <v>19884</v>
      </c>
      <c r="C7022" s="125" t="s">
        <v>14755</v>
      </c>
      <c r="D7022" s="126" t="s">
        <v>236</v>
      </c>
    </row>
    <row r="7023" spans="1:4" ht="15" x14ac:dyDescent="0.2">
      <c r="A7023" s="33">
        <v>11945</v>
      </c>
      <c r="B7023" s="124" t="s">
        <v>19885</v>
      </c>
      <c r="C7023" s="125" t="s">
        <v>14755</v>
      </c>
      <c r="D7023" s="126" t="s">
        <v>72</v>
      </c>
    </row>
    <row r="7024" spans="1:4" ht="15" x14ac:dyDescent="0.2">
      <c r="A7024" s="33">
        <v>11946</v>
      </c>
      <c r="B7024" s="124" t="s">
        <v>19886</v>
      </c>
      <c r="C7024" s="125" t="s">
        <v>14755</v>
      </c>
      <c r="D7024" s="126" t="s">
        <v>72</v>
      </c>
    </row>
    <row r="7025" spans="1:4" ht="15" x14ac:dyDescent="0.2">
      <c r="A7025" s="33">
        <v>4375</v>
      </c>
      <c r="B7025" s="124" t="s">
        <v>19887</v>
      </c>
      <c r="C7025" s="125" t="s">
        <v>14755</v>
      </c>
      <c r="D7025" s="126" t="s">
        <v>789</v>
      </c>
    </row>
    <row r="7026" spans="1:4" ht="30" x14ac:dyDescent="0.2">
      <c r="A7026" s="33">
        <v>11950</v>
      </c>
      <c r="B7026" s="124" t="s">
        <v>19888</v>
      </c>
      <c r="C7026" s="125" t="s">
        <v>14755</v>
      </c>
      <c r="D7026" s="126" t="s">
        <v>74</v>
      </c>
    </row>
    <row r="7027" spans="1:4" ht="15" x14ac:dyDescent="0.2">
      <c r="A7027" s="33">
        <v>4376</v>
      </c>
      <c r="B7027" s="124" t="s">
        <v>19889</v>
      </c>
      <c r="C7027" s="125" t="s">
        <v>14755</v>
      </c>
      <c r="D7027" s="126" t="s">
        <v>608</v>
      </c>
    </row>
    <row r="7028" spans="1:4" ht="30" x14ac:dyDescent="0.2">
      <c r="A7028" s="33">
        <v>7583</v>
      </c>
      <c r="B7028" s="124" t="s">
        <v>19890</v>
      </c>
      <c r="C7028" s="125" t="s">
        <v>14755</v>
      </c>
      <c r="D7028" s="126" t="s">
        <v>97</v>
      </c>
    </row>
    <row r="7029" spans="1:4" ht="30" x14ac:dyDescent="0.2">
      <c r="A7029" s="33">
        <v>4350</v>
      </c>
      <c r="B7029" s="124" t="s">
        <v>19891</v>
      </c>
      <c r="C7029" s="125" t="s">
        <v>14755</v>
      </c>
      <c r="D7029" s="126" t="s">
        <v>312</v>
      </c>
    </row>
    <row r="7030" spans="1:4" ht="15" x14ac:dyDescent="0.2">
      <c r="A7030" s="33">
        <v>39886</v>
      </c>
      <c r="B7030" s="124" t="s">
        <v>19892</v>
      </c>
      <c r="C7030" s="125" t="s">
        <v>14755</v>
      </c>
      <c r="D7030" s="126" t="s">
        <v>664</v>
      </c>
    </row>
    <row r="7031" spans="1:4" ht="15" x14ac:dyDescent="0.2">
      <c r="A7031" s="33">
        <v>39887</v>
      </c>
      <c r="B7031" s="124" t="s">
        <v>19893</v>
      </c>
      <c r="C7031" s="125" t="s">
        <v>14755</v>
      </c>
      <c r="D7031" s="126" t="s">
        <v>808</v>
      </c>
    </row>
    <row r="7032" spans="1:4" ht="15" x14ac:dyDescent="0.2">
      <c r="A7032" s="33">
        <v>39888</v>
      </c>
      <c r="B7032" s="124" t="s">
        <v>19894</v>
      </c>
      <c r="C7032" s="125" t="s">
        <v>14755</v>
      </c>
      <c r="D7032" s="126" t="s">
        <v>705</v>
      </c>
    </row>
    <row r="7033" spans="1:4" ht="15" x14ac:dyDescent="0.2">
      <c r="A7033" s="33">
        <v>39890</v>
      </c>
      <c r="B7033" s="124" t="s">
        <v>19895</v>
      </c>
      <c r="C7033" s="125" t="s">
        <v>14755</v>
      </c>
      <c r="D7033" s="126" t="s">
        <v>14471</v>
      </c>
    </row>
    <row r="7034" spans="1:4" ht="15" x14ac:dyDescent="0.2">
      <c r="A7034" s="33">
        <v>39891</v>
      </c>
      <c r="B7034" s="124" t="s">
        <v>19896</v>
      </c>
      <c r="C7034" s="125" t="s">
        <v>14755</v>
      </c>
      <c r="D7034" s="126" t="s">
        <v>891</v>
      </c>
    </row>
    <row r="7035" spans="1:4" ht="15" x14ac:dyDescent="0.2">
      <c r="A7035" s="33">
        <v>39892</v>
      </c>
      <c r="B7035" s="124" t="s">
        <v>19897</v>
      </c>
      <c r="C7035" s="125" t="s">
        <v>14755</v>
      </c>
      <c r="D7035" s="126" t="s">
        <v>19898</v>
      </c>
    </row>
    <row r="7036" spans="1:4" ht="15" x14ac:dyDescent="0.2">
      <c r="A7036" s="33">
        <v>790</v>
      </c>
      <c r="B7036" s="124" t="s">
        <v>19899</v>
      </c>
      <c r="C7036" s="125" t="s">
        <v>14755</v>
      </c>
      <c r="D7036" s="126" t="s">
        <v>5255</v>
      </c>
    </row>
    <row r="7037" spans="1:4" ht="15" x14ac:dyDescent="0.2">
      <c r="A7037" s="33">
        <v>766</v>
      </c>
      <c r="B7037" s="124" t="s">
        <v>19900</v>
      </c>
      <c r="C7037" s="125" t="s">
        <v>14755</v>
      </c>
      <c r="D7037" s="126" t="s">
        <v>5255</v>
      </c>
    </row>
    <row r="7038" spans="1:4" ht="15" x14ac:dyDescent="0.2">
      <c r="A7038" s="33">
        <v>791</v>
      </c>
      <c r="B7038" s="124" t="s">
        <v>19901</v>
      </c>
      <c r="C7038" s="125" t="s">
        <v>14755</v>
      </c>
      <c r="D7038" s="126" t="s">
        <v>5255</v>
      </c>
    </row>
    <row r="7039" spans="1:4" ht="15" x14ac:dyDescent="0.2">
      <c r="A7039" s="33">
        <v>767</v>
      </c>
      <c r="B7039" s="124" t="s">
        <v>19902</v>
      </c>
      <c r="C7039" s="125" t="s">
        <v>14755</v>
      </c>
      <c r="D7039" s="126" t="s">
        <v>5255</v>
      </c>
    </row>
    <row r="7040" spans="1:4" ht="15" x14ac:dyDescent="0.2">
      <c r="A7040" s="33">
        <v>768</v>
      </c>
      <c r="B7040" s="124" t="s">
        <v>19903</v>
      </c>
      <c r="C7040" s="125" t="s">
        <v>14755</v>
      </c>
      <c r="D7040" s="126" t="s">
        <v>805</v>
      </c>
    </row>
    <row r="7041" spans="1:4" ht="15" x14ac:dyDescent="0.2">
      <c r="A7041" s="33">
        <v>789</v>
      </c>
      <c r="B7041" s="124" t="s">
        <v>19904</v>
      </c>
      <c r="C7041" s="125" t="s">
        <v>14755</v>
      </c>
      <c r="D7041" s="126" t="s">
        <v>5269</v>
      </c>
    </row>
    <row r="7042" spans="1:4" ht="15" x14ac:dyDescent="0.2">
      <c r="A7042" s="33">
        <v>769</v>
      </c>
      <c r="B7042" s="124" t="s">
        <v>19905</v>
      </c>
      <c r="C7042" s="125" t="s">
        <v>14755</v>
      </c>
      <c r="D7042" s="126" t="s">
        <v>805</v>
      </c>
    </row>
    <row r="7043" spans="1:4" ht="15" x14ac:dyDescent="0.2">
      <c r="A7043" s="33">
        <v>770</v>
      </c>
      <c r="B7043" s="124" t="s">
        <v>19906</v>
      </c>
      <c r="C7043" s="125" t="s">
        <v>14755</v>
      </c>
      <c r="D7043" s="126" t="s">
        <v>715</v>
      </c>
    </row>
    <row r="7044" spans="1:4" ht="15" x14ac:dyDescent="0.2">
      <c r="A7044" s="33">
        <v>12394</v>
      </c>
      <c r="B7044" s="124" t="s">
        <v>19907</v>
      </c>
      <c r="C7044" s="125" t="s">
        <v>14755</v>
      </c>
      <c r="D7044" s="126" t="s">
        <v>715</v>
      </c>
    </row>
    <row r="7045" spans="1:4" ht="15" x14ac:dyDescent="0.2">
      <c r="A7045" s="33">
        <v>764</v>
      </c>
      <c r="B7045" s="124" t="s">
        <v>19908</v>
      </c>
      <c r="C7045" s="125" t="s">
        <v>14755</v>
      </c>
      <c r="D7045" s="126" t="s">
        <v>2722</v>
      </c>
    </row>
    <row r="7046" spans="1:4" ht="15" x14ac:dyDescent="0.2">
      <c r="A7046" s="33">
        <v>765</v>
      </c>
      <c r="B7046" s="124" t="s">
        <v>19909</v>
      </c>
      <c r="C7046" s="125" t="s">
        <v>14755</v>
      </c>
      <c r="D7046" s="126" t="s">
        <v>2722</v>
      </c>
    </row>
    <row r="7047" spans="1:4" ht="15" x14ac:dyDescent="0.2">
      <c r="A7047" s="33">
        <v>787</v>
      </c>
      <c r="B7047" s="124" t="s">
        <v>19910</v>
      </c>
      <c r="C7047" s="125" t="s">
        <v>14755</v>
      </c>
      <c r="D7047" s="126" t="s">
        <v>19911</v>
      </c>
    </row>
    <row r="7048" spans="1:4" ht="15" x14ac:dyDescent="0.2">
      <c r="A7048" s="33">
        <v>774</v>
      </c>
      <c r="B7048" s="124" t="s">
        <v>19912</v>
      </c>
      <c r="C7048" s="125" t="s">
        <v>14755</v>
      </c>
      <c r="D7048" s="126" t="s">
        <v>19911</v>
      </c>
    </row>
    <row r="7049" spans="1:4" ht="15" x14ac:dyDescent="0.2">
      <c r="A7049" s="33">
        <v>773</v>
      </c>
      <c r="B7049" s="124" t="s">
        <v>19913</v>
      </c>
      <c r="C7049" s="125" t="s">
        <v>14755</v>
      </c>
      <c r="D7049" s="126" t="s">
        <v>19911</v>
      </c>
    </row>
    <row r="7050" spans="1:4" ht="15" x14ac:dyDescent="0.2">
      <c r="A7050" s="33">
        <v>775</v>
      </c>
      <c r="B7050" s="124" t="s">
        <v>19914</v>
      </c>
      <c r="C7050" s="125" t="s">
        <v>14755</v>
      </c>
      <c r="D7050" s="126" t="s">
        <v>19911</v>
      </c>
    </row>
    <row r="7051" spans="1:4" ht="15" x14ac:dyDescent="0.2">
      <c r="A7051" s="33">
        <v>788</v>
      </c>
      <c r="B7051" s="124" t="s">
        <v>19915</v>
      </c>
      <c r="C7051" s="125" t="s">
        <v>14755</v>
      </c>
      <c r="D7051" s="126" t="s">
        <v>593</v>
      </c>
    </row>
    <row r="7052" spans="1:4" ht="15" x14ac:dyDescent="0.2">
      <c r="A7052" s="33">
        <v>772</v>
      </c>
      <c r="B7052" s="124" t="s">
        <v>19916</v>
      </c>
      <c r="C7052" s="125" t="s">
        <v>14755</v>
      </c>
      <c r="D7052" s="126" t="s">
        <v>593</v>
      </c>
    </row>
    <row r="7053" spans="1:4" ht="15" x14ac:dyDescent="0.2">
      <c r="A7053" s="33">
        <v>771</v>
      </c>
      <c r="B7053" s="124" t="s">
        <v>19917</v>
      </c>
      <c r="C7053" s="125" t="s">
        <v>14755</v>
      </c>
      <c r="D7053" s="126" t="s">
        <v>593</v>
      </c>
    </row>
    <row r="7054" spans="1:4" ht="15" x14ac:dyDescent="0.2">
      <c r="A7054" s="33">
        <v>779</v>
      </c>
      <c r="B7054" s="124" t="s">
        <v>19918</v>
      </c>
      <c r="C7054" s="125" t="s">
        <v>14755</v>
      </c>
      <c r="D7054" s="126" t="s">
        <v>13812</v>
      </c>
    </row>
    <row r="7055" spans="1:4" ht="15" x14ac:dyDescent="0.2">
      <c r="A7055" s="33">
        <v>776</v>
      </c>
      <c r="B7055" s="124" t="s">
        <v>19919</v>
      </c>
      <c r="C7055" s="125" t="s">
        <v>14755</v>
      </c>
      <c r="D7055" s="126" t="s">
        <v>14221</v>
      </c>
    </row>
    <row r="7056" spans="1:4" ht="15" x14ac:dyDescent="0.2">
      <c r="A7056" s="33">
        <v>777</v>
      </c>
      <c r="B7056" s="124" t="s">
        <v>19920</v>
      </c>
      <c r="C7056" s="125" t="s">
        <v>14755</v>
      </c>
      <c r="D7056" s="126" t="s">
        <v>19921</v>
      </c>
    </row>
    <row r="7057" spans="1:4" ht="15" x14ac:dyDescent="0.2">
      <c r="A7057" s="33">
        <v>780</v>
      </c>
      <c r="B7057" s="124" t="s">
        <v>19922</v>
      </c>
      <c r="C7057" s="125" t="s">
        <v>14755</v>
      </c>
      <c r="D7057" s="126" t="s">
        <v>14711</v>
      </c>
    </row>
    <row r="7058" spans="1:4" ht="15" x14ac:dyDescent="0.2">
      <c r="A7058" s="33">
        <v>778</v>
      </c>
      <c r="B7058" s="124" t="s">
        <v>19923</v>
      </c>
      <c r="C7058" s="125" t="s">
        <v>14755</v>
      </c>
      <c r="D7058" s="126" t="s">
        <v>14221</v>
      </c>
    </row>
    <row r="7059" spans="1:4" ht="15" x14ac:dyDescent="0.2">
      <c r="A7059" s="33">
        <v>781</v>
      </c>
      <c r="B7059" s="124" t="s">
        <v>19924</v>
      </c>
      <c r="C7059" s="125" t="s">
        <v>14755</v>
      </c>
      <c r="D7059" s="126" t="s">
        <v>19925</v>
      </c>
    </row>
    <row r="7060" spans="1:4" ht="15" x14ac:dyDescent="0.2">
      <c r="A7060" s="33">
        <v>786</v>
      </c>
      <c r="B7060" s="124" t="s">
        <v>19926</v>
      </c>
      <c r="C7060" s="125" t="s">
        <v>14755</v>
      </c>
      <c r="D7060" s="126" t="s">
        <v>19925</v>
      </c>
    </row>
    <row r="7061" spans="1:4" ht="15" x14ac:dyDescent="0.2">
      <c r="A7061" s="33">
        <v>782</v>
      </c>
      <c r="B7061" s="124" t="s">
        <v>19927</v>
      </c>
      <c r="C7061" s="125" t="s">
        <v>14755</v>
      </c>
      <c r="D7061" s="126" t="s">
        <v>19925</v>
      </c>
    </row>
    <row r="7062" spans="1:4" ht="15" x14ac:dyDescent="0.2">
      <c r="A7062" s="33">
        <v>783</v>
      </c>
      <c r="B7062" s="124" t="s">
        <v>19928</v>
      </c>
      <c r="C7062" s="125" t="s">
        <v>14755</v>
      </c>
      <c r="D7062" s="126" t="s">
        <v>19929</v>
      </c>
    </row>
    <row r="7063" spans="1:4" ht="15" x14ac:dyDescent="0.2">
      <c r="A7063" s="33">
        <v>785</v>
      </c>
      <c r="B7063" s="124" t="s">
        <v>19930</v>
      </c>
      <c r="C7063" s="125" t="s">
        <v>14755</v>
      </c>
      <c r="D7063" s="126" t="s">
        <v>19931</v>
      </c>
    </row>
    <row r="7064" spans="1:4" ht="15" x14ac:dyDescent="0.2">
      <c r="A7064" s="33">
        <v>784</v>
      </c>
      <c r="B7064" s="124" t="s">
        <v>19932</v>
      </c>
      <c r="C7064" s="125" t="s">
        <v>14755</v>
      </c>
      <c r="D7064" s="126" t="s">
        <v>19933</v>
      </c>
    </row>
    <row r="7065" spans="1:4" ht="15" x14ac:dyDescent="0.2">
      <c r="A7065" s="33">
        <v>831</v>
      </c>
      <c r="B7065" s="124" t="s">
        <v>19934</v>
      </c>
      <c r="C7065" s="125" t="s">
        <v>14755</v>
      </c>
      <c r="D7065" s="126" t="s">
        <v>18556</v>
      </c>
    </row>
    <row r="7066" spans="1:4" ht="15" x14ac:dyDescent="0.2">
      <c r="A7066" s="33">
        <v>828</v>
      </c>
      <c r="B7066" s="124" t="s">
        <v>19935</v>
      </c>
      <c r="C7066" s="125" t="s">
        <v>14755</v>
      </c>
      <c r="D7066" s="126" t="s">
        <v>387</v>
      </c>
    </row>
    <row r="7067" spans="1:4" ht="15" x14ac:dyDescent="0.2">
      <c r="A7067" s="33">
        <v>829</v>
      </c>
      <c r="B7067" s="124" t="s">
        <v>19936</v>
      </c>
      <c r="C7067" s="125" t="s">
        <v>14755</v>
      </c>
      <c r="D7067" s="126" t="s">
        <v>140</v>
      </c>
    </row>
    <row r="7068" spans="1:4" ht="15" x14ac:dyDescent="0.2">
      <c r="A7068" s="33">
        <v>812</v>
      </c>
      <c r="B7068" s="124" t="s">
        <v>19937</v>
      </c>
      <c r="C7068" s="125" t="s">
        <v>14755</v>
      </c>
      <c r="D7068" s="126" t="s">
        <v>238</v>
      </c>
    </row>
    <row r="7069" spans="1:4" ht="15" x14ac:dyDescent="0.2">
      <c r="A7069" s="33">
        <v>819</v>
      </c>
      <c r="B7069" s="124" t="s">
        <v>19938</v>
      </c>
      <c r="C7069" s="125" t="s">
        <v>14755</v>
      </c>
      <c r="D7069" s="126" t="s">
        <v>2510</v>
      </c>
    </row>
    <row r="7070" spans="1:4" ht="15" x14ac:dyDescent="0.2">
      <c r="A7070" s="33">
        <v>818</v>
      </c>
      <c r="B7070" s="124" t="s">
        <v>19939</v>
      </c>
      <c r="C7070" s="125" t="s">
        <v>14755</v>
      </c>
      <c r="D7070" s="126" t="s">
        <v>1248</v>
      </c>
    </row>
    <row r="7071" spans="1:4" ht="15" x14ac:dyDescent="0.2">
      <c r="A7071" s="33">
        <v>823</v>
      </c>
      <c r="B7071" s="124" t="s">
        <v>19940</v>
      </c>
      <c r="C7071" s="125" t="s">
        <v>14755</v>
      </c>
      <c r="D7071" s="126" t="s">
        <v>368</v>
      </c>
    </row>
    <row r="7072" spans="1:4" ht="15" x14ac:dyDescent="0.2">
      <c r="A7072" s="33">
        <v>830</v>
      </c>
      <c r="B7072" s="124" t="s">
        <v>19941</v>
      </c>
      <c r="C7072" s="125" t="s">
        <v>14755</v>
      </c>
      <c r="D7072" s="126" t="s">
        <v>17907</v>
      </c>
    </row>
    <row r="7073" spans="1:4" ht="15" x14ac:dyDescent="0.2">
      <c r="A7073" s="33">
        <v>826</v>
      </c>
      <c r="B7073" s="124" t="s">
        <v>19942</v>
      </c>
      <c r="C7073" s="125" t="s">
        <v>14755</v>
      </c>
      <c r="D7073" s="126" t="s">
        <v>19943</v>
      </c>
    </row>
    <row r="7074" spans="1:4" ht="15" x14ac:dyDescent="0.2">
      <c r="A7074" s="33">
        <v>827</v>
      </c>
      <c r="B7074" s="124" t="s">
        <v>19944</v>
      </c>
      <c r="C7074" s="125" t="s">
        <v>14755</v>
      </c>
      <c r="D7074" s="126" t="s">
        <v>8130</v>
      </c>
    </row>
    <row r="7075" spans="1:4" ht="15" x14ac:dyDescent="0.2">
      <c r="A7075" s="33">
        <v>832</v>
      </c>
      <c r="B7075" s="124" t="s">
        <v>19945</v>
      </c>
      <c r="C7075" s="125" t="s">
        <v>14755</v>
      </c>
      <c r="D7075" s="126" t="s">
        <v>292</v>
      </c>
    </row>
    <row r="7076" spans="1:4" ht="15" x14ac:dyDescent="0.2">
      <c r="A7076" s="33">
        <v>833</v>
      </c>
      <c r="B7076" s="124" t="s">
        <v>19946</v>
      </c>
      <c r="C7076" s="125" t="s">
        <v>14755</v>
      </c>
      <c r="D7076" s="126" t="s">
        <v>331</v>
      </c>
    </row>
    <row r="7077" spans="1:4" ht="15" x14ac:dyDescent="0.2">
      <c r="A7077" s="33">
        <v>834</v>
      </c>
      <c r="B7077" s="124" t="s">
        <v>19947</v>
      </c>
      <c r="C7077" s="125" t="s">
        <v>14755</v>
      </c>
      <c r="D7077" s="126" t="s">
        <v>13795</v>
      </c>
    </row>
    <row r="7078" spans="1:4" ht="15" x14ac:dyDescent="0.2">
      <c r="A7078" s="33">
        <v>825</v>
      </c>
      <c r="B7078" s="124" t="s">
        <v>19948</v>
      </c>
      <c r="C7078" s="125" t="s">
        <v>14755</v>
      </c>
      <c r="D7078" s="126" t="s">
        <v>13645</v>
      </c>
    </row>
    <row r="7079" spans="1:4" ht="15" x14ac:dyDescent="0.2">
      <c r="A7079" s="33">
        <v>813</v>
      </c>
      <c r="B7079" s="124" t="s">
        <v>19949</v>
      </c>
      <c r="C7079" s="125" t="s">
        <v>14755</v>
      </c>
      <c r="D7079" s="126" t="s">
        <v>283</v>
      </c>
    </row>
    <row r="7080" spans="1:4" ht="15" x14ac:dyDescent="0.2">
      <c r="A7080" s="33">
        <v>820</v>
      </c>
      <c r="B7080" s="124" t="s">
        <v>19950</v>
      </c>
      <c r="C7080" s="125" t="s">
        <v>14755</v>
      </c>
      <c r="D7080" s="126" t="s">
        <v>245</v>
      </c>
    </row>
    <row r="7081" spans="1:4" ht="15" x14ac:dyDescent="0.2">
      <c r="A7081" s="33">
        <v>816</v>
      </c>
      <c r="B7081" s="124" t="s">
        <v>19951</v>
      </c>
      <c r="C7081" s="125" t="s">
        <v>14755</v>
      </c>
      <c r="D7081" s="126" t="s">
        <v>1371</v>
      </c>
    </row>
    <row r="7082" spans="1:4" ht="15" x14ac:dyDescent="0.2">
      <c r="A7082" s="33">
        <v>814</v>
      </c>
      <c r="B7082" s="124" t="s">
        <v>19952</v>
      </c>
      <c r="C7082" s="125" t="s">
        <v>14755</v>
      </c>
      <c r="D7082" s="126" t="s">
        <v>129</v>
      </c>
    </row>
    <row r="7083" spans="1:4" ht="15" x14ac:dyDescent="0.2">
      <c r="A7083" s="33">
        <v>815</v>
      </c>
      <c r="B7083" s="124" t="s">
        <v>19953</v>
      </c>
      <c r="C7083" s="125" t="s">
        <v>14755</v>
      </c>
      <c r="D7083" s="126" t="s">
        <v>566</v>
      </c>
    </row>
    <row r="7084" spans="1:4" ht="15" x14ac:dyDescent="0.2">
      <c r="A7084" s="33">
        <v>822</v>
      </c>
      <c r="B7084" s="124" t="s">
        <v>19954</v>
      </c>
      <c r="C7084" s="125" t="s">
        <v>14755</v>
      </c>
      <c r="D7084" s="126" t="s">
        <v>232</v>
      </c>
    </row>
    <row r="7085" spans="1:4" ht="15" x14ac:dyDescent="0.2">
      <c r="A7085" s="33">
        <v>821</v>
      </c>
      <c r="B7085" s="124" t="s">
        <v>19955</v>
      </c>
      <c r="C7085" s="125" t="s">
        <v>14755</v>
      </c>
      <c r="D7085" s="126" t="s">
        <v>13268</v>
      </c>
    </row>
    <row r="7086" spans="1:4" ht="15" x14ac:dyDescent="0.2">
      <c r="A7086" s="33">
        <v>817</v>
      </c>
      <c r="B7086" s="124" t="s">
        <v>19956</v>
      </c>
      <c r="C7086" s="125" t="s">
        <v>14755</v>
      </c>
      <c r="D7086" s="126" t="s">
        <v>17903</v>
      </c>
    </row>
    <row r="7087" spans="1:4" ht="15" x14ac:dyDescent="0.2">
      <c r="A7087" s="33">
        <v>20086</v>
      </c>
      <c r="B7087" s="124" t="s">
        <v>19957</v>
      </c>
      <c r="C7087" s="125" t="s">
        <v>14755</v>
      </c>
      <c r="D7087" s="126" t="s">
        <v>292</v>
      </c>
    </row>
    <row r="7088" spans="1:4" ht="15" x14ac:dyDescent="0.2">
      <c r="A7088" s="33">
        <v>39191</v>
      </c>
      <c r="B7088" s="124" t="s">
        <v>19958</v>
      </c>
      <c r="C7088" s="125" t="s">
        <v>14755</v>
      </c>
      <c r="D7088" s="126" t="s">
        <v>959</v>
      </c>
    </row>
    <row r="7089" spans="1:4" ht="15" x14ac:dyDescent="0.2">
      <c r="A7089" s="33">
        <v>39190</v>
      </c>
      <c r="B7089" s="124" t="s">
        <v>19959</v>
      </c>
      <c r="C7089" s="125" t="s">
        <v>14755</v>
      </c>
      <c r="D7089" s="126" t="s">
        <v>1287</v>
      </c>
    </row>
    <row r="7090" spans="1:4" ht="15" x14ac:dyDescent="0.2">
      <c r="A7090" s="33">
        <v>39189</v>
      </c>
      <c r="B7090" s="124" t="s">
        <v>19960</v>
      </c>
      <c r="C7090" s="125" t="s">
        <v>14755</v>
      </c>
      <c r="D7090" s="126" t="s">
        <v>19961</v>
      </c>
    </row>
    <row r="7091" spans="1:4" ht="15" x14ac:dyDescent="0.2">
      <c r="A7091" s="33">
        <v>39186</v>
      </c>
      <c r="B7091" s="124" t="s">
        <v>19962</v>
      </c>
      <c r="C7091" s="125" t="s">
        <v>14755</v>
      </c>
      <c r="D7091" s="126" t="s">
        <v>1310</v>
      </c>
    </row>
    <row r="7092" spans="1:4" ht="15" x14ac:dyDescent="0.2">
      <c r="A7092" s="33">
        <v>39188</v>
      </c>
      <c r="B7092" s="124" t="s">
        <v>19963</v>
      </c>
      <c r="C7092" s="125" t="s">
        <v>14755</v>
      </c>
      <c r="D7092" s="126" t="s">
        <v>606</v>
      </c>
    </row>
    <row r="7093" spans="1:4" ht="15" x14ac:dyDescent="0.2">
      <c r="A7093" s="33">
        <v>39187</v>
      </c>
      <c r="B7093" s="124" t="s">
        <v>19964</v>
      </c>
      <c r="C7093" s="125" t="s">
        <v>14755</v>
      </c>
      <c r="D7093" s="126" t="s">
        <v>989</v>
      </c>
    </row>
    <row r="7094" spans="1:4" ht="15" x14ac:dyDescent="0.2">
      <c r="A7094" s="33">
        <v>39184</v>
      </c>
      <c r="B7094" s="124" t="s">
        <v>19965</v>
      </c>
      <c r="C7094" s="125" t="s">
        <v>14755</v>
      </c>
      <c r="D7094" s="126" t="s">
        <v>733</v>
      </c>
    </row>
    <row r="7095" spans="1:4" ht="15" x14ac:dyDescent="0.2">
      <c r="A7095" s="33">
        <v>39185</v>
      </c>
      <c r="B7095" s="124" t="s">
        <v>19966</v>
      </c>
      <c r="C7095" s="125" t="s">
        <v>14755</v>
      </c>
      <c r="D7095" s="126" t="s">
        <v>715</v>
      </c>
    </row>
    <row r="7096" spans="1:4" ht="15" x14ac:dyDescent="0.2">
      <c r="A7096" s="33">
        <v>39198</v>
      </c>
      <c r="B7096" s="124" t="s">
        <v>19967</v>
      </c>
      <c r="C7096" s="125" t="s">
        <v>14755</v>
      </c>
      <c r="D7096" s="126" t="s">
        <v>14711</v>
      </c>
    </row>
    <row r="7097" spans="1:4" ht="15" x14ac:dyDescent="0.2">
      <c r="A7097" s="33">
        <v>39197</v>
      </c>
      <c r="B7097" s="124" t="s">
        <v>19968</v>
      </c>
      <c r="C7097" s="125" t="s">
        <v>14755</v>
      </c>
      <c r="D7097" s="126" t="s">
        <v>17242</v>
      </c>
    </row>
    <row r="7098" spans="1:4" ht="15" x14ac:dyDescent="0.2">
      <c r="A7098" s="33">
        <v>39196</v>
      </c>
      <c r="B7098" s="124" t="s">
        <v>19969</v>
      </c>
      <c r="C7098" s="125" t="s">
        <v>14755</v>
      </c>
      <c r="D7098" s="126" t="s">
        <v>17587</v>
      </c>
    </row>
    <row r="7099" spans="1:4" ht="15" x14ac:dyDescent="0.2">
      <c r="A7099" s="33">
        <v>39199</v>
      </c>
      <c r="B7099" s="124" t="s">
        <v>19970</v>
      </c>
      <c r="C7099" s="125" t="s">
        <v>14755</v>
      </c>
      <c r="D7099" s="126" t="s">
        <v>744</v>
      </c>
    </row>
    <row r="7100" spans="1:4" ht="15" x14ac:dyDescent="0.2">
      <c r="A7100" s="33">
        <v>39195</v>
      </c>
      <c r="B7100" s="124" t="s">
        <v>19971</v>
      </c>
      <c r="C7100" s="125" t="s">
        <v>14755</v>
      </c>
      <c r="D7100" s="126" t="s">
        <v>511</v>
      </c>
    </row>
    <row r="7101" spans="1:4" ht="15" x14ac:dyDescent="0.2">
      <c r="A7101" s="33">
        <v>39194</v>
      </c>
      <c r="B7101" s="124" t="s">
        <v>19972</v>
      </c>
      <c r="C7101" s="125" t="s">
        <v>14755</v>
      </c>
      <c r="D7101" s="126" t="s">
        <v>5882</v>
      </c>
    </row>
    <row r="7102" spans="1:4" ht="15" x14ac:dyDescent="0.2">
      <c r="A7102" s="33">
        <v>39193</v>
      </c>
      <c r="B7102" s="124" t="s">
        <v>19973</v>
      </c>
      <c r="C7102" s="125" t="s">
        <v>14755</v>
      </c>
      <c r="D7102" s="126" t="s">
        <v>17413</v>
      </c>
    </row>
    <row r="7103" spans="1:4" ht="15" x14ac:dyDescent="0.2">
      <c r="A7103" s="33">
        <v>39192</v>
      </c>
      <c r="B7103" s="124" t="s">
        <v>19974</v>
      </c>
      <c r="C7103" s="125" t="s">
        <v>14755</v>
      </c>
      <c r="D7103" s="126" t="s">
        <v>14010</v>
      </c>
    </row>
    <row r="7104" spans="1:4" ht="15" x14ac:dyDescent="0.2">
      <c r="A7104" s="33">
        <v>39920</v>
      </c>
      <c r="B7104" s="124" t="s">
        <v>19975</v>
      </c>
      <c r="C7104" s="125" t="s">
        <v>14755</v>
      </c>
      <c r="D7104" s="126" t="s">
        <v>722</v>
      </c>
    </row>
    <row r="7105" spans="1:4" ht="15" x14ac:dyDescent="0.2">
      <c r="A7105" s="33">
        <v>39201</v>
      </c>
      <c r="B7105" s="124" t="s">
        <v>19976</v>
      </c>
      <c r="C7105" s="125" t="s">
        <v>14755</v>
      </c>
      <c r="D7105" s="126" t="s">
        <v>19977</v>
      </c>
    </row>
    <row r="7106" spans="1:4" ht="15" x14ac:dyDescent="0.2">
      <c r="A7106" s="33">
        <v>39200</v>
      </c>
      <c r="B7106" s="124" t="s">
        <v>19978</v>
      </c>
      <c r="C7106" s="125" t="s">
        <v>14755</v>
      </c>
      <c r="D7106" s="126" t="s">
        <v>16266</v>
      </c>
    </row>
    <row r="7107" spans="1:4" ht="15" x14ac:dyDescent="0.2">
      <c r="A7107" s="33">
        <v>39203</v>
      </c>
      <c r="B7107" s="124" t="s">
        <v>19979</v>
      </c>
      <c r="C7107" s="125" t="s">
        <v>14755</v>
      </c>
      <c r="D7107" s="126" t="s">
        <v>14578</v>
      </c>
    </row>
    <row r="7108" spans="1:4" ht="15" x14ac:dyDescent="0.2">
      <c r="A7108" s="33">
        <v>39202</v>
      </c>
      <c r="B7108" s="124" t="s">
        <v>19980</v>
      </c>
      <c r="C7108" s="125" t="s">
        <v>14755</v>
      </c>
      <c r="D7108" s="126" t="s">
        <v>18773</v>
      </c>
    </row>
    <row r="7109" spans="1:4" ht="15" x14ac:dyDescent="0.2">
      <c r="A7109" s="33">
        <v>39205</v>
      </c>
      <c r="B7109" s="124" t="s">
        <v>19981</v>
      </c>
      <c r="C7109" s="125" t="s">
        <v>14755</v>
      </c>
      <c r="D7109" s="126" t="s">
        <v>14410</v>
      </c>
    </row>
    <row r="7110" spans="1:4" ht="15" x14ac:dyDescent="0.2">
      <c r="A7110" s="33">
        <v>39204</v>
      </c>
      <c r="B7110" s="124" t="s">
        <v>19982</v>
      </c>
      <c r="C7110" s="125" t="s">
        <v>14755</v>
      </c>
      <c r="D7110" s="126" t="s">
        <v>18141</v>
      </c>
    </row>
    <row r="7111" spans="1:4" ht="15" x14ac:dyDescent="0.2">
      <c r="A7111" s="33">
        <v>39206</v>
      </c>
      <c r="B7111" s="124" t="s">
        <v>19983</v>
      </c>
      <c r="C7111" s="125" t="s">
        <v>14755</v>
      </c>
      <c r="D7111" s="126" t="s">
        <v>19984</v>
      </c>
    </row>
    <row r="7112" spans="1:4" ht="15" x14ac:dyDescent="0.2">
      <c r="A7112" s="33">
        <v>797</v>
      </c>
      <c r="B7112" s="124" t="s">
        <v>19985</v>
      </c>
      <c r="C7112" s="125" t="s">
        <v>14755</v>
      </c>
      <c r="D7112" s="126" t="s">
        <v>19986</v>
      </c>
    </row>
    <row r="7113" spans="1:4" ht="15" x14ac:dyDescent="0.2">
      <c r="A7113" s="33">
        <v>798</v>
      </c>
      <c r="B7113" s="124" t="s">
        <v>19987</v>
      </c>
      <c r="C7113" s="125" t="s">
        <v>14755</v>
      </c>
      <c r="D7113" s="126" t="s">
        <v>269</v>
      </c>
    </row>
    <row r="7114" spans="1:4" ht="15" x14ac:dyDescent="0.2">
      <c r="A7114" s="33">
        <v>796</v>
      </c>
      <c r="B7114" s="124" t="s">
        <v>19988</v>
      </c>
      <c r="C7114" s="125" t="s">
        <v>14755</v>
      </c>
      <c r="D7114" s="126" t="s">
        <v>4968</v>
      </c>
    </row>
    <row r="7115" spans="1:4" ht="15" x14ac:dyDescent="0.2">
      <c r="A7115" s="33">
        <v>799</v>
      </c>
      <c r="B7115" s="124" t="s">
        <v>19989</v>
      </c>
      <c r="C7115" s="125" t="s">
        <v>14755</v>
      </c>
      <c r="D7115" s="126" t="s">
        <v>843</v>
      </c>
    </row>
    <row r="7116" spans="1:4" ht="15" x14ac:dyDescent="0.2">
      <c r="A7116" s="33">
        <v>792</v>
      </c>
      <c r="B7116" s="124" t="s">
        <v>19990</v>
      </c>
      <c r="C7116" s="125" t="s">
        <v>14755</v>
      </c>
      <c r="D7116" s="126" t="s">
        <v>4175</v>
      </c>
    </row>
    <row r="7117" spans="1:4" ht="15" x14ac:dyDescent="0.2">
      <c r="A7117" s="33">
        <v>804</v>
      </c>
      <c r="B7117" s="124" t="s">
        <v>19991</v>
      </c>
      <c r="C7117" s="125" t="s">
        <v>14755</v>
      </c>
      <c r="D7117" s="126" t="s">
        <v>13277</v>
      </c>
    </row>
    <row r="7118" spans="1:4" ht="15" x14ac:dyDescent="0.2">
      <c r="A7118" s="33">
        <v>793</v>
      </c>
      <c r="B7118" s="124" t="s">
        <v>19992</v>
      </c>
      <c r="C7118" s="125" t="s">
        <v>14755</v>
      </c>
      <c r="D7118" s="126" t="s">
        <v>882</v>
      </c>
    </row>
    <row r="7119" spans="1:4" ht="15" x14ac:dyDescent="0.2">
      <c r="A7119" s="33">
        <v>801</v>
      </c>
      <c r="B7119" s="124" t="s">
        <v>19993</v>
      </c>
      <c r="C7119" s="125" t="s">
        <v>14755</v>
      </c>
      <c r="D7119" s="126" t="s">
        <v>2564</v>
      </c>
    </row>
    <row r="7120" spans="1:4" ht="15" x14ac:dyDescent="0.2">
      <c r="A7120" s="33">
        <v>794</v>
      </c>
      <c r="B7120" s="124" t="s">
        <v>19994</v>
      </c>
      <c r="C7120" s="125" t="s">
        <v>14755</v>
      </c>
      <c r="D7120" s="126" t="s">
        <v>860</v>
      </c>
    </row>
    <row r="7121" spans="1:4" ht="15" x14ac:dyDescent="0.2">
      <c r="A7121" s="33">
        <v>802</v>
      </c>
      <c r="B7121" s="124" t="s">
        <v>19995</v>
      </c>
      <c r="C7121" s="125" t="s">
        <v>14755</v>
      </c>
      <c r="D7121" s="126" t="s">
        <v>912</v>
      </c>
    </row>
    <row r="7122" spans="1:4" ht="15" x14ac:dyDescent="0.2">
      <c r="A7122" s="33">
        <v>803</v>
      </c>
      <c r="B7122" s="124" t="s">
        <v>19996</v>
      </c>
      <c r="C7122" s="125" t="s">
        <v>14755</v>
      </c>
      <c r="D7122" s="126" t="s">
        <v>2173</v>
      </c>
    </row>
    <row r="7123" spans="1:4" ht="15" x14ac:dyDescent="0.2">
      <c r="A7123" s="33">
        <v>38001</v>
      </c>
      <c r="B7123" s="124" t="s">
        <v>19997</v>
      </c>
      <c r="C7123" s="125" t="s">
        <v>14755</v>
      </c>
      <c r="D7123" s="126" t="s">
        <v>221</v>
      </c>
    </row>
    <row r="7124" spans="1:4" ht="15" x14ac:dyDescent="0.2">
      <c r="A7124" s="33">
        <v>38002</v>
      </c>
      <c r="B7124" s="124" t="s">
        <v>19998</v>
      </c>
      <c r="C7124" s="125" t="s">
        <v>14755</v>
      </c>
      <c r="D7124" s="126" t="s">
        <v>1682</v>
      </c>
    </row>
    <row r="7125" spans="1:4" ht="15" x14ac:dyDescent="0.2">
      <c r="A7125" s="33">
        <v>38003</v>
      </c>
      <c r="B7125" s="124" t="s">
        <v>19999</v>
      </c>
      <c r="C7125" s="125" t="s">
        <v>14755</v>
      </c>
      <c r="D7125" s="126" t="s">
        <v>20000</v>
      </c>
    </row>
    <row r="7126" spans="1:4" ht="15" x14ac:dyDescent="0.2">
      <c r="A7126" s="33">
        <v>38004</v>
      </c>
      <c r="B7126" s="124" t="s">
        <v>20001</v>
      </c>
      <c r="C7126" s="125" t="s">
        <v>14755</v>
      </c>
      <c r="D7126" s="126" t="s">
        <v>13580</v>
      </c>
    </row>
    <row r="7127" spans="1:4" ht="15" x14ac:dyDescent="0.2">
      <c r="A7127" s="33">
        <v>36327</v>
      </c>
      <c r="B7127" s="124" t="s">
        <v>20002</v>
      </c>
      <c r="C7127" s="125" t="s">
        <v>14755</v>
      </c>
      <c r="D7127" s="126" t="s">
        <v>613</v>
      </c>
    </row>
    <row r="7128" spans="1:4" ht="15" x14ac:dyDescent="0.2">
      <c r="A7128" s="33">
        <v>38992</v>
      </c>
      <c r="B7128" s="124" t="s">
        <v>20003</v>
      </c>
      <c r="C7128" s="125" t="s">
        <v>14755</v>
      </c>
      <c r="D7128" s="126" t="s">
        <v>2688</v>
      </c>
    </row>
    <row r="7129" spans="1:4" ht="15" x14ac:dyDescent="0.2">
      <c r="A7129" s="33">
        <v>38993</v>
      </c>
      <c r="B7129" s="124" t="s">
        <v>20004</v>
      </c>
      <c r="C7129" s="125" t="s">
        <v>14755</v>
      </c>
      <c r="D7129" s="126" t="s">
        <v>493</v>
      </c>
    </row>
    <row r="7130" spans="1:4" ht="15" x14ac:dyDescent="0.2">
      <c r="A7130" s="33">
        <v>38418</v>
      </c>
      <c r="B7130" s="124" t="s">
        <v>20005</v>
      </c>
      <c r="C7130" s="125" t="s">
        <v>14755</v>
      </c>
      <c r="D7130" s="126" t="s">
        <v>3782</v>
      </c>
    </row>
    <row r="7131" spans="1:4" ht="15" x14ac:dyDescent="0.2">
      <c r="A7131" s="33">
        <v>39178</v>
      </c>
      <c r="B7131" s="124" t="s">
        <v>20006</v>
      </c>
      <c r="C7131" s="125" t="s">
        <v>14755</v>
      </c>
      <c r="D7131" s="126" t="s">
        <v>851</v>
      </c>
    </row>
    <row r="7132" spans="1:4" ht="15" x14ac:dyDescent="0.2">
      <c r="A7132" s="33">
        <v>39177</v>
      </c>
      <c r="B7132" s="124" t="s">
        <v>20007</v>
      </c>
      <c r="C7132" s="125" t="s">
        <v>14755</v>
      </c>
      <c r="D7132" s="126" t="s">
        <v>802</v>
      </c>
    </row>
    <row r="7133" spans="1:4" ht="15" x14ac:dyDescent="0.2">
      <c r="A7133" s="33">
        <v>39174</v>
      </c>
      <c r="B7133" s="124" t="s">
        <v>20008</v>
      </c>
      <c r="C7133" s="125" t="s">
        <v>14755</v>
      </c>
      <c r="D7133" s="126" t="s">
        <v>1284</v>
      </c>
    </row>
    <row r="7134" spans="1:4" ht="15" x14ac:dyDescent="0.2">
      <c r="A7134" s="33">
        <v>39176</v>
      </c>
      <c r="B7134" s="124" t="s">
        <v>20009</v>
      </c>
      <c r="C7134" s="125" t="s">
        <v>14755</v>
      </c>
      <c r="D7134" s="126" t="s">
        <v>488</v>
      </c>
    </row>
    <row r="7135" spans="1:4" ht="15" x14ac:dyDescent="0.2">
      <c r="A7135" s="33">
        <v>39180</v>
      </c>
      <c r="B7135" s="124" t="s">
        <v>20010</v>
      </c>
      <c r="C7135" s="125" t="s">
        <v>14755</v>
      </c>
      <c r="D7135" s="126" t="s">
        <v>8043</v>
      </c>
    </row>
    <row r="7136" spans="1:4" ht="15" x14ac:dyDescent="0.2">
      <c r="A7136" s="33">
        <v>39179</v>
      </c>
      <c r="B7136" s="124" t="s">
        <v>20011</v>
      </c>
      <c r="C7136" s="125" t="s">
        <v>14755</v>
      </c>
      <c r="D7136" s="126" t="s">
        <v>1173</v>
      </c>
    </row>
    <row r="7137" spans="1:4" ht="15" x14ac:dyDescent="0.2">
      <c r="A7137" s="33">
        <v>39175</v>
      </c>
      <c r="B7137" s="124" t="s">
        <v>20012</v>
      </c>
      <c r="C7137" s="125" t="s">
        <v>14755</v>
      </c>
      <c r="D7137" s="126" t="s">
        <v>269</v>
      </c>
    </row>
    <row r="7138" spans="1:4" ht="15" x14ac:dyDescent="0.2">
      <c r="A7138" s="33">
        <v>39217</v>
      </c>
      <c r="B7138" s="124" t="s">
        <v>20013</v>
      </c>
      <c r="C7138" s="125" t="s">
        <v>14755</v>
      </c>
      <c r="D7138" s="126" t="s">
        <v>230</v>
      </c>
    </row>
    <row r="7139" spans="1:4" ht="15" x14ac:dyDescent="0.2">
      <c r="A7139" s="33">
        <v>39181</v>
      </c>
      <c r="B7139" s="124" t="s">
        <v>20014</v>
      </c>
      <c r="C7139" s="125" t="s">
        <v>14755</v>
      </c>
      <c r="D7139" s="126" t="s">
        <v>14462</v>
      </c>
    </row>
    <row r="7140" spans="1:4" ht="15" x14ac:dyDescent="0.2">
      <c r="A7140" s="33">
        <v>39182</v>
      </c>
      <c r="B7140" s="124" t="s">
        <v>20015</v>
      </c>
      <c r="C7140" s="125" t="s">
        <v>14755</v>
      </c>
      <c r="D7140" s="126" t="s">
        <v>814</v>
      </c>
    </row>
    <row r="7141" spans="1:4" ht="30" x14ac:dyDescent="0.2">
      <c r="A7141" s="33">
        <v>12616</v>
      </c>
      <c r="B7141" s="124" t="s">
        <v>20016</v>
      </c>
      <c r="C7141" s="125" t="s">
        <v>14755</v>
      </c>
      <c r="D7141" s="126" t="s">
        <v>364</v>
      </c>
    </row>
    <row r="7142" spans="1:4" ht="30" x14ac:dyDescent="0.2">
      <c r="A7142" s="33">
        <v>1049</v>
      </c>
      <c r="B7142" s="124" t="s">
        <v>20017</v>
      </c>
      <c r="C7142" s="125" t="s">
        <v>14755</v>
      </c>
      <c r="D7142" s="126" t="s">
        <v>2618</v>
      </c>
    </row>
    <row r="7143" spans="1:4" ht="30" x14ac:dyDescent="0.2">
      <c r="A7143" s="33">
        <v>1099</v>
      </c>
      <c r="B7143" s="124" t="s">
        <v>20018</v>
      </c>
      <c r="C7143" s="125" t="s">
        <v>14755</v>
      </c>
      <c r="D7143" s="126" t="s">
        <v>753</v>
      </c>
    </row>
    <row r="7144" spans="1:4" ht="30" x14ac:dyDescent="0.2">
      <c r="A7144" s="33">
        <v>39678</v>
      </c>
      <c r="B7144" s="124" t="s">
        <v>20019</v>
      </c>
      <c r="C7144" s="125" t="s">
        <v>14755</v>
      </c>
      <c r="D7144" s="126" t="s">
        <v>419</v>
      </c>
    </row>
    <row r="7145" spans="1:4" ht="30" x14ac:dyDescent="0.2">
      <c r="A7145" s="33">
        <v>1050</v>
      </c>
      <c r="B7145" s="124" t="s">
        <v>20020</v>
      </c>
      <c r="C7145" s="125" t="s">
        <v>14755</v>
      </c>
      <c r="D7145" s="126" t="s">
        <v>740</v>
      </c>
    </row>
    <row r="7146" spans="1:4" ht="30" x14ac:dyDescent="0.2">
      <c r="A7146" s="33">
        <v>1101</v>
      </c>
      <c r="B7146" s="124" t="s">
        <v>20021</v>
      </c>
      <c r="C7146" s="125" t="s">
        <v>14755</v>
      </c>
      <c r="D7146" s="126" t="s">
        <v>266</v>
      </c>
    </row>
    <row r="7147" spans="1:4" ht="30" x14ac:dyDescent="0.2">
      <c r="A7147" s="33">
        <v>1100</v>
      </c>
      <c r="B7147" s="124" t="s">
        <v>20022</v>
      </c>
      <c r="C7147" s="125" t="s">
        <v>14755</v>
      </c>
      <c r="D7147" s="126" t="s">
        <v>14431</v>
      </c>
    </row>
    <row r="7148" spans="1:4" ht="30" x14ac:dyDescent="0.2">
      <c r="A7148" s="33">
        <v>39679</v>
      </c>
      <c r="B7148" s="124" t="s">
        <v>20023</v>
      </c>
      <c r="C7148" s="125" t="s">
        <v>14755</v>
      </c>
      <c r="D7148" s="126" t="s">
        <v>20024</v>
      </c>
    </row>
    <row r="7149" spans="1:4" ht="30" x14ac:dyDescent="0.2">
      <c r="A7149" s="33">
        <v>1098</v>
      </c>
      <c r="B7149" s="124" t="s">
        <v>20025</v>
      </c>
      <c r="C7149" s="125" t="s">
        <v>14755</v>
      </c>
      <c r="D7149" s="126" t="s">
        <v>650</v>
      </c>
    </row>
    <row r="7150" spans="1:4" ht="30" x14ac:dyDescent="0.2">
      <c r="A7150" s="33">
        <v>1102</v>
      </c>
      <c r="B7150" s="124" t="s">
        <v>20026</v>
      </c>
      <c r="C7150" s="125" t="s">
        <v>14755</v>
      </c>
      <c r="D7150" s="126" t="s">
        <v>14354</v>
      </c>
    </row>
    <row r="7151" spans="1:4" ht="30" x14ac:dyDescent="0.2">
      <c r="A7151" s="33">
        <v>1051</v>
      </c>
      <c r="B7151" s="124" t="s">
        <v>20027</v>
      </c>
      <c r="C7151" s="125" t="s">
        <v>14755</v>
      </c>
      <c r="D7151" s="126" t="s">
        <v>20028</v>
      </c>
    </row>
    <row r="7152" spans="1:4" ht="15" x14ac:dyDescent="0.2">
      <c r="A7152" s="33">
        <v>37399</v>
      </c>
      <c r="B7152" s="124" t="s">
        <v>20029</v>
      </c>
      <c r="C7152" s="125" t="s">
        <v>14755</v>
      </c>
      <c r="D7152" s="126" t="s">
        <v>1244</v>
      </c>
    </row>
    <row r="7153" spans="1:4" ht="15" x14ac:dyDescent="0.2">
      <c r="A7153" s="33">
        <v>42655</v>
      </c>
      <c r="B7153" s="124" t="s">
        <v>20030</v>
      </c>
      <c r="C7153" s="125" t="s">
        <v>1395</v>
      </c>
      <c r="D7153" s="126" t="s">
        <v>551</v>
      </c>
    </row>
    <row r="7154" spans="1:4" ht="15" x14ac:dyDescent="0.2">
      <c r="A7154" s="33">
        <v>25004</v>
      </c>
      <c r="B7154" s="124" t="s">
        <v>20031</v>
      </c>
      <c r="C7154" s="125" t="s">
        <v>1395</v>
      </c>
      <c r="D7154" s="126" t="s">
        <v>17860</v>
      </c>
    </row>
    <row r="7155" spans="1:4" ht="15" x14ac:dyDescent="0.2">
      <c r="A7155" s="33">
        <v>25002</v>
      </c>
      <c r="B7155" s="124" t="s">
        <v>20032</v>
      </c>
      <c r="C7155" s="125" t="s">
        <v>1395</v>
      </c>
      <c r="D7155" s="126" t="s">
        <v>5889</v>
      </c>
    </row>
    <row r="7156" spans="1:4" ht="15" x14ac:dyDescent="0.2">
      <c r="A7156" s="33">
        <v>37409</v>
      </c>
      <c r="B7156" s="124" t="s">
        <v>20033</v>
      </c>
      <c r="C7156" s="125" t="s">
        <v>1395</v>
      </c>
      <c r="D7156" s="126" t="s">
        <v>20034</v>
      </c>
    </row>
    <row r="7157" spans="1:4" ht="15" x14ac:dyDescent="0.2">
      <c r="A7157" s="33">
        <v>841</v>
      </c>
      <c r="B7157" s="124" t="s">
        <v>20035</v>
      </c>
      <c r="C7157" s="125" t="s">
        <v>1395</v>
      </c>
      <c r="D7157" s="126" t="s">
        <v>16298</v>
      </c>
    </row>
    <row r="7158" spans="1:4" ht="15" x14ac:dyDescent="0.2">
      <c r="A7158" s="33">
        <v>25005</v>
      </c>
      <c r="B7158" s="124" t="s">
        <v>20036</v>
      </c>
      <c r="C7158" s="125" t="s">
        <v>1395</v>
      </c>
      <c r="D7158" s="126" t="s">
        <v>20037</v>
      </c>
    </row>
    <row r="7159" spans="1:4" ht="15" x14ac:dyDescent="0.2">
      <c r="A7159" s="33">
        <v>25003</v>
      </c>
      <c r="B7159" s="124" t="s">
        <v>20038</v>
      </c>
      <c r="C7159" s="125" t="s">
        <v>1395</v>
      </c>
      <c r="D7159" s="126" t="s">
        <v>16451</v>
      </c>
    </row>
    <row r="7160" spans="1:4" ht="15" x14ac:dyDescent="0.2">
      <c r="A7160" s="33">
        <v>37410</v>
      </c>
      <c r="B7160" s="124" t="s">
        <v>20039</v>
      </c>
      <c r="C7160" s="125" t="s">
        <v>1395</v>
      </c>
      <c r="D7160" s="126" t="s">
        <v>20037</v>
      </c>
    </row>
    <row r="7161" spans="1:4" ht="15" x14ac:dyDescent="0.2">
      <c r="A7161" s="33">
        <v>842</v>
      </c>
      <c r="B7161" s="124" t="s">
        <v>20040</v>
      </c>
      <c r="C7161" s="125" t="s">
        <v>1395</v>
      </c>
      <c r="D7161" s="126" t="s">
        <v>504</v>
      </c>
    </row>
    <row r="7162" spans="1:4" ht="15" x14ac:dyDescent="0.2">
      <c r="A7162" s="33">
        <v>862</v>
      </c>
      <c r="B7162" s="124" t="s">
        <v>20041</v>
      </c>
      <c r="C7162" s="125" t="s">
        <v>1394</v>
      </c>
      <c r="D7162" s="126" t="s">
        <v>205</v>
      </c>
    </row>
    <row r="7163" spans="1:4" ht="15" x14ac:dyDescent="0.2">
      <c r="A7163" s="33">
        <v>866</v>
      </c>
      <c r="B7163" s="124" t="s">
        <v>20042</v>
      </c>
      <c r="C7163" s="125" t="s">
        <v>1394</v>
      </c>
      <c r="D7163" s="126" t="s">
        <v>14522</v>
      </c>
    </row>
    <row r="7164" spans="1:4" ht="15" x14ac:dyDescent="0.2">
      <c r="A7164" s="33">
        <v>892</v>
      </c>
      <c r="B7164" s="124" t="s">
        <v>20043</v>
      </c>
      <c r="C7164" s="125" t="s">
        <v>1394</v>
      </c>
      <c r="D7164" s="126" t="s">
        <v>20044</v>
      </c>
    </row>
    <row r="7165" spans="1:4" ht="15" x14ac:dyDescent="0.2">
      <c r="A7165" s="33">
        <v>857</v>
      </c>
      <c r="B7165" s="124" t="s">
        <v>20045</v>
      </c>
      <c r="C7165" s="125" t="s">
        <v>1394</v>
      </c>
      <c r="D7165" s="126" t="s">
        <v>831</v>
      </c>
    </row>
    <row r="7166" spans="1:4" ht="15" x14ac:dyDescent="0.2">
      <c r="A7166" s="33">
        <v>37404</v>
      </c>
      <c r="B7166" s="124" t="s">
        <v>20046</v>
      </c>
      <c r="C7166" s="125" t="s">
        <v>1394</v>
      </c>
      <c r="D7166" s="126" t="s">
        <v>20047</v>
      </c>
    </row>
    <row r="7167" spans="1:4" ht="15" x14ac:dyDescent="0.2">
      <c r="A7167" s="33">
        <v>868</v>
      </c>
      <c r="B7167" s="124" t="s">
        <v>20048</v>
      </c>
      <c r="C7167" s="125" t="s">
        <v>1394</v>
      </c>
      <c r="D7167" s="126" t="s">
        <v>175</v>
      </c>
    </row>
    <row r="7168" spans="1:4" ht="15" x14ac:dyDescent="0.2">
      <c r="A7168" s="33">
        <v>870</v>
      </c>
      <c r="B7168" s="124" t="s">
        <v>20049</v>
      </c>
      <c r="C7168" s="125" t="s">
        <v>1394</v>
      </c>
      <c r="D7168" s="126" t="s">
        <v>20050</v>
      </c>
    </row>
    <row r="7169" spans="1:4" ht="15" x14ac:dyDescent="0.2">
      <c r="A7169" s="33">
        <v>863</v>
      </c>
      <c r="B7169" s="124" t="s">
        <v>20051</v>
      </c>
      <c r="C7169" s="125" t="s">
        <v>1394</v>
      </c>
      <c r="D7169" s="126" t="s">
        <v>16957</v>
      </c>
    </row>
    <row r="7170" spans="1:4" ht="15" x14ac:dyDescent="0.2">
      <c r="A7170" s="33">
        <v>867</v>
      </c>
      <c r="B7170" s="124" t="s">
        <v>20052</v>
      </c>
      <c r="C7170" s="125" t="s">
        <v>1394</v>
      </c>
      <c r="D7170" s="126" t="s">
        <v>507</v>
      </c>
    </row>
    <row r="7171" spans="1:4" ht="15" x14ac:dyDescent="0.2">
      <c r="A7171" s="33">
        <v>891</v>
      </c>
      <c r="B7171" s="124" t="s">
        <v>20053</v>
      </c>
      <c r="C7171" s="125" t="s">
        <v>1394</v>
      </c>
      <c r="D7171" s="126" t="s">
        <v>16314</v>
      </c>
    </row>
    <row r="7172" spans="1:4" ht="15" x14ac:dyDescent="0.2">
      <c r="A7172" s="33">
        <v>864</v>
      </c>
      <c r="B7172" s="124" t="s">
        <v>20054</v>
      </c>
      <c r="C7172" s="125" t="s">
        <v>1394</v>
      </c>
      <c r="D7172" s="126" t="s">
        <v>13560</v>
      </c>
    </row>
    <row r="7173" spans="1:4" ht="15" x14ac:dyDescent="0.2">
      <c r="A7173" s="33">
        <v>865</v>
      </c>
      <c r="B7173" s="124" t="s">
        <v>20055</v>
      </c>
      <c r="C7173" s="125" t="s">
        <v>1394</v>
      </c>
      <c r="D7173" s="126" t="s">
        <v>13356</v>
      </c>
    </row>
    <row r="7174" spans="1:4" ht="30" x14ac:dyDescent="0.2">
      <c r="A7174" s="33">
        <v>1006</v>
      </c>
      <c r="B7174" s="124" t="s">
        <v>20056</v>
      </c>
      <c r="C7174" s="125" t="s">
        <v>1394</v>
      </c>
      <c r="D7174" s="126" t="s">
        <v>6759</v>
      </c>
    </row>
    <row r="7175" spans="1:4" ht="15" x14ac:dyDescent="0.2">
      <c r="A7175" s="33">
        <v>948</v>
      </c>
      <c r="B7175" s="124" t="s">
        <v>20057</v>
      </c>
      <c r="C7175" s="125" t="s">
        <v>1394</v>
      </c>
      <c r="D7175" s="126" t="s">
        <v>13373</v>
      </c>
    </row>
    <row r="7176" spans="1:4" ht="15" x14ac:dyDescent="0.2">
      <c r="A7176" s="33">
        <v>947</v>
      </c>
      <c r="B7176" s="124" t="s">
        <v>20058</v>
      </c>
      <c r="C7176" s="125" t="s">
        <v>1394</v>
      </c>
      <c r="D7176" s="126" t="s">
        <v>8130</v>
      </c>
    </row>
    <row r="7177" spans="1:4" ht="15" x14ac:dyDescent="0.2">
      <c r="A7177" s="33">
        <v>911</v>
      </c>
      <c r="B7177" s="124" t="s">
        <v>20059</v>
      </c>
      <c r="C7177" s="125" t="s">
        <v>1394</v>
      </c>
      <c r="D7177" s="126" t="s">
        <v>7832</v>
      </c>
    </row>
    <row r="7178" spans="1:4" ht="15" x14ac:dyDescent="0.2">
      <c r="A7178" s="33">
        <v>925</v>
      </c>
      <c r="B7178" s="124" t="s">
        <v>20060</v>
      </c>
      <c r="C7178" s="125" t="s">
        <v>1394</v>
      </c>
      <c r="D7178" s="126" t="s">
        <v>13374</v>
      </c>
    </row>
    <row r="7179" spans="1:4" ht="15" x14ac:dyDescent="0.2">
      <c r="A7179" s="33">
        <v>954</v>
      </c>
      <c r="B7179" s="124" t="s">
        <v>20061</v>
      </c>
      <c r="C7179" s="125" t="s">
        <v>1394</v>
      </c>
      <c r="D7179" s="126" t="s">
        <v>13375</v>
      </c>
    </row>
    <row r="7180" spans="1:4" ht="15" x14ac:dyDescent="0.2">
      <c r="A7180" s="33">
        <v>901</v>
      </c>
      <c r="B7180" s="124" t="s">
        <v>20062</v>
      </c>
      <c r="C7180" s="125" t="s">
        <v>1394</v>
      </c>
      <c r="D7180" s="126" t="s">
        <v>2711</v>
      </c>
    </row>
    <row r="7181" spans="1:4" ht="15" x14ac:dyDescent="0.2">
      <c r="A7181" s="33">
        <v>926</v>
      </c>
      <c r="B7181" s="124" t="s">
        <v>20063</v>
      </c>
      <c r="C7181" s="125" t="s">
        <v>1394</v>
      </c>
      <c r="D7181" s="126" t="s">
        <v>13376</v>
      </c>
    </row>
    <row r="7182" spans="1:4" ht="15" x14ac:dyDescent="0.2">
      <c r="A7182" s="33">
        <v>912</v>
      </c>
      <c r="B7182" s="124" t="s">
        <v>20064</v>
      </c>
      <c r="C7182" s="125" t="s">
        <v>1394</v>
      </c>
      <c r="D7182" s="126" t="s">
        <v>13377</v>
      </c>
    </row>
    <row r="7183" spans="1:4" ht="15" x14ac:dyDescent="0.2">
      <c r="A7183" s="33">
        <v>955</v>
      </c>
      <c r="B7183" s="124" t="s">
        <v>20065</v>
      </c>
      <c r="C7183" s="125" t="s">
        <v>1394</v>
      </c>
      <c r="D7183" s="126" t="s">
        <v>13378</v>
      </c>
    </row>
    <row r="7184" spans="1:4" ht="15" x14ac:dyDescent="0.2">
      <c r="A7184" s="33">
        <v>946</v>
      </c>
      <c r="B7184" s="124" t="s">
        <v>20066</v>
      </c>
      <c r="C7184" s="125" t="s">
        <v>1394</v>
      </c>
      <c r="D7184" s="126" t="s">
        <v>379</v>
      </c>
    </row>
    <row r="7185" spans="1:4" ht="15" x14ac:dyDescent="0.2">
      <c r="A7185" s="33">
        <v>953</v>
      </c>
      <c r="B7185" s="124" t="s">
        <v>20067</v>
      </c>
      <c r="C7185" s="125" t="s">
        <v>1394</v>
      </c>
      <c r="D7185" s="126" t="s">
        <v>3117</v>
      </c>
    </row>
    <row r="7186" spans="1:4" ht="15" x14ac:dyDescent="0.2">
      <c r="A7186" s="33">
        <v>902</v>
      </c>
      <c r="B7186" s="124" t="s">
        <v>20068</v>
      </c>
      <c r="C7186" s="125" t="s">
        <v>1394</v>
      </c>
      <c r="D7186" s="126" t="s">
        <v>13379</v>
      </c>
    </row>
    <row r="7187" spans="1:4" ht="15" x14ac:dyDescent="0.2">
      <c r="A7187" s="33">
        <v>927</v>
      </c>
      <c r="B7187" s="124" t="s">
        <v>20069</v>
      </c>
      <c r="C7187" s="125" t="s">
        <v>1394</v>
      </c>
      <c r="D7187" s="126" t="s">
        <v>13380</v>
      </c>
    </row>
    <row r="7188" spans="1:4" ht="15" x14ac:dyDescent="0.2">
      <c r="A7188" s="33">
        <v>913</v>
      </c>
      <c r="B7188" s="124" t="s">
        <v>20070</v>
      </c>
      <c r="C7188" s="125" t="s">
        <v>1394</v>
      </c>
      <c r="D7188" s="126" t="s">
        <v>13381</v>
      </c>
    </row>
    <row r="7189" spans="1:4" ht="15" x14ac:dyDescent="0.2">
      <c r="A7189" s="33">
        <v>903</v>
      </c>
      <c r="B7189" s="124" t="s">
        <v>20071</v>
      </c>
      <c r="C7189" s="125" t="s">
        <v>1394</v>
      </c>
      <c r="D7189" s="126" t="s">
        <v>13382</v>
      </c>
    </row>
    <row r="7190" spans="1:4" ht="15" x14ac:dyDescent="0.2">
      <c r="A7190" s="33">
        <v>945</v>
      </c>
      <c r="B7190" s="124" t="s">
        <v>20072</v>
      </c>
      <c r="C7190" s="125" t="s">
        <v>1394</v>
      </c>
      <c r="D7190" s="126" t="s">
        <v>13383</v>
      </c>
    </row>
    <row r="7191" spans="1:4" ht="15" x14ac:dyDescent="0.2">
      <c r="A7191" s="33">
        <v>914</v>
      </c>
      <c r="B7191" s="124" t="s">
        <v>20073</v>
      </c>
      <c r="C7191" s="125" t="s">
        <v>1394</v>
      </c>
      <c r="D7191" s="126" t="s">
        <v>13384</v>
      </c>
    </row>
    <row r="7192" spans="1:4" ht="30" x14ac:dyDescent="0.2">
      <c r="A7192" s="33">
        <v>993</v>
      </c>
      <c r="B7192" s="124" t="s">
        <v>20074</v>
      </c>
      <c r="C7192" s="125" t="s">
        <v>1394</v>
      </c>
      <c r="D7192" s="126" t="s">
        <v>884</v>
      </c>
    </row>
    <row r="7193" spans="1:4" ht="30" x14ac:dyDescent="0.2">
      <c r="A7193" s="33">
        <v>1020</v>
      </c>
      <c r="B7193" s="124" t="s">
        <v>20075</v>
      </c>
      <c r="C7193" s="125" t="s">
        <v>1394</v>
      </c>
      <c r="D7193" s="126" t="s">
        <v>580</v>
      </c>
    </row>
    <row r="7194" spans="1:4" ht="30" x14ac:dyDescent="0.2">
      <c r="A7194" s="33">
        <v>1017</v>
      </c>
      <c r="B7194" s="124" t="s">
        <v>20076</v>
      </c>
      <c r="C7194" s="125" t="s">
        <v>1394</v>
      </c>
      <c r="D7194" s="126" t="s">
        <v>13385</v>
      </c>
    </row>
    <row r="7195" spans="1:4" ht="30" x14ac:dyDescent="0.2">
      <c r="A7195" s="33">
        <v>999</v>
      </c>
      <c r="B7195" s="124" t="s">
        <v>20077</v>
      </c>
      <c r="C7195" s="125" t="s">
        <v>1394</v>
      </c>
      <c r="D7195" s="126" t="s">
        <v>13386</v>
      </c>
    </row>
    <row r="7196" spans="1:4" ht="30" x14ac:dyDescent="0.2">
      <c r="A7196" s="33">
        <v>995</v>
      </c>
      <c r="B7196" s="124" t="s">
        <v>20078</v>
      </c>
      <c r="C7196" s="125" t="s">
        <v>1394</v>
      </c>
      <c r="D7196" s="126" t="s">
        <v>4640</v>
      </c>
    </row>
    <row r="7197" spans="1:4" ht="30" x14ac:dyDescent="0.2">
      <c r="A7197" s="33">
        <v>1000</v>
      </c>
      <c r="B7197" s="124" t="s">
        <v>20079</v>
      </c>
      <c r="C7197" s="125" t="s">
        <v>1394</v>
      </c>
      <c r="D7197" s="126" t="s">
        <v>13387</v>
      </c>
    </row>
    <row r="7198" spans="1:4" ht="30" x14ac:dyDescent="0.2">
      <c r="A7198" s="33">
        <v>1022</v>
      </c>
      <c r="B7198" s="124" t="s">
        <v>20080</v>
      </c>
      <c r="C7198" s="125" t="s">
        <v>1394</v>
      </c>
      <c r="D7198" s="126" t="s">
        <v>472</v>
      </c>
    </row>
    <row r="7199" spans="1:4" ht="30" x14ac:dyDescent="0.2">
      <c r="A7199" s="33">
        <v>1015</v>
      </c>
      <c r="B7199" s="124" t="s">
        <v>20081</v>
      </c>
      <c r="C7199" s="125" t="s">
        <v>1394</v>
      </c>
      <c r="D7199" s="126" t="s">
        <v>13388</v>
      </c>
    </row>
    <row r="7200" spans="1:4" ht="30" x14ac:dyDescent="0.2">
      <c r="A7200" s="33">
        <v>996</v>
      </c>
      <c r="B7200" s="124" t="s">
        <v>20082</v>
      </c>
      <c r="C7200" s="125" t="s">
        <v>1394</v>
      </c>
      <c r="D7200" s="126" t="s">
        <v>2878</v>
      </c>
    </row>
    <row r="7201" spans="1:4" ht="30" x14ac:dyDescent="0.2">
      <c r="A7201" s="33">
        <v>1001</v>
      </c>
      <c r="B7201" s="124" t="s">
        <v>20083</v>
      </c>
      <c r="C7201" s="125" t="s">
        <v>1394</v>
      </c>
      <c r="D7201" s="126" t="s">
        <v>13389</v>
      </c>
    </row>
    <row r="7202" spans="1:4" ht="30" x14ac:dyDescent="0.2">
      <c r="A7202" s="33">
        <v>1019</v>
      </c>
      <c r="B7202" s="124" t="s">
        <v>20084</v>
      </c>
      <c r="C7202" s="125" t="s">
        <v>1394</v>
      </c>
      <c r="D7202" s="126" t="s">
        <v>402</v>
      </c>
    </row>
    <row r="7203" spans="1:4" ht="30" x14ac:dyDescent="0.2">
      <c r="A7203" s="33">
        <v>1021</v>
      </c>
      <c r="B7203" s="124" t="s">
        <v>20085</v>
      </c>
      <c r="C7203" s="125" t="s">
        <v>1394</v>
      </c>
      <c r="D7203" s="126" t="s">
        <v>279</v>
      </c>
    </row>
    <row r="7204" spans="1:4" ht="30" x14ac:dyDescent="0.2">
      <c r="A7204" s="33">
        <v>39249</v>
      </c>
      <c r="B7204" s="124" t="s">
        <v>20086</v>
      </c>
      <c r="C7204" s="125" t="s">
        <v>1394</v>
      </c>
      <c r="D7204" s="126" t="s">
        <v>13390</v>
      </c>
    </row>
    <row r="7205" spans="1:4" ht="30" x14ac:dyDescent="0.2">
      <c r="A7205" s="33">
        <v>1018</v>
      </c>
      <c r="B7205" s="124" t="s">
        <v>20087</v>
      </c>
      <c r="C7205" s="125" t="s">
        <v>1394</v>
      </c>
      <c r="D7205" s="126" t="s">
        <v>13391</v>
      </c>
    </row>
    <row r="7206" spans="1:4" ht="30" x14ac:dyDescent="0.2">
      <c r="A7206" s="33">
        <v>39250</v>
      </c>
      <c r="B7206" s="124" t="s">
        <v>20088</v>
      </c>
      <c r="C7206" s="125" t="s">
        <v>1394</v>
      </c>
      <c r="D7206" s="126" t="s">
        <v>13392</v>
      </c>
    </row>
    <row r="7207" spans="1:4" ht="30" x14ac:dyDescent="0.2">
      <c r="A7207" s="33">
        <v>994</v>
      </c>
      <c r="B7207" s="124" t="s">
        <v>20089</v>
      </c>
      <c r="C7207" s="125" t="s">
        <v>1394</v>
      </c>
      <c r="D7207" s="126" t="s">
        <v>6697</v>
      </c>
    </row>
    <row r="7208" spans="1:4" ht="30" x14ac:dyDescent="0.2">
      <c r="A7208" s="33">
        <v>977</v>
      </c>
      <c r="B7208" s="124" t="s">
        <v>20090</v>
      </c>
      <c r="C7208" s="125" t="s">
        <v>1394</v>
      </c>
      <c r="D7208" s="126" t="s">
        <v>1354</v>
      </c>
    </row>
    <row r="7209" spans="1:4" ht="30" x14ac:dyDescent="0.2">
      <c r="A7209" s="33">
        <v>998</v>
      </c>
      <c r="B7209" s="124" t="s">
        <v>20091</v>
      </c>
      <c r="C7209" s="125" t="s">
        <v>1394</v>
      </c>
      <c r="D7209" s="126" t="s">
        <v>1335</v>
      </c>
    </row>
    <row r="7210" spans="1:4" ht="30" x14ac:dyDescent="0.2">
      <c r="A7210" s="33">
        <v>39251</v>
      </c>
      <c r="B7210" s="124" t="s">
        <v>20092</v>
      </c>
      <c r="C7210" s="125" t="s">
        <v>1394</v>
      </c>
      <c r="D7210" s="126" t="s">
        <v>387</v>
      </c>
    </row>
    <row r="7211" spans="1:4" ht="30" x14ac:dyDescent="0.2">
      <c r="A7211" s="33">
        <v>1011</v>
      </c>
      <c r="B7211" s="124" t="s">
        <v>20093</v>
      </c>
      <c r="C7211" s="125" t="s">
        <v>1394</v>
      </c>
      <c r="D7211" s="126" t="s">
        <v>388</v>
      </c>
    </row>
    <row r="7212" spans="1:4" ht="30" x14ac:dyDescent="0.2">
      <c r="A7212" s="33">
        <v>39252</v>
      </c>
      <c r="B7212" s="124" t="s">
        <v>20094</v>
      </c>
      <c r="C7212" s="125" t="s">
        <v>1394</v>
      </c>
      <c r="D7212" s="126" t="s">
        <v>225</v>
      </c>
    </row>
    <row r="7213" spans="1:4" ht="30" x14ac:dyDescent="0.2">
      <c r="A7213" s="33">
        <v>1013</v>
      </c>
      <c r="B7213" s="124" t="s">
        <v>20095</v>
      </c>
      <c r="C7213" s="125" t="s">
        <v>1394</v>
      </c>
      <c r="D7213" s="126" t="s">
        <v>2481</v>
      </c>
    </row>
    <row r="7214" spans="1:4" ht="30" x14ac:dyDescent="0.2">
      <c r="A7214" s="33">
        <v>980</v>
      </c>
      <c r="B7214" s="124" t="s">
        <v>20096</v>
      </c>
      <c r="C7214" s="125" t="s">
        <v>1394</v>
      </c>
      <c r="D7214" s="126" t="s">
        <v>13285</v>
      </c>
    </row>
    <row r="7215" spans="1:4" ht="30" x14ac:dyDescent="0.2">
      <c r="A7215" s="33">
        <v>39237</v>
      </c>
      <c r="B7215" s="124" t="s">
        <v>20097</v>
      </c>
      <c r="C7215" s="125" t="s">
        <v>1394</v>
      </c>
      <c r="D7215" s="126" t="s">
        <v>13393</v>
      </c>
    </row>
    <row r="7216" spans="1:4" ht="30" x14ac:dyDescent="0.2">
      <c r="A7216" s="33">
        <v>39238</v>
      </c>
      <c r="B7216" s="124" t="s">
        <v>20098</v>
      </c>
      <c r="C7216" s="125" t="s">
        <v>1394</v>
      </c>
      <c r="D7216" s="126" t="s">
        <v>13394</v>
      </c>
    </row>
    <row r="7217" spans="1:4" ht="30" x14ac:dyDescent="0.2">
      <c r="A7217" s="33">
        <v>979</v>
      </c>
      <c r="B7217" s="124" t="s">
        <v>20099</v>
      </c>
      <c r="C7217" s="125" t="s">
        <v>1394</v>
      </c>
      <c r="D7217" s="126" t="s">
        <v>1302</v>
      </c>
    </row>
    <row r="7218" spans="1:4" ht="30" x14ac:dyDescent="0.2">
      <c r="A7218" s="33">
        <v>39239</v>
      </c>
      <c r="B7218" s="124" t="s">
        <v>20100</v>
      </c>
      <c r="C7218" s="125" t="s">
        <v>1394</v>
      </c>
      <c r="D7218" s="126" t="s">
        <v>13395</v>
      </c>
    </row>
    <row r="7219" spans="1:4" ht="30" x14ac:dyDescent="0.2">
      <c r="A7219" s="33">
        <v>1014</v>
      </c>
      <c r="B7219" s="124" t="s">
        <v>20101</v>
      </c>
      <c r="C7219" s="125" t="s">
        <v>1394</v>
      </c>
      <c r="D7219" s="126" t="s">
        <v>1091</v>
      </c>
    </row>
    <row r="7220" spans="1:4" ht="30" x14ac:dyDescent="0.2">
      <c r="A7220" s="33">
        <v>39240</v>
      </c>
      <c r="B7220" s="124" t="s">
        <v>20102</v>
      </c>
      <c r="C7220" s="125" t="s">
        <v>1394</v>
      </c>
      <c r="D7220" s="126" t="s">
        <v>13396</v>
      </c>
    </row>
    <row r="7221" spans="1:4" ht="30" x14ac:dyDescent="0.2">
      <c r="A7221" s="33">
        <v>39232</v>
      </c>
      <c r="B7221" s="124" t="s">
        <v>20103</v>
      </c>
      <c r="C7221" s="125" t="s">
        <v>1394</v>
      </c>
      <c r="D7221" s="126" t="s">
        <v>13397</v>
      </c>
    </row>
    <row r="7222" spans="1:4" ht="30" x14ac:dyDescent="0.2">
      <c r="A7222" s="33">
        <v>39233</v>
      </c>
      <c r="B7222" s="124" t="s">
        <v>20104</v>
      </c>
      <c r="C7222" s="125" t="s">
        <v>1394</v>
      </c>
      <c r="D7222" s="126" t="s">
        <v>7146</v>
      </c>
    </row>
    <row r="7223" spans="1:4" ht="30" x14ac:dyDescent="0.2">
      <c r="A7223" s="33">
        <v>981</v>
      </c>
      <c r="B7223" s="124" t="s">
        <v>20105</v>
      </c>
      <c r="C7223" s="125" t="s">
        <v>1394</v>
      </c>
      <c r="D7223" s="126" t="s">
        <v>228</v>
      </c>
    </row>
    <row r="7224" spans="1:4" ht="30" x14ac:dyDescent="0.2">
      <c r="A7224" s="33">
        <v>39234</v>
      </c>
      <c r="B7224" s="124" t="s">
        <v>20106</v>
      </c>
      <c r="C7224" s="125" t="s">
        <v>1394</v>
      </c>
      <c r="D7224" s="126" t="s">
        <v>13364</v>
      </c>
    </row>
    <row r="7225" spans="1:4" ht="30" x14ac:dyDescent="0.2">
      <c r="A7225" s="33">
        <v>982</v>
      </c>
      <c r="B7225" s="124" t="s">
        <v>20107</v>
      </c>
      <c r="C7225" s="125" t="s">
        <v>1394</v>
      </c>
      <c r="D7225" s="126" t="s">
        <v>108</v>
      </c>
    </row>
    <row r="7226" spans="1:4" ht="30" x14ac:dyDescent="0.2">
      <c r="A7226" s="33">
        <v>39235</v>
      </c>
      <c r="B7226" s="124" t="s">
        <v>20108</v>
      </c>
      <c r="C7226" s="125" t="s">
        <v>1394</v>
      </c>
      <c r="D7226" s="126" t="s">
        <v>13398</v>
      </c>
    </row>
    <row r="7227" spans="1:4" ht="30" x14ac:dyDescent="0.2">
      <c r="A7227" s="33">
        <v>39236</v>
      </c>
      <c r="B7227" s="124" t="s">
        <v>20109</v>
      </c>
      <c r="C7227" s="125" t="s">
        <v>1394</v>
      </c>
      <c r="D7227" s="126" t="s">
        <v>13399</v>
      </c>
    </row>
    <row r="7228" spans="1:4" ht="30" x14ac:dyDescent="0.2">
      <c r="A7228" s="33">
        <v>876</v>
      </c>
      <c r="B7228" s="124" t="s">
        <v>20110</v>
      </c>
      <c r="C7228" s="125" t="s">
        <v>1394</v>
      </c>
      <c r="D7228" s="126" t="s">
        <v>13400</v>
      </c>
    </row>
    <row r="7229" spans="1:4" ht="30" x14ac:dyDescent="0.2">
      <c r="A7229" s="33">
        <v>877</v>
      </c>
      <c r="B7229" s="124" t="s">
        <v>20111</v>
      </c>
      <c r="C7229" s="125" t="s">
        <v>1394</v>
      </c>
      <c r="D7229" s="126" t="s">
        <v>1847</v>
      </c>
    </row>
    <row r="7230" spans="1:4" ht="30" x14ac:dyDescent="0.2">
      <c r="A7230" s="33">
        <v>882</v>
      </c>
      <c r="B7230" s="124" t="s">
        <v>20112</v>
      </c>
      <c r="C7230" s="125" t="s">
        <v>1394</v>
      </c>
      <c r="D7230" s="126" t="s">
        <v>13401</v>
      </c>
    </row>
    <row r="7231" spans="1:4" ht="30" x14ac:dyDescent="0.2">
      <c r="A7231" s="33">
        <v>878</v>
      </c>
      <c r="B7231" s="124" t="s">
        <v>20113</v>
      </c>
      <c r="C7231" s="125" t="s">
        <v>1394</v>
      </c>
      <c r="D7231" s="126" t="s">
        <v>13402</v>
      </c>
    </row>
    <row r="7232" spans="1:4" ht="30" x14ac:dyDescent="0.2">
      <c r="A7232" s="33">
        <v>879</v>
      </c>
      <c r="B7232" s="124" t="s">
        <v>20114</v>
      </c>
      <c r="C7232" s="125" t="s">
        <v>1394</v>
      </c>
      <c r="D7232" s="126" t="s">
        <v>13403</v>
      </c>
    </row>
    <row r="7233" spans="1:4" ht="30" x14ac:dyDescent="0.2">
      <c r="A7233" s="33">
        <v>880</v>
      </c>
      <c r="B7233" s="124" t="s">
        <v>20115</v>
      </c>
      <c r="C7233" s="125" t="s">
        <v>1394</v>
      </c>
      <c r="D7233" s="126" t="s">
        <v>13404</v>
      </c>
    </row>
    <row r="7234" spans="1:4" ht="30" x14ac:dyDescent="0.2">
      <c r="A7234" s="33">
        <v>873</v>
      </c>
      <c r="B7234" s="124" t="s">
        <v>20116</v>
      </c>
      <c r="C7234" s="125" t="s">
        <v>1394</v>
      </c>
      <c r="D7234" s="126" t="s">
        <v>3690</v>
      </c>
    </row>
    <row r="7235" spans="1:4" ht="30" x14ac:dyDescent="0.2">
      <c r="A7235" s="33">
        <v>881</v>
      </c>
      <c r="B7235" s="124" t="s">
        <v>20117</v>
      </c>
      <c r="C7235" s="125" t="s">
        <v>1394</v>
      </c>
      <c r="D7235" s="126" t="s">
        <v>13405</v>
      </c>
    </row>
    <row r="7236" spans="1:4" ht="30" x14ac:dyDescent="0.2">
      <c r="A7236" s="33">
        <v>874</v>
      </c>
      <c r="B7236" s="124" t="s">
        <v>20118</v>
      </c>
      <c r="C7236" s="125" t="s">
        <v>1394</v>
      </c>
      <c r="D7236" s="126" t="s">
        <v>13406</v>
      </c>
    </row>
    <row r="7237" spans="1:4" ht="30" x14ac:dyDescent="0.2">
      <c r="A7237" s="33">
        <v>875</v>
      </c>
      <c r="B7237" s="124" t="s">
        <v>20119</v>
      </c>
      <c r="C7237" s="125" t="s">
        <v>1394</v>
      </c>
      <c r="D7237" s="126" t="s">
        <v>13351</v>
      </c>
    </row>
    <row r="7238" spans="1:4" ht="30" x14ac:dyDescent="0.2">
      <c r="A7238" s="33">
        <v>983</v>
      </c>
      <c r="B7238" s="124" t="s">
        <v>20120</v>
      </c>
      <c r="C7238" s="125" t="s">
        <v>1394</v>
      </c>
      <c r="D7238" s="126" t="s">
        <v>859</v>
      </c>
    </row>
    <row r="7239" spans="1:4" ht="30" x14ac:dyDescent="0.2">
      <c r="A7239" s="33">
        <v>985</v>
      </c>
      <c r="B7239" s="124" t="s">
        <v>20121</v>
      </c>
      <c r="C7239" s="125" t="s">
        <v>1394</v>
      </c>
      <c r="D7239" s="126" t="s">
        <v>135</v>
      </c>
    </row>
    <row r="7240" spans="1:4" ht="30" x14ac:dyDescent="0.2">
      <c r="A7240" s="33">
        <v>990</v>
      </c>
      <c r="B7240" s="124" t="s">
        <v>20122</v>
      </c>
      <c r="C7240" s="125" t="s">
        <v>1394</v>
      </c>
      <c r="D7240" s="126" t="s">
        <v>13407</v>
      </c>
    </row>
    <row r="7241" spans="1:4" ht="30" x14ac:dyDescent="0.2">
      <c r="A7241" s="33">
        <v>39241</v>
      </c>
      <c r="B7241" s="124" t="s">
        <v>20123</v>
      </c>
      <c r="C7241" s="125" t="s">
        <v>1394</v>
      </c>
      <c r="D7241" s="126" t="s">
        <v>2078</v>
      </c>
    </row>
    <row r="7242" spans="1:4" ht="30" x14ac:dyDescent="0.2">
      <c r="A7242" s="33">
        <v>1005</v>
      </c>
      <c r="B7242" s="124" t="s">
        <v>20124</v>
      </c>
      <c r="C7242" s="125" t="s">
        <v>1394</v>
      </c>
      <c r="D7242" s="126" t="s">
        <v>13408</v>
      </c>
    </row>
    <row r="7243" spans="1:4" ht="30" x14ac:dyDescent="0.2">
      <c r="A7243" s="33">
        <v>984</v>
      </c>
      <c r="B7243" s="124" t="s">
        <v>20125</v>
      </c>
      <c r="C7243" s="125" t="s">
        <v>1394</v>
      </c>
      <c r="D7243" s="126" t="s">
        <v>275</v>
      </c>
    </row>
    <row r="7244" spans="1:4" ht="30" x14ac:dyDescent="0.2">
      <c r="A7244" s="33">
        <v>991</v>
      </c>
      <c r="B7244" s="124" t="s">
        <v>20126</v>
      </c>
      <c r="C7244" s="125" t="s">
        <v>1394</v>
      </c>
      <c r="D7244" s="126" t="s">
        <v>13409</v>
      </c>
    </row>
    <row r="7245" spans="1:4" ht="30" x14ac:dyDescent="0.2">
      <c r="A7245" s="33">
        <v>986</v>
      </c>
      <c r="B7245" s="124" t="s">
        <v>20127</v>
      </c>
      <c r="C7245" s="125" t="s">
        <v>1394</v>
      </c>
      <c r="D7245" s="126" t="s">
        <v>13410</v>
      </c>
    </row>
    <row r="7246" spans="1:4" ht="30" x14ac:dyDescent="0.2">
      <c r="A7246" s="33">
        <v>1024</v>
      </c>
      <c r="B7246" s="124" t="s">
        <v>20128</v>
      </c>
      <c r="C7246" s="125" t="s">
        <v>1394</v>
      </c>
      <c r="D7246" s="126" t="s">
        <v>13411</v>
      </c>
    </row>
    <row r="7247" spans="1:4" ht="30" x14ac:dyDescent="0.2">
      <c r="A7247" s="33">
        <v>987</v>
      </c>
      <c r="B7247" s="124" t="s">
        <v>20129</v>
      </c>
      <c r="C7247" s="125" t="s">
        <v>1394</v>
      </c>
      <c r="D7247" s="126" t="s">
        <v>582</v>
      </c>
    </row>
    <row r="7248" spans="1:4" ht="30" x14ac:dyDescent="0.2">
      <c r="A7248" s="33">
        <v>1003</v>
      </c>
      <c r="B7248" s="124" t="s">
        <v>20130</v>
      </c>
      <c r="C7248" s="125" t="s">
        <v>1394</v>
      </c>
      <c r="D7248" s="126" t="s">
        <v>227</v>
      </c>
    </row>
    <row r="7249" spans="1:4" ht="30" x14ac:dyDescent="0.2">
      <c r="A7249" s="33">
        <v>992</v>
      </c>
      <c r="B7249" s="124" t="s">
        <v>20131</v>
      </c>
      <c r="C7249" s="125" t="s">
        <v>1394</v>
      </c>
      <c r="D7249" s="126" t="s">
        <v>13412</v>
      </c>
    </row>
    <row r="7250" spans="1:4" ht="30" x14ac:dyDescent="0.2">
      <c r="A7250" s="33">
        <v>1007</v>
      </c>
      <c r="B7250" s="124" t="s">
        <v>20132</v>
      </c>
      <c r="C7250" s="125" t="s">
        <v>1394</v>
      </c>
      <c r="D7250" s="126" t="s">
        <v>1260</v>
      </c>
    </row>
    <row r="7251" spans="1:4" ht="30" x14ac:dyDescent="0.2">
      <c r="A7251" s="33">
        <v>39242</v>
      </c>
      <c r="B7251" s="124" t="s">
        <v>20133</v>
      </c>
      <c r="C7251" s="125" t="s">
        <v>1394</v>
      </c>
      <c r="D7251" s="126" t="s">
        <v>1117</v>
      </c>
    </row>
    <row r="7252" spans="1:4" ht="30" x14ac:dyDescent="0.2">
      <c r="A7252" s="33">
        <v>1008</v>
      </c>
      <c r="B7252" s="124" t="s">
        <v>20134</v>
      </c>
      <c r="C7252" s="125" t="s">
        <v>1394</v>
      </c>
      <c r="D7252" s="126" t="s">
        <v>13357</v>
      </c>
    </row>
    <row r="7253" spans="1:4" ht="30" x14ac:dyDescent="0.2">
      <c r="A7253" s="33">
        <v>988</v>
      </c>
      <c r="B7253" s="124" t="s">
        <v>20135</v>
      </c>
      <c r="C7253" s="125" t="s">
        <v>1394</v>
      </c>
      <c r="D7253" s="126" t="s">
        <v>13413</v>
      </c>
    </row>
    <row r="7254" spans="1:4" ht="30" x14ac:dyDescent="0.2">
      <c r="A7254" s="33">
        <v>989</v>
      </c>
      <c r="B7254" s="124" t="s">
        <v>20136</v>
      </c>
      <c r="C7254" s="125" t="s">
        <v>1394</v>
      </c>
      <c r="D7254" s="126" t="s">
        <v>13414</v>
      </c>
    </row>
    <row r="7255" spans="1:4" ht="15" x14ac:dyDescent="0.2">
      <c r="A7255" s="33">
        <v>39598</v>
      </c>
      <c r="B7255" s="124" t="s">
        <v>20137</v>
      </c>
      <c r="C7255" s="125" t="s">
        <v>1394</v>
      </c>
      <c r="D7255" s="126" t="s">
        <v>13561</v>
      </c>
    </row>
    <row r="7256" spans="1:4" ht="15" x14ac:dyDescent="0.2">
      <c r="A7256" s="33">
        <v>39599</v>
      </c>
      <c r="B7256" s="124" t="s">
        <v>20138</v>
      </c>
      <c r="C7256" s="125" t="s">
        <v>1394</v>
      </c>
      <c r="D7256" s="126" t="s">
        <v>845</v>
      </c>
    </row>
    <row r="7257" spans="1:4" ht="15" x14ac:dyDescent="0.2">
      <c r="A7257" s="33">
        <v>34602</v>
      </c>
      <c r="B7257" s="124" t="s">
        <v>20139</v>
      </c>
      <c r="C7257" s="125" t="s">
        <v>1394</v>
      </c>
      <c r="D7257" s="126" t="s">
        <v>1912</v>
      </c>
    </row>
    <row r="7258" spans="1:4" ht="15" x14ac:dyDescent="0.2">
      <c r="A7258" s="33">
        <v>34603</v>
      </c>
      <c r="B7258" s="124" t="s">
        <v>20140</v>
      </c>
      <c r="C7258" s="125" t="s">
        <v>1394</v>
      </c>
      <c r="D7258" s="126" t="s">
        <v>217</v>
      </c>
    </row>
    <row r="7259" spans="1:4" ht="15" x14ac:dyDescent="0.2">
      <c r="A7259" s="33">
        <v>34607</v>
      </c>
      <c r="B7259" s="124" t="s">
        <v>20141</v>
      </c>
      <c r="C7259" s="125" t="s">
        <v>1394</v>
      </c>
      <c r="D7259" s="126" t="s">
        <v>684</v>
      </c>
    </row>
    <row r="7260" spans="1:4" ht="15" x14ac:dyDescent="0.2">
      <c r="A7260" s="33">
        <v>34609</v>
      </c>
      <c r="B7260" s="124" t="s">
        <v>20142</v>
      </c>
      <c r="C7260" s="125" t="s">
        <v>1394</v>
      </c>
      <c r="D7260" s="126" t="s">
        <v>13415</v>
      </c>
    </row>
    <row r="7261" spans="1:4" ht="15" x14ac:dyDescent="0.2">
      <c r="A7261" s="33">
        <v>34618</v>
      </c>
      <c r="B7261" s="124" t="s">
        <v>20143</v>
      </c>
      <c r="C7261" s="125" t="s">
        <v>1394</v>
      </c>
      <c r="D7261" s="126" t="s">
        <v>740</v>
      </c>
    </row>
    <row r="7262" spans="1:4" ht="15" x14ac:dyDescent="0.2">
      <c r="A7262" s="33">
        <v>34620</v>
      </c>
      <c r="B7262" s="124" t="s">
        <v>20144</v>
      </c>
      <c r="C7262" s="125" t="s">
        <v>1394</v>
      </c>
      <c r="D7262" s="126" t="s">
        <v>594</v>
      </c>
    </row>
    <row r="7263" spans="1:4" ht="15" x14ac:dyDescent="0.2">
      <c r="A7263" s="33">
        <v>34621</v>
      </c>
      <c r="B7263" s="124" t="s">
        <v>20145</v>
      </c>
      <c r="C7263" s="125" t="s">
        <v>1394</v>
      </c>
      <c r="D7263" s="126" t="s">
        <v>13416</v>
      </c>
    </row>
    <row r="7264" spans="1:4" ht="15" x14ac:dyDescent="0.2">
      <c r="A7264" s="33">
        <v>34622</v>
      </c>
      <c r="B7264" s="124" t="s">
        <v>20146</v>
      </c>
      <c r="C7264" s="125" t="s">
        <v>1394</v>
      </c>
      <c r="D7264" s="126" t="s">
        <v>474</v>
      </c>
    </row>
    <row r="7265" spans="1:4" ht="15" x14ac:dyDescent="0.2">
      <c r="A7265" s="33">
        <v>34624</v>
      </c>
      <c r="B7265" s="124" t="s">
        <v>20147</v>
      </c>
      <c r="C7265" s="125" t="s">
        <v>1394</v>
      </c>
      <c r="D7265" s="126" t="s">
        <v>111</v>
      </c>
    </row>
    <row r="7266" spans="1:4" ht="15" x14ac:dyDescent="0.2">
      <c r="A7266" s="33">
        <v>34626</v>
      </c>
      <c r="B7266" s="124" t="s">
        <v>20148</v>
      </c>
      <c r="C7266" s="125" t="s">
        <v>1394</v>
      </c>
      <c r="D7266" s="126" t="s">
        <v>4377</v>
      </c>
    </row>
    <row r="7267" spans="1:4" ht="15" x14ac:dyDescent="0.2">
      <c r="A7267" s="33">
        <v>34627</v>
      </c>
      <c r="B7267" s="124" t="s">
        <v>20149</v>
      </c>
      <c r="C7267" s="125" t="s">
        <v>1394</v>
      </c>
      <c r="D7267" s="126" t="s">
        <v>5370</v>
      </c>
    </row>
    <row r="7268" spans="1:4" ht="15" x14ac:dyDescent="0.2">
      <c r="A7268" s="33">
        <v>34629</v>
      </c>
      <c r="B7268" s="124" t="s">
        <v>20150</v>
      </c>
      <c r="C7268" s="125" t="s">
        <v>1394</v>
      </c>
      <c r="D7268" s="126" t="s">
        <v>7436</v>
      </c>
    </row>
    <row r="7269" spans="1:4" ht="30" x14ac:dyDescent="0.2">
      <c r="A7269" s="33">
        <v>39257</v>
      </c>
      <c r="B7269" s="124" t="s">
        <v>20151</v>
      </c>
      <c r="C7269" s="125" t="s">
        <v>1394</v>
      </c>
      <c r="D7269" s="126" t="s">
        <v>1210</v>
      </c>
    </row>
    <row r="7270" spans="1:4" ht="30" x14ac:dyDescent="0.2">
      <c r="A7270" s="33">
        <v>39261</v>
      </c>
      <c r="B7270" s="124" t="s">
        <v>20152</v>
      </c>
      <c r="C7270" s="125" t="s">
        <v>1394</v>
      </c>
      <c r="D7270" s="126" t="s">
        <v>889</v>
      </c>
    </row>
    <row r="7271" spans="1:4" ht="30" x14ac:dyDescent="0.2">
      <c r="A7271" s="33">
        <v>39268</v>
      </c>
      <c r="B7271" s="124" t="s">
        <v>20153</v>
      </c>
      <c r="C7271" s="125" t="s">
        <v>1394</v>
      </c>
      <c r="D7271" s="126" t="s">
        <v>13417</v>
      </c>
    </row>
    <row r="7272" spans="1:4" ht="30" x14ac:dyDescent="0.2">
      <c r="A7272" s="33">
        <v>39262</v>
      </c>
      <c r="B7272" s="124" t="s">
        <v>20154</v>
      </c>
      <c r="C7272" s="125" t="s">
        <v>1394</v>
      </c>
      <c r="D7272" s="126" t="s">
        <v>13418</v>
      </c>
    </row>
    <row r="7273" spans="1:4" ht="30" x14ac:dyDescent="0.2">
      <c r="A7273" s="33">
        <v>39258</v>
      </c>
      <c r="B7273" s="124" t="s">
        <v>20155</v>
      </c>
      <c r="C7273" s="125" t="s">
        <v>1394</v>
      </c>
      <c r="D7273" s="126" t="s">
        <v>782</v>
      </c>
    </row>
    <row r="7274" spans="1:4" ht="30" x14ac:dyDescent="0.2">
      <c r="A7274" s="33">
        <v>39263</v>
      </c>
      <c r="B7274" s="124" t="s">
        <v>20156</v>
      </c>
      <c r="C7274" s="125" t="s">
        <v>1394</v>
      </c>
      <c r="D7274" s="126" t="s">
        <v>13419</v>
      </c>
    </row>
    <row r="7275" spans="1:4" ht="30" x14ac:dyDescent="0.2">
      <c r="A7275" s="33">
        <v>39264</v>
      </c>
      <c r="B7275" s="124" t="s">
        <v>20157</v>
      </c>
      <c r="C7275" s="125" t="s">
        <v>1394</v>
      </c>
      <c r="D7275" s="126" t="s">
        <v>4255</v>
      </c>
    </row>
    <row r="7276" spans="1:4" ht="30" x14ac:dyDescent="0.2">
      <c r="A7276" s="33">
        <v>39259</v>
      </c>
      <c r="B7276" s="124" t="s">
        <v>20158</v>
      </c>
      <c r="C7276" s="125" t="s">
        <v>1394</v>
      </c>
      <c r="D7276" s="126" t="s">
        <v>464</v>
      </c>
    </row>
    <row r="7277" spans="1:4" ht="30" x14ac:dyDescent="0.2">
      <c r="A7277" s="33">
        <v>39265</v>
      </c>
      <c r="B7277" s="124" t="s">
        <v>20159</v>
      </c>
      <c r="C7277" s="125" t="s">
        <v>1394</v>
      </c>
      <c r="D7277" s="126" t="s">
        <v>13420</v>
      </c>
    </row>
    <row r="7278" spans="1:4" ht="30" x14ac:dyDescent="0.2">
      <c r="A7278" s="33">
        <v>39260</v>
      </c>
      <c r="B7278" s="124" t="s">
        <v>20160</v>
      </c>
      <c r="C7278" s="125" t="s">
        <v>1394</v>
      </c>
      <c r="D7278" s="126" t="s">
        <v>13421</v>
      </c>
    </row>
    <row r="7279" spans="1:4" ht="30" x14ac:dyDescent="0.2">
      <c r="A7279" s="33">
        <v>39266</v>
      </c>
      <c r="B7279" s="124" t="s">
        <v>20161</v>
      </c>
      <c r="C7279" s="125" t="s">
        <v>1394</v>
      </c>
      <c r="D7279" s="126" t="s">
        <v>13422</v>
      </c>
    </row>
    <row r="7280" spans="1:4" ht="30" x14ac:dyDescent="0.2">
      <c r="A7280" s="33">
        <v>39267</v>
      </c>
      <c r="B7280" s="124" t="s">
        <v>20162</v>
      </c>
      <c r="C7280" s="125" t="s">
        <v>1394</v>
      </c>
      <c r="D7280" s="126" t="s">
        <v>13423</v>
      </c>
    </row>
    <row r="7281" spans="1:4" ht="15" x14ac:dyDescent="0.2">
      <c r="A7281" s="33">
        <v>11901</v>
      </c>
      <c r="B7281" s="124" t="s">
        <v>20163</v>
      </c>
      <c r="C7281" s="125" t="s">
        <v>1394</v>
      </c>
      <c r="D7281" s="126" t="s">
        <v>140</v>
      </c>
    </row>
    <row r="7282" spans="1:4" ht="15" x14ac:dyDescent="0.2">
      <c r="A7282" s="33">
        <v>11902</v>
      </c>
      <c r="B7282" s="124" t="s">
        <v>20164</v>
      </c>
      <c r="C7282" s="125" t="s">
        <v>1394</v>
      </c>
      <c r="D7282" s="126" t="s">
        <v>222</v>
      </c>
    </row>
    <row r="7283" spans="1:4" ht="15" x14ac:dyDescent="0.2">
      <c r="A7283" s="33">
        <v>11903</v>
      </c>
      <c r="B7283" s="124" t="s">
        <v>20165</v>
      </c>
      <c r="C7283" s="125" t="s">
        <v>1394</v>
      </c>
      <c r="D7283" s="126" t="s">
        <v>466</v>
      </c>
    </row>
    <row r="7284" spans="1:4" ht="15" x14ac:dyDescent="0.2">
      <c r="A7284" s="33">
        <v>11904</v>
      </c>
      <c r="B7284" s="124" t="s">
        <v>20166</v>
      </c>
      <c r="C7284" s="125" t="s">
        <v>1394</v>
      </c>
      <c r="D7284" s="126" t="s">
        <v>731</v>
      </c>
    </row>
    <row r="7285" spans="1:4" ht="15" x14ac:dyDescent="0.2">
      <c r="A7285" s="33">
        <v>11905</v>
      </c>
      <c r="B7285" s="124" t="s">
        <v>20167</v>
      </c>
      <c r="C7285" s="125" t="s">
        <v>1394</v>
      </c>
      <c r="D7285" s="126" t="s">
        <v>16592</v>
      </c>
    </row>
    <row r="7286" spans="1:4" ht="15" x14ac:dyDescent="0.2">
      <c r="A7286" s="33">
        <v>11906</v>
      </c>
      <c r="B7286" s="124" t="s">
        <v>20168</v>
      </c>
      <c r="C7286" s="125" t="s">
        <v>1394</v>
      </c>
      <c r="D7286" s="126" t="s">
        <v>141</v>
      </c>
    </row>
    <row r="7287" spans="1:4" ht="15" x14ac:dyDescent="0.2">
      <c r="A7287" s="33">
        <v>11919</v>
      </c>
      <c r="B7287" s="124" t="s">
        <v>20169</v>
      </c>
      <c r="C7287" s="125" t="s">
        <v>1394</v>
      </c>
      <c r="D7287" s="126" t="s">
        <v>17888</v>
      </c>
    </row>
    <row r="7288" spans="1:4" ht="15" x14ac:dyDescent="0.2">
      <c r="A7288" s="33">
        <v>11920</v>
      </c>
      <c r="B7288" s="124" t="s">
        <v>20170</v>
      </c>
      <c r="C7288" s="125" t="s">
        <v>1394</v>
      </c>
      <c r="D7288" s="126" t="s">
        <v>1688</v>
      </c>
    </row>
    <row r="7289" spans="1:4" ht="15" x14ac:dyDescent="0.2">
      <c r="A7289" s="33">
        <v>11924</v>
      </c>
      <c r="B7289" s="124" t="s">
        <v>20171</v>
      </c>
      <c r="C7289" s="125" t="s">
        <v>1394</v>
      </c>
      <c r="D7289" s="126" t="s">
        <v>20172</v>
      </c>
    </row>
    <row r="7290" spans="1:4" ht="15" x14ac:dyDescent="0.2">
      <c r="A7290" s="33">
        <v>11921</v>
      </c>
      <c r="B7290" s="124" t="s">
        <v>20173</v>
      </c>
      <c r="C7290" s="125" t="s">
        <v>1394</v>
      </c>
      <c r="D7290" s="126" t="s">
        <v>449</v>
      </c>
    </row>
    <row r="7291" spans="1:4" ht="15" x14ac:dyDescent="0.2">
      <c r="A7291" s="33">
        <v>11922</v>
      </c>
      <c r="B7291" s="124" t="s">
        <v>20174</v>
      </c>
      <c r="C7291" s="125" t="s">
        <v>1394</v>
      </c>
      <c r="D7291" s="126" t="s">
        <v>17943</v>
      </c>
    </row>
    <row r="7292" spans="1:4" ht="15" x14ac:dyDescent="0.2">
      <c r="A7292" s="33">
        <v>11923</v>
      </c>
      <c r="B7292" s="124" t="s">
        <v>20175</v>
      </c>
      <c r="C7292" s="125" t="s">
        <v>1394</v>
      </c>
      <c r="D7292" s="126" t="s">
        <v>14532</v>
      </c>
    </row>
    <row r="7293" spans="1:4" ht="15" x14ac:dyDescent="0.2">
      <c r="A7293" s="33">
        <v>11916</v>
      </c>
      <c r="B7293" s="124" t="s">
        <v>20176</v>
      </c>
      <c r="C7293" s="125" t="s">
        <v>1394</v>
      </c>
      <c r="D7293" s="126" t="s">
        <v>1160</v>
      </c>
    </row>
    <row r="7294" spans="1:4" ht="15" x14ac:dyDescent="0.2">
      <c r="A7294" s="33">
        <v>11914</v>
      </c>
      <c r="B7294" s="124" t="s">
        <v>20177</v>
      </c>
      <c r="C7294" s="125" t="s">
        <v>1394</v>
      </c>
      <c r="D7294" s="126" t="s">
        <v>20178</v>
      </c>
    </row>
    <row r="7295" spans="1:4" ht="15" x14ac:dyDescent="0.2">
      <c r="A7295" s="33">
        <v>11917</v>
      </c>
      <c r="B7295" s="124" t="s">
        <v>20179</v>
      </c>
      <c r="C7295" s="125" t="s">
        <v>1394</v>
      </c>
      <c r="D7295" s="126" t="s">
        <v>669</v>
      </c>
    </row>
    <row r="7296" spans="1:4" ht="15" x14ac:dyDescent="0.2">
      <c r="A7296" s="33">
        <v>11918</v>
      </c>
      <c r="B7296" s="124" t="s">
        <v>20180</v>
      </c>
      <c r="C7296" s="125" t="s">
        <v>1394</v>
      </c>
      <c r="D7296" s="126" t="s">
        <v>20181</v>
      </c>
    </row>
    <row r="7297" spans="1:4" ht="15" x14ac:dyDescent="0.2">
      <c r="A7297" s="33">
        <v>37734</v>
      </c>
      <c r="B7297" s="124" t="s">
        <v>20182</v>
      </c>
      <c r="C7297" s="125" t="s">
        <v>14755</v>
      </c>
      <c r="D7297" s="126" t="s">
        <v>13426</v>
      </c>
    </row>
    <row r="7298" spans="1:4" ht="15" x14ac:dyDescent="0.2">
      <c r="A7298" s="33">
        <v>42251</v>
      </c>
      <c r="B7298" s="124" t="s">
        <v>20183</v>
      </c>
      <c r="C7298" s="125" t="s">
        <v>14755</v>
      </c>
      <c r="D7298" s="126" t="s">
        <v>13427</v>
      </c>
    </row>
    <row r="7299" spans="1:4" ht="15" x14ac:dyDescent="0.2">
      <c r="A7299" s="33">
        <v>37733</v>
      </c>
      <c r="B7299" s="124" t="s">
        <v>20184</v>
      </c>
      <c r="C7299" s="125" t="s">
        <v>14755</v>
      </c>
      <c r="D7299" s="126" t="s">
        <v>13428</v>
      </c>
    </row>
    <row r="7300" spans="1:4" ht="15" x14ac:dyDescent="0.2">
      <c r="A7300" s="33">
        <v>37735</v>
      </c>
      <c r="B7300" s="124" t="s">
        <v>20185</v>
      </c>
      <c r="C7300" s="125" t="s">
        <v>14755</v>
      </c>
      <c r="D7300" s="126" t="s">
        <v>13429</v>
      </c>
    </row>
    <row r="7301" spans="1:4" ht="30" x14ac:dyDescent="0.2">
      <c r="A7301" s="33">
        <v>41758</v>
      </c>
      <c r="B7301" s="124" t="s">
        <v>20186</v>
      </c>
      <c r="C7301" s="125" t="s">
        <v>14755</v>
      </c>
      <c r="D7301" s="126" t="s">
        <v>20187</v>
      </c>
    </row>
    <row r="7302" spans="1:4" ht="30" x14ac:dyDescent="0.2">
      <c r="A7302" s="33">
        <v>5090</v>
      </c>
      <c r="B7302" s="124" t="s">
        <v>20188</v>
      </c>
      <c r="C7302" s="125" t="s">
        <v>14755</v>
      </c>
      <c r="D7302" s="126" t="s">
        <v>14259</v>
      </c>
    </row>
    <row r="7303" spans="1:4" ht="30" x14ac:dyDescent="0.2">
      <c r="A7303" s="33">
        <v>5085</v>
      </c>
      <c r="B7303" s="124" t="s">
        <v>20189</v>
      </c>
      <c r="C7303" s="125" t="s">
        <v>14755</v>
      </c>
      <c r="D7303" s="126" t="s">
        <v>1614</v>
      </c>
    </row>
    <row r="7304" spans="1:4" ht="15" x14ac:dyDescent="0.2">
      <c r="A7304" s="33">
        <v>38374</v>
      </c>
      <c r="B7304" s="124" t="s">
        <v>20190</v>
      </c>
      <c r="C7304" s="125" t="s">
        <v>14755</v>
      </c>
      <c r="D7304" s="126" t="s">
        <v>20191</v>
      </c>
    </row>
    <row r="7305" spans="1:4" ht="15" x14ac:dyDescent="0.2">
      <c r="A7305" s="33">
        <v>20212</v>
      </c>
      <c r="B7305" s="124" t="s">
        <v>20192</v>
      </c>
      <c r="C7305" s="125" t="s">
        <v>1394</v>
      </c>
      <c r="D7305" s="126" t="s">
        <v>13430</v>
      </c>
    </row>
    <row r="7306" spans="1:4" ht="15" x14ac:dyDescent="0.2">
      <c r="A7306" s="33">
        <v>4430</v>
      </c>
      <c r="B7306" s="124" t="s">
        <v>20193</v>
      </c>
      <c r="C7306" s="125" t="s">
        <v>1394</v>
      </c>
      <c r="D7306" s="126" t="s">
        <v>5923</v>
      </c>
    </row>
    <row r="7307" spans="1:4" ht="15" x14ac:dyDescent="0.2">
      <c r="A7307" s="33">
        <v>4400</v>
      </c>
      <c r="B7307" s="124" t="s">
        <v>20194</v>
      </c>
      <c r="C7307" s="125" t="s">
        <v>1394</v>
      </c>
      <c r="D7307" s="126" t="s">
        <v>428</v>
      </c>
    </row>
    <row r="7308" spans="1:4" ht="15" x14ac:dyDescent="0.2">
      <c r="A7308" s="33">
        <v>4500</v>
      </c>
      <c r="B7308" s="124" t="s">
        <v>20195</v>
      </c>
      <c r="C7308" s="125" t="s">
        <v>1394</v>
      </c>
      <c r="D7308" s="126" t="s">
        <v>4854</v>
      </c>
    </row>
    <row r="7309" spans="1:4" ht="15" x14ac:dyDescent="0.2">
      <c r="A7309" s="33">
        <v>4513</v>
      </c>
      <c r="B7309" s="124" t="s">
        <v>20196</v>
      </c>
      <c r="C7309" s="125" t="s">
        <v>1394</v>
      </c>
      <c r="D7309" s="126" t="s">
        <v>245</v>
      </c>
    </row>
    <row r="7310" spans="1:4" ht="15" x14ac:dyDescent="0.2">
      <c r="A7310" s="33">
        <v>4496</v>
      </c>
      <c r="B7310" s="124" t="s">
        <v>20197</v>
      </c>
      <c r="C7310" s="125" t="s">
        <v>1394</v>
      </c>
      <c r="D7310" s="126" t="s">
        <v>4640</v>
      </c>
    </row>
    <row r="7311" spans="1:4" ht="15" x14ac:dyDescent="0.2">
      <c r="A7311" s="33">
        <v>11871</v>
      </c>
      <c r="B7311" s="124" t="s">
        <v>20198</v>
      </c>
      <c r="C7311" s="125" t="s">
        <v>14755</v>
      </c>
      <c r="D7311" s="126" t="s">
        <v>20199</v>
      </c>
    </row>
    <row r="7312" spans="1:4" ht="15" x14ac:dyDescent="0.2">
      <c r="A7312" s="33">
        <v>34636</v>
      </c>
      <c r="B7312" s="124" t="s">
        <v>20200</v>
      </c>
      <c r="C7312" s="125" t="s">
        <v>14755</v>
      </c>
      <c r="D7312" s="126" t="s">
        <v>20201</v>
      </c>
    </row>
    <row r="7313" spans="1:4" ht="15" x14ac:dyDescent="0.2">
      <c r="A7313" s="33">
        <v>34639</v>
      </c>
      <c r="B7313" s="124" t="s">
        <v>20202</v>
      </c>
      <c r="C7313" s="125" t="s">
        <v>14755</v>
      </c>
      <c r="D7313" s="126" t="s">
        <v>20203</v>
      </c>
    </row>
    <row r="7314" spans="1:4" ht="15" x14ac:dyDescent="0.2">
      <c r="A7314" s="33">
        <v>34640</v>
      </c>
      <c r="B7314" s="124" t="s">
        <v>20204</v>
      </c>
      <c r="C7314" s="125" t="s">
        <v>14755</v>
      </c>
      <c r="D7314" s="126" t="s">
        <v>20205</v>
      </c>
    </row>
    <row r="7315" spans="1:4" ht="15" x14ac:dyDescent="0.2">
      <c r="A7315" s="33">
        <v>34637</v>
      </c>
      <c r="B7315" s="124" t="s">
        <v>20206</v>
      </c>
      <c r="C7315" s="125" t="s">
        <v>14755</v>
      </c>
      <c r="D7315" s="126" t="s">
        <v>14678</v>
      </c>
    </row>
    <row r="7316" spans="1:4" ht="15" x14ac:dyDescent="0.2">
      <c r="A7316" s="33">
        <v>34638</v>
      </c>
      <c r="B7316" s="124" t="s">
        <v>20207</v>
      </c>
      <c r="C7316" s="125" t="s">
        <v>14755</v>
      </c>
      <c r="D7316" s="126" t="s">
        <v>20208</v>
      </c>
    </row>
    <row r="7317" spans="1:4" ht="15" x14ac:dyDescent="0.2">
      <c r="A7317" s="33">
        <v>11868</v>
      </c>
      <c r="B7317" s="124" t="s">
        <v>20209</v>
      </c>
      <c r="C7317" s="125" t="s">
        <v>14755</v>
      </c>
      <c r="D7317" s="126" t="s">
        <v>20210</v>
      </c>
    </row>
    <row r="7318" spans="1:4" ht="15" x14ac:dyDescent="0.2">
      <c r="A7318" s="33">
        <v>37106</v>
      </c>
      <c r="B7318" s="124" t="s">
        <v>20211</v>
      </c>
      <c r="C7318" s="125" t="s">
        <v>14755</v>
      </c>
      <c r="D7318" s="126" t="s">
        <v>20212</v>
      </c>
    </row>
    <row r="7319" spans="1:4" ht="15" x14ac:dyDescent="0.2">
      <c r="A7319" s="33">
        <v>11869</v>
      </c>
      <c r="B7319" s="124" t="s">
        <v>20213</v>
      </c>
      <c r="C7319" s="125" t="s">
        <v>14755</v>
      </c>
      <c r="D7319" s="126" t="s">
        <v>20214</v>
      </c>
    </row>
    <row r="7320" spans="1:4" ht="15" x14ac:dyDescent="0.2">
      <c r="A7320" s="33">
        <v>37104</v>
      </c>
      <c r="B7320" s="124" t="s">
        <v>20215</v>
      </c>
      <c r="C7320" s="125" t="s">
        <v>14755</v>
      </c>
      <c r="D7320" s="126" t="s">
        <v>20216</v>
      </c>
    </row>
    <row r="7321" spans="1:4" ht="15" x14ac:dyDescent="0.2">
      <c r="A7321" s="33">
        <v>37105</v>
      </c>
      <c r="B7321" s="124" t="s">
        <v>20217</v>
      </c>
      <c r="C7321" s="125" t="s">
        <v>14755</v>
      </c>
      <c r="D7321" s="126" t="s">
        <v>20218</v>
      </c>
    </row>
    <row r="7322" spans="1:4" ht="15" x14ac:dyDescent="0.2">
      <c r="A7322" s="33">
        <v>11638</v>
      </c>
      <c r="B7322" s="124" t="s">
        <v>20219</v>
      </c>
      <c r="C7322" s="125" t="s">
        <v>14755</v>
      </c>
      <c r="D7322" s="126" t="s">
        <v>14720</v>
      </c>
    </row>
    <row r="7323" spans="1:4" ht="30" x14ac:dyDescent="0.2">
      <c r="A7323" s="33">
        <v>1030</v>
      </c>
      <c r="B7323" s="124" t="s">
        <v>20220</v>
      </c>
      <c r="C7323" s="125" t="s">
        <v>14755</v>
      </c>
      <c r="D7323" s="126" t="s">
        <v>440</v>
      </c>
    </row>
    <row r="7324" spans="1:4" ht="30" x14ac:dyDescent="0.2">
      <c r="A7324" s="33">
        <v>11694</v>
      </c>
      <c r="B7324" s="124" t="s">
        <v>20221</v>
      </c>
      <c r="C7324" s="125" t="s">
        <v>14755</v>
      </c>
      <c r="D7324" s="126" t="s">
        <v>13433</v>
      </c>
    </row>
    <row r="7325" spans="1:4" ht="30" x14ac:dyDescent="0.2">
      <c r="A7325" s="33">
        <v>35277</v>
      </c>
      <c r="B7325" s="124" t="s">
        <v>20222</v>
      </c>
      <c r="C7325" s="125" t="s">
        <v>14755</v>
      </c>
      <c r="D7325" s="126" t="s">
        <v>20223</v>
      </c>
    </row>
    <row r="7326" spans="1:4" ht="45" x14ac:dyDescent="0.2">
      <c r="A7326" s="33">
        <v>10521</v>
      </c>
      <c r="B7326" s="124" t="s">
        <v>20224</v>
      </c>
      <c r="C7326" s="125" t="s">
        <v>14755</v>
      </c>
      <c r="D7326" s="126" t="s">
        <v>20225</v>
      </c>
    </row>
    <row r="7327" spans="1:4" ht="45" x14ac:dyDescent="0.2">
      <c r="A7327" s="33">
        <v>10885</v>
      </c>
      <c r="B7327" s="124" t="s">
        <v>20226</v>
      </c>
      <c r="C7327" s="125" t="s">
        <v>14755</v>
      </c>
      <c r="D7327" s="126" t="s">
        <v>20227</v>
      </c>
    </row>
    <row r="7328" spans="1:4" ht="45" x14ac:dyDescent="0.2">
      <c r="A7328" s="33">
        <v>20962</v>
      </c>
      <c r="B7328" s="124" t="s">
        <v>20228</v>
      </c>
      <c r="C7328" s="125" t="s">
        <v>14755</v>
      </c>
      <c r="D7328" s="126" t="s">
        <v>20229</v>
      </c>
    </row>
    <row r="7329" spans="1:4" ht="45" x14ac:dyDescent="0.2">
      <c r="A7329" s="33">
        <v>20963</v>
      </c>
      <c r="B7329" s="124" t="s">
        <v>20230</v>
      </c>
      <c r="C7329" s="125" t="s">
        <v>14755</v>
      </c>
      <c r="D7329" s="126" t="s">
        <v>20231</v>
      </c>
    </row>
    <row r="7330" spans="1:4" ht="15" x14ac:dyDescent="0.2">
      <c r="A7330" s="33">
        <v>2555</v>
      </c>
      <c r="B7330" s="124" t="s">
        <v>20232</v>
      </c>
      <c r="C7330" s="125" t="s">
        <v>14755</v>
      </c>
      <c r="D7330" s="126" t="s">
        <v>955</v>
      </c>
    </row>
    <row r="7331" spans="1:4" ht="15" x14ac:dyDescent="0.2">
      <c r="A7331" s="33">
        <v>2556</v>
      </c>
      <c r="B7331" s="124" t="s">
        <v>20233</v>
      </c>
      <c r="C7331" s="125" t="s">
        <v>14755</v>
      </c>
      <c r="D7331" s="126" t="s">
        <v>82</v>
      </c>
    </row>
    <row r="7332" spans="1:4" ht="15" x14ac:dyDescent="0.2">
      <c r="A7332" s="33">
        <v>2557</v>
      </c>
      <c r="B7332" s="124" t="s">
        <v>20234</v>
      </c>
      <c r="C7332" s="125" t="s">
        <v>14755</v>
      </c>
      <c r="D7332" s="126" t="s">
        <v>791</v>
      </c>
    </row>
    <row r="7333" spans="1:4" ht="15" x14ac:dyDescent="0.2">
      <c r="A7333" s="33">
        <v>39810</v>
      </c>
      <c r="B7333" s="124" t="s">
        <v>20235</v>
      </c>
      <c r="C7333" s="125" t="s">
        <v>14755</v>
      </c>
      <c r="D7333" s="126" t="s">
        <v>869</v>
      </c>
    </row>
    <row r="7334" spans="1:4" ht="15" x14ac:dyDescent="0.2">
      <c r="A7334" s="33">
        <v>39811</v>
      </c>
      <c r="B7334" s="124" t="s">
        <v>20236</v>
      </c>
      <c r="C7334" s="125" t="s">
        <v>14755</v>
      </c>
      <c r="D7334" s="126" t="s">
        <v>669</v>
      </c>
    </row>
    <row r="7335" spans="1:4" ht="15" x14ac:dyDescent="0.2">
      <c r="A7335" s="33">
        <v>39812</v>
      </c>
      <c r="B7335" s="124" t="s">
        <v>20237</v>
      </c>
      <c r="C7335" s="125" t="s">
        <v>14755</v>
      </c>
      <c r="D7335" s="126" t="s">
        <v>895</v>
      </c>
    </row>
    <row r="7336" spans="1:4" ht="15" x14ac:dyDescent="0.2">
      <c r="A7336" s="33">
        <v>20254</v>
      </c>
      <c r="B7336" s="124" t="s">
        <v>20238</v>
      </c>
      <c r="C7336" s="125" t="s">
        <v>14755</v>
      </c>
      <c r="D7336" s="126" t="s">
        <v>2245</v>
      </c>
    </row>
    <row r="7337" spans="1:4" ht="15" x14ac:dyDescent="0.2">
      <c r="A7337" s="33">
        <v>39771</v>
      </c>
      <c r="B7337" s="124" t="s">
        <v>20239</v>
      </c>
      <c r="C7337" s="125" t="s">
        <v>14755</v>
      </c>
      <c r="D7337" s="126" t="s">
        <v>5306</v>
      </c>
    </row>
    <row r="7338" spans="1:4" ht="15" x14ac:dyDescent="0.2">
      <c r="A7338" s="33">
        <v>20255</v>
      </c>
      <c r="B7338" s="124" t="s">
        <v>20240</v>
      </c>
      <c r="C7338" s="125" t="s">
        <v>14755</v>
      </c>
      <c r="D7338" s="126" t="s">
        <v>635</v>
      </c>
    </row>
    <row r="7339" spans="1:4" ht="15" x14ac:dyDescent="0.2">
      <c r="A7339" s="33">
        <v>39772</v>
      </c>
      <c r="B7339" s="124" t="s">
        <v>20241</v>
      </c>
      <c r="C7339" s="125" t="s">
        <v>14755</v>
      </c>
      <c r="D7339" s="126" t="s">
        <v>13434</v>
      </c>
    </row>
    <row r="7340" spans="1:4" ht="15" x14ac:dyDescent="0.2">
      <c r="A7340" s="33">
        <v>20253</v>
      </c>
      <c r="B7340" s="124" t="s">
        <v>20242</v>
      </c>
      <c r="C7340" s="125" t="s">
        <v>14755</v>
      </c>
      <c r="D7340" s="126" t="s">
        <v>13435</v>
      </c>
    </row>
    <row r="7341" spans="1:4" ht="15" x14ac:dyDescent="0.2">
      <c r="A7341" s="33">
        <v>39773</v>
      </c>
      <c r="B7341" s="124" t="s">
        <v>20243</v>
      </c>
      <c r="C7341" s="125" t="s">
        <v>14755</v>
      </c>
      <c r="D7341" s="126" t="s">
        <v>13436</v>
      </c>
    </row>
    <row r="7342" spans="1:4" ht="15" x14ac:dyDescent="0.2">
      <c r="A7342" s="33">
        <v>39774</v>
      </c>
      <c r="B7342" s="124" t="s">
        <v>20244</v>
      </c>
      <c r="C7342" s="125" t="s">
        <v>14755</v>
      </c>
      <c r="D7342" s="126" t="s">
        <v>13437</v>
      </c>
    </row>
    <row r="7343" spans="1:4" ht="15" x14ac:dyDescent="0.2">
      <c r="A7343" s="33">
        <v>39775</v>
      </c>
      <c r="B7343" s="124" t="s">
        <v>20245</v>
      </c>
      <c r="C7343" s="125" t="s">
        <v>14755</v>
      </c>
      <c r="D7343" s="126" t="s">
        <v>13438</v>
      </c>
    </row>
    <row r="7344" spans="1:4" ht="15" x14ac:dyDescent="0.2">
      <c r="A7344" s="33">
        <v>39776</v>
      </c>
      <c r="B7344" s="124" t="s">
        <v>20246</v>
      </c>
      <c r="C7344" s="125" t="s">
        <v>14755</v>
      </c>
      <c r="D7344" s="126" t="s">
        <v>13439</v>
      </c>
    </row>
    <row r="7345" spans="1:4" ht="15" x14ac:dyDescent="0.2">
      <c r="A7345" s="33">
        <v>39777</v>
      </c>
      <c r="B7345" s="124" t="s">
        <v>20247</v>
      </c>
      <c r="C7345" s="125" t="s">
        <v>14755</v>
      </c>
      <c r="D7345" s="126" t="s">
        <v>13440</v>
      </c>
    </row>
    <row r="7346" spans="1:4" ht="30" x14ac:dyDescent="0.2">
      <c r="A7346" s="33">
        <v>11250</v>
      </c>
      <c r="B7346" s="124" t="s">
        <v>20248</v>
      </c>
      <c r="C7346" s="125" t="s">
        <v>14755</v>
      </c>
      <c r="D7346" s="126" t="s">
        <v>13441</v>
      </c>
    </row>
    <row r="7347" spans="1:4" ht="30" x14ac:dyDescent="0.2">
      <c r="A7347" s="33">
        <v>39766</v>
      </c>
      <c r="B7347" s="124" t="s">
        <v>20249</v>
      </c>
      <c r="C7347" s="125" t="s">
        <v>14755</v>
      </c>
      <c r="D7347" s="126" t="s">
        <v>13442</v>
      </c>
    </row>
    <row r="7348" spans="1:4" ht="30" x14ac:dyDescent="0.2">
      <c r="A7348" s="33">
        <v>11251</v>
      </c>
      <c r="B7348" s="124" t="s">
        <v>20250</v>
      </c>
      <c r="C7348" s="125" t="s">
        <v>14755</v>
      </c>
      <c r="D7348" s="126" t="s">
        <v>13443</v>
      </c>
    </row>
    <row r="7349" spans="1:4" ht="30" x14ac:dyDescent="0.2">
      <c r="A7349" s="33">
        <v>39767</v>
      </c>
      <c r="B7349" s="124" t="s">
        <v>20251</v>
      </c>
      <c r="C7349" s="125" t="s">
        <v>14755</v>
      </c>
      <c r="D7349" s="126" t="s">
        <v>13444</v>
      </c>
    </row>
    <row r="7350" spans="1:4" ht="30" x14ac:dyDescent="0.2">
      <c r="A7350" s="33">
        <v>11253</v>
      </c>
      <c r="B7350" s="124" t="s">
        <v>20252</v>
      </c>
      <c r="C7350" s="125" t="s">
        <v>14755</v>
      </c>
      <c r="D7350" s="126" t="s">
        <v>13445</v>
      </c>
    </row>
    <row r="7351" spans="1:4" ht="30" x14ac:dyDescent="0.2">
      <c r="A7351" s="33">
        <v>11254</v>
      </c>
      <c r="B7351" s="124" t="s">
        <v>20253</v>
      </c>
      <c r="C7351" s="125" t="s">
        <v>14755</v>
      </c>
      <c r="D7351" s="126" t="s">
        <v>13446</v>
      </c>
    </row>
    <row r="7352" spans="1:4" ht="30" x14ac:dyDescent="0.2">
      <c r="A7352" s="33">
        <v>11255</v>
      </c>
      <c r="B7352" s="124" t="s">
        <v>20254</v>
      </c>
      <c r="C7352" s="125" t="s">
        <v>14755</v>
      </c>
      <c r="D7352" s="126" t="s">
        <v>13440</v>
      </c>
    </row>
    <row r="7353" spans="1:4" ht="30" x14ac:dyDescent="0.2">
      <c r="A7353" s="33">
        <v>11256</v>
      </c>
      <c r="B7353" s="124" t="s">
        <v>20255</v>
      </c>
      <c r="C7353" s="125" t="s">
        <v>14755</v>
      </c>
      <c r="D7353" s="126" t="s">
        <v>13447</v>
      </c>
    </row>
    <row r="7354" spans="1:4" ht="30" x14ac:dyDescent="0.2">
      <c r="A7354" s="33">
        <v>14055</v>
      </c>
      <c r="B7354" s="124" t="s">
        <v>20256</v>
      </c>
      <c r="C7354" s="125" t="s">
        <v>14755</v>
      </c>
      <c r="D7354" s="126" t="s">
        <v>13448</v>
      </c>
    </row>
    <row r="7355" spans="1:4" ht="30" x14ac:dyDescent="0.2">
      <c r="A7355" s="33">
        <v>39768</v>
      </c>
      <c r="B7355" s="124" t="s">
        <v>20257</v>
      </c>
      <c r="C7355" s="125" t="s">
        <v>14755</v>
      </c>
      <c r="D7355" s="126" t="s">
        <v>13449</v>
      </c>
    </row>
    <row r="7356" spans="1:4" ht="30" x14ac:dyDescent="0.2">
      <c r="A7356" s="33">
        <v>11247</v>
      </c>
      <c r="B7356" s="124" t="s">
        <v>20258</v>
      </c>
      <c r="C7356" s="125" t="s">
        <v>14755</v>
      </c>
      <c r="D7356" s="126" t="s">
        <v>13450</v>
      </c>
    </row>
    <row r="7357" spans="1:4" ht="30" x14ac:dyDescent="0.2">
      <c r="A7357" s="33">
        <v>39769</v>
      </c>
      <c r="B7357" s="124" t="s">
        <v>20259</v>
      </c>
      <c r="C7357" s="125" t="s">
        <v>14755</v>
      </c>
      <c r="D7357" s="126" t="s">
        <v>13451</v>
      </c>
    </row>
    <row r="7358" spans="1:4" ht="30" x14ac:dyDescent="0.2">
      <c r="A7358" s="33">
        <v>11249</v>
      </c>
      <c r="B7358" s="124" t="s">
        <v>20260</v>
      </c>
      <c r="C7358" s="125" t="s">
        <v>14755</v>
      </c>
      <c r="D7358" s="126" t="s">
        <v>13452</v>
      </c>
    </row>
    <row r="7359" spans="1:4" ht="30" x14ac:dyDescent="0.2">
      <c r="A7359" s="33">
        <v>39770</v>
      </c>
      <c r="B7359" s="124" t="s">
        <v>20261</v>
      </c>
      <c r="C7359" s="125" t="s">
        <v>14755</v>
      </c>
      <c r="D7359" s="126" t="s">
        <v>13453</v>
      </c>
    </row>
    <row r="7360" spans="1:4" ht="15" x14ac:dyDescent="0.2">
      <c r="A7360" s="33">
        <v>10569</v>
      </c>
      <c r="B7360" s="124" t="s">
        <v>20262</v>
      </c>
      <c r="C7360" s="125" t="s">
        <v>14755</v>
      </c>
      <c r="D7360" s="126" t="s">
        <v>466</v>
      </c>
    </row>
    <row r="7361" spans="1:4" ht="15" x14ac:dyDescent="0.2">
      <c r="A7361" s="33">
        <v>1872</v>
      </c>
      <c r="B7361" s="124" t="s">
        <v>20263</v>
      </c>
      <c r="C7361" s="125" t="s">
        <v>14755</v>
      </c>
      <c r="D7361" s="126" t="s">
        <v>87</v>
      </c>
    </row>
    <row r="7362" spans="1:4" ht="15" x14ac:dyDescent="0.2">
      <c r="A7362" s="33">
        <v>1873</v>
      </c>
      <c r="B7362" s="124" t="s">
        <v>20264</v>
      </c>
      <c r="C7362" s="125" t="s">
        <v>14755</v>
      </c>
      <c r="D7362" s="126" t="s">
        <v>285</v>
      </c>
    </row>
    <row r="7363" spans="1:4" ht="30" x14ac:dyDescent="0.2">
      <c r="A7363" s="33">
        <v>39693</v>
      </c>
      <c r="B7363" s="124" t="s">
        <v>20265</v>
      </c>
      <c r="C7363" s="125" t="s">
        <v>14755</v>
      </c>
      <c r="D7363" s="126" t="s">
        <v>13454</v>
      </c>
    </row>
    <row r="7364" spans="1:4" ht="30" x14ac:dyDescent="0.2">
      <c r="A7364" s="33">
        <v>39692</v>
      </c>
      <c r="B7364" s="124" t="s">
        <v>20266</v>
      </c>
      <c r="C7364" s="125" t="s">
        <v>14755</v>
      </c>
      <c r="D7364" s="126" t="s">
        <v>13455</v>
      </c>
    </row>
    <row r="7365" spans="1:4" ht="30" x14ac:dyDescent="0.2">
      <c r="A7365" s="33">
        <v>39681</v>
      </c>
      <c r="B7365" s="124" t="s">
        <v>20267</v>
      </c>
      <c r="C7365" s="125" t="s">
        <v>14755</v>
      </c>
      <c r="D7365" s="126" t="s">
        <v>13456</v>
      </c>
    </row>
    <row r="7366" spans="1:4" ht="30" x14ac:dyDescent="0.2">
      <c r="A7366" s="33">
        <v>39680</v>
      </c>
      <c r="B7366" s="124" t="s">
        <v>20268</v>
      </c>
      <c r="C7366" s="125" t="s">
        <v>14755</v>
      </c>
      <c r="D7366" s="126" t="s">
        <v>13457</v>
      </c>
    </row>
    <row r="7367" spans="1:4" ht="30" x14ac:dyDescent="0.2">
      <c r="A7367" s="33">
        <v>39682</v>
      </c>
      <c r="B7367" s="124" t="s">
        <v>20269</v>
      </c>
      <c r="C7367" s="125" t="s">
        <v>14755</v>
      </c>
      <c r="D7367" s="126" t="s">
        <v>1492</v>
      </c>
    </row>
    <row r="7368" spans="1:4" ht="30" x14ac:dyDescent="0.2">
      <c r="A7368" s="33">
        <v>39685</v>
      </c>
      <c r="B7368" s="124" t="s">
        <v>20270</v>
      </c>
      <c r="C7368" s="125" t="s">
        <v>14755</v>
      </c>
      <c r="D7368" s="126" t="s">
        <v>6234</v>
      </c>
    </row>
    <row r="7369" spans="1:4" ht="30" x14ac:dyDescent="0.2">
      <c r="A7369" s="33">
        <v>39687</v>
      </c>
      <c r="B7369" s="124" t="s">
        <v>20271</v>
      </c>
      <c r="C7369" s="125" t="s">
        <v>14755</v>
      </c>
      <c r="D7369" s="126" t="s">
        <v>13458</v>
      </c>
    </row>
    <row r="7370" spans="1:4" ht="15" x14ac:dyDescent="0.2">
      <c r="A7370" s="33">
        <v>3280</v>
      </c>
      <c r="B7370" s="124" t="s">
        <v>20272</v>
      </c>
      <c r="C7370" s="125" t="s">
        <v>14755</v>
      </c>
      <c r="D7370" s="126" t="s">
        <v>13459</v>
      </c>
    </row>
    <row r="7371" spans="1:4" ht="15" x14ac:dyDescent="0.2">
      <c r="A7371" s="33">
        <v>11881</v>
      </c>
      <c r="B7371" s="124" t="s">
        <v>20273</v>
      </c>
      <c r="C7371" s="125" t="s">
        <v>14755</v>
      </c>
      <c r="D7371" s="126" t="s">
        <v>13460</v>
      </c>
    </row>
    <row r="7372" spans="1:4" ht="15" x14ac:dyDescent="0.2">
      <c r="A7372" s="33">
        <v>34641</v>
      </c>
      <c r="B7372" s="124" t="s">
        <v>20274</v>
      </c>
      <c r="C7372" s="125" t="s">
        <v>14755</v>
      </c>
      <c r="D7372" s="126" t="s">
        <v>13461</v>
      </c>
    </row>
    <row r="7373" spans="1:4" ht="15" x14ac:dyDescent="0.2">
      <c r="A7373" s="33">
        <v>34643</v>
      </c>
      <c r="B7373" s="124" t="s">
        <v>20275</v>
      </c>
      <c r="C7373" s="125" t="s">
        <v>14755</v>
      </c>
      <c r="D7373" s="126" t="s">
        <v>999</v>
      </c>
    </row>
    <row r="7374" spans="1:4" ht="15" x14ac:dyDescent="0.2">
      <c r="A7374" s="33">
        <v>3278</v>
      </c>
      <c r="B7374" s="124" t="s">
        <v>20276</v>
      </c>
      <c r="C7374" s="125" t="s">
        <v>14755</v>
      </c>
      <c r="D7374" s="126" t="s">
        <v>3693</v>
      </c>
    </row>
    <row r="7375" spans="1:4" ht="15" x14ac:dyDescent="0.2">
      <c r="A7375" s="33">
        <v>3279</v>
      </c>
      <c r="B7375" s="124" t="s">
        <v>20277</v>
      </c>
      <c r="C7375" s="125" t="s">
        <v>14755</v>
      </c>
      <c r="D7375" s="126" t="s">
        <v>13462</v>
      </c>
    </row>
    <row r="7376" spans="1:4" ht="30" x14ac:dyDescent="0.2">
      <c r="A7376" s="33">
        <v>1062</v>
      </c>
      <c r="B7376" s="124" t="s">
        <v>20278</v>
      </c>
      <c r="C7376" s="125" t="s">
        <v>14755</v>
      </c>
      <c r="D7376" s="126" t="s">
        <v>1647</v>
      </c>
    </row>
    <row r="7377" spans="1:4" ht="30" x14ac:dyDescent="0.2">
      <c r="A7377" s="33">
        <v>39686</v>
      </c>
      <c r="B7377" s="124" t="s">
        <v>20279</v>
      </c>
      <c r="C7377" s="125" t="s">
        <v>14755</v>
      </c>
      <c r="D7377" s="126" t="s">
        <v>13463</v>
      </c>
    </row>
    <row r="7378" spans="1:4" ht="30" x14ac:dyDescent="0.2">
      <c r="A7378" s="33">
        <v>39683</v>
      </c>
      <c r="B7378" s="124" t="s">
        <v>20280</v>
      </c>
      <c r="C7378" s="125" t="s">
        <v>14755</v>
      </c>
      <c r="D7378" s="126" t="s">
        <v>13464</v>
      </c>
    </row>
    <row r="7379" spans="1:4" ht="15" x14ac:dyDescent="0.2">
      <c r="A7379" s="33">
        <v>1871</v>
      </c>
      <c r="B7379" s="124" t="s">
        <v>20281</v>
      </c>
      <c r="C7379" s="125" t="s">
        <v>14755</v>
      </c>
      <c r="D7379" s="126" t="s">
        <v>283</v>
      </c>
    </row>
    <row r="7380" spans="1:4" ht="15" x14ac:dyDescent="0.2">
      <c r="A7380" s="33">
        <v>12001</v>
      </c>
      <c r="B7380" s="124" t="s">
        <v>20282</v>
      </c>
      <c r="C7380" s="125" t="s">
        <v>14755</v>
      </c>
      <c r="D7380" s="126" t="s">
        <v>1434</v>
      </c>
    </row>
    <row r="7381" spans="1:4" ht="15" x14ac:dyDescent="0.2">
      <c r="A7381" s="33">
        <v>11882</v>
      </c>
      <c r="B7381" s="124" t="s">
        <v>20283</v>
      </c>
      <c r="C7381" s="125" t="s">
        <v>14755</v>
      </c>
      <c r="D7381" s="126" t="s">
        <v>3693</v>
      </c>
    </row>
    <row r="7382" spans="1:4" ht="30" x14ac:dyDescent="0.2">
      <c r="A7382" s="33">
        <v>39689</v>
      </c>
      <c r="B7382" s="124" t="s">
        <v>20284</v>
      </c>
      <c r="C7382" s="125" t="s">
        <v>14755</v>
      </c>
      <c r="D7382" s="126" t="s">
        <v>13465</v>
      </c>
    </row>
    <row r="7383" spans="1:4" ht="30" x14ac:dyDescent="0.2">
      <c r="A7383" s="33">
        <v>39688</v>
      </c>
      <c r="B7383" s="124" t="s">
        <v>20285</v>
      </c>
      <c r="C7383" s="125" t="s">
        <v>14755</v>
      </c>
      <c r="D7383" s="126" t="s">
        <v>13466</v>
      </c>
    </row>
    <row r="7384" spans="1:4" ht="30" x14ac:dyDescent="0.2">
      <c r="A7384" s="33">
        <v>1068</v>
      </c>
      <c r="B7384" s="124" t="s">
        <v>20286</v>
      </c>
      <c r="C7384" s="125" t="s">
        <v>14755</v>
      </c>
      <c r="D7384" s="126" t="s">
        <v>13467</v>
      </c>
    </row>
    <row r="7385" spans="1:4" ht="30" x14ac:dyDescent="0.2">
      <c r="A7385" s="33">
        <v>39690</v>
      </c>
      <c r="B7385" s="124" t="s">
        <v>20287</v>
      </c>
      <c r="C7385" s="125" t="s">
        <v>14755</v>
      </c>
      <c r="D7385" s="126" t="s">
        <v>13468</v>
      </c>
    </row>
    <row r="7386" spans="1:4" ht="30" x14ac:dyDescent="0.2">
      <c r="A7386" s="33">
        <v>39691</v>
      </c>
      <c r="B7386" s="124" t="s">
        <v>20288</v>
      </c>
      <c r="C7386" s="125" t="s">
        <v>14755</v>
      </c>
      <c r="D7386" s="126" t="s">
        <v>13469</v>
      </c>
    </row>
    <row r="7387" spans="1:4" ht="15" x14ac:dyDescent="0.2">
      <c r="A7387" s="33">
        <v>39808</v>
      </c>
      <c r="B7387" s="124" t="s">
        <v>20289</v>
      </c>
      <c r="C7387" s="125" t="s">
        <v>14755</v>
      </c>
      <c r="D7387" s="126" t="s">
        <v>4724</v>
      </c>
    </row>
    <row r="7388" spans="1:4" ht="15" x14ac:dyDescent="0.2">
      <c r="A7388" s="33">
        <v>39809</v>
      </c>
      <c r="B7388" s="124" t="s">
        <v>20290</v>
      </c>
      <c r="C7388" s="125" t="s">
        <v>14755</v>
      </c>
      <c r="D7388" s="126" t="s">
        <v>13470</v>
      </c>
    </row>
    <row r="7389" spans="1:4" ht="15" x14ac:dyDescent="0.2">
      <c r="A7389" s="33">
        <v>11713</v>
      </c>
      <c r="B7389" s="124" t="s">
        <v>20291</v>
      </c>
      <c r="C7389" s="125" t="s">
        <v>14755</v>
      </c>
      <c r="D7389" s="126" t="s">
        <v>14354</v>
      </c>
    </row>
    <row r="7390" spans="1:4" ht="15" x14ac:dyDescent="0.2">
      <c r="A7390" s="33">
        <v>11716</v>
      </c>
      <c r="B7390" s="124" t="s">
        <v>20292</v>
      </c>
      <c r="C7390" s="125" t="s">
        <v>14755</v>
      </c>
      <c r="D7390" s="126" t="s">
        <v>18062</v>
      </c>
    </row>
    <row r="7391" spans="1:4" ht="15" x14ac:dyDescent="0.2">
      <c r="A7391" s="33">
        <v>5103</v>
      </c>
      <c r="B7391" s="124" t="s">
        <v>20293</v>
      </c>
      <c r="C7391" s="125" t="s">
        <v>14755</v>
      </c>
      <c r="D7391" s="126" t="s">
        <v>13277</v>
      </c>
    </row>
    <row r="7392" spans="1:4" ht="15" x14ac:dyDescent="0.2">
      <c r="A7392" s="33">
        <v>11712</v>
      </c>
      <c r="B7392" s="124" t="s">
        <v>20294</v>
      </c>
      <c r="C7392" s="125" t="s">
        <v>14755</v>
      </c>
      <c r="D7392" s="126" t="s">
        <v>1275</v>
      </c>
    </row>
    <row r="7393" spans="1:4" ht="15" x14ac:dyDescent="0.2">
      <c r="A7393" s="33">
        <v>11717</v>
      </c>
      <c r="B7393" s="124" t="s">
        <v>20295</v>
      </c>
      <c r="C7393" s="125" t="s">
        <v>14755</v>
      </c>
      <c r="D7393" s="126" t="s">
        <v>20296</v>
      </c>
    </row>
    <row r="7394" spans="1:4" ht="15" x14ac:dyDescent="0.2">
      <c r="A7394" s="33">
        <v>11714</v>
      </c>
      <c r="B7394" s="124" t="s">
        <v>20297</v>
      </c>
      <c r="C7394" s="125" t="s">
        <v>14755</v>
      </c>
      <c r="D7394" s="126" t="s">
        <v>20298</v>
      </c>
    </row>
    <row r="7395" spans="1:4" ht="15" x14ac:dyDescent="0.2">
      <c r="A7395" s="33">
        <v>11715</v>
      </c>
      <c r="B7395" s="124" t="s">
        <v>20299</v>
      </c>
      <c r="C7395" s="125" t="s">
        <v>14755</v>
      </c>
      <c r="D7395" s="126" t="s">
        <v>14177</v>
      </c>
    </row>
    <row r="7396" spans="1:4" ht="15" x14ac:dyDescent="0.2">
      <c r="A7396" s="33">
        <v>11880</v>
      </c>
      <c r="B7396" s="124" t="s">
        <v>20300</v>
      </c>
      <c r="C7396" s="125" t="s">
        <v>14755</v>
      </c>
      <c r="D7396" s="126" t="s">
        <v>20301</v>
      </c>
    </row>
    <row r="7397" spans="1:4" ht="15" x14ac:dyDescent="0.2">
      <c r="A7397" s="33">
        <v>1106</v>
      </c>
      <c r="B7397" s="124" t="s">
        <v>20302</v>
      </c>
      <c r="C7397" s="125" t="s">
        <v>1395</v>
      </c>
      <c r="D7397" s="126" t="s">
        <v>442</v>
      </c>
    </row>
    <row r="7398" spans="1:4" ht="15" x14ac:dyDescent="0.2">
      <c r="A7398" s="33">
        <v>11161</v>
      </c>
      <c r="B7398" s="124" t="s">
        <v>20303</v>
      </c>
      <c r="C7398" s="125" t="s">
        <v>1395</v>
      </c>
      <c r="D7398" s="126" t="s">
        <v>613</v>
      </c>
    </row>
    <row r="7399" spans="1:4" ht="15" x14ac:dyDescent="0.2">
      <c r="A7399" s="33">
        <v>1107</v>
      </c>
      <c r="B7399" s="124" t="s">
        <v>20304</v>
      </c>
      <c r="C7399" s="125" t="s">
        <v>1395</v>
      </c>
      <c r="D7399" s="126" t="s">
        <v>749</v>
      </c>
    </row>
    <row r="7400" spans="1:4" ht="15" x14ac:dyDescent="0.2">
      <c r="A7400" s="33">
        <v>4758</v>
      </c>
      <c r="B7400" s="124" t="s">
        <v>20305</v>
      </c>
      <c r="C7400" s="125" t="s">
        <v>1393</v>
      </c>
      <c r="D7400" s="126" t="s">
        <v>13471</v>
      </c>
    </row>
    <row r="7401" spans="1:4" ht="15" x14ac:dyDescent="0.2">
      <c r="A7401" s="33">
        <v>41080</v>
      </c>
      <c r="B7401" s="124" t="s">
        <v>20306</v>
      </c>
      <c r="C7401" s="125" t="s">
        <v>1397</v>
      </c>
      <c r="D7401" s="126" t="s">
        <v>13472</v>
      </c>
    </row>
    <row r="7402" spans="1:4" ht="15" x14ac:dyDescent="0.2">
      <c r="A7402" s="33">
        <v>25963</v>
      </c>
      <c r="B7402" s="124" t="s">
        <v>20307</v>
      </c>
      <c r="C7402" s="125" t="s">
        <v>1395</v>
      </c>
      <c r="D7402" s="126" t="s">
        <v>444</v>
      </c>
    </row>
    <row r="7403" spans="1:4" ht="15" x14ac:dyDescent="0.2">
      <c r="A7403" s="33">
        <v>4759</v>
      </c>
      <c r="B7403" s="124" t="s">
        <v>20308</v>
      </c>
      <c r="C7403" s="125" t="s">
        <v>1393</v>
      </c>
      <c r="D7403" s="126" t="s">
        <v>889</v>
      </c>
    </row>
    <row r="7404" spans="1:4" ht="15" x14ac:dyDescent="0.2">
      <c r="A7404" s="33">
        <v>41068</v>
      </c>
      <c r="B7404" s="124" t="s">
        <v>20309</v>
      </c>
      <c r="C7404" s="125" t="s">
        <v>1397</v>
      </c>
      <c r="D7404" s="126" t="s">
        <v>13473</v>
      </c>
    </row>
    <row r="7405" spans="1:4" ht="15" x14ac:dyDescent="0.2">
      <c r="A7405" s="33">
        <v>1108</v>
      </c>
      <c r="B7405" s="124" t="s">
        <v>20310</v>
      </c>
      <c r="C7405" s="125" t="s">
        <v>1394</v>
      </c>
      <c r="D7405" s="126" t="s">
        <v>13474</v>
      </c>
    </row>
    <row r="7406" spans="1:4" ht="15" x14ac:dyDescent="0.2">
      <c r="A7406" s="33">
        <v>1117</v>
      </c>
      <c r="B7406" s="124" t="s">
        <v>20311</v>
      </c>
      <c r="C7406" s="125" t="s">
        <v>1394</v>
      </c>
      <c r="D7406" s="126" t="s">
        <v>13475</v>
      </c>
    </row>
    <row r="7407" spans="1:4" ht="15" x14ac:dyDescent="0.2">
      <c r="A7407" s="33">
        <v>1118</v>
      </c>
      <c r="B7407" s="124" t="s">
        <v>20312</v>
      </c>
      <c r="C7407" s="125" t="s">
        <v>1394</v>
      </c>
      <c r="D7407" s="126" t="s">
        <v>3624</v>
      </c>
    </row>
    <row r="7408" spans="1:4" ht="15" x14ac:dyDescent="0.2">
      <c r="A7408" s="33">
        <v>1110</v>
      </c>
      <c r="B7408" s="124" t="s">
        <v>20313</v>
      </c>
      <c r="C7408" s="125" t="s">
        <v>1394</v>
      </c>
      <c r="D7408" s="126" t="s">
        <v>3624</v>
      </c>
    </row>
    <row r="7409" spans="1:4" ht="30" x14ac:dyDescent="0.2">
      <c r="A7409" s="33">
        <v>12618</v>
      </c>
      <c r="B7409" s="124" t="s">
        <v>20314</v>
      </c>
      <c r="C7409" s="125" t="s">
        <v>14755</v>
      </c>
      <c r="D7409" s="126" t="s">
        <v>446</v>
      </c>
    </row>
    <row r="7410" spans="1:4" ht="15" x14ac:dyDescent="0.2">
      <c r="A7410" s="33">
        <v>40871</v>
      </c>
      <c r="B7410" s="124" t="s">
        <v>20315</v>
      </c>
      <c r="C7410" s="125" t="s">
        <v>1394</v>
      </c>
      <c r="D7410" s="126" t="s">
        <v>903</v>
      </c>
    </row>
    <row r="7411" spans="1:4" ht="15" x14ac:dyDescent="0.2">
      <c r="A7411" s="33">
        <v>40869</v>
      </c>
      <c r="B7411" s="124" t="s">
        <v>20316</v>
      </c>
      <c r="C7411" s="125" t="s">
        <v>1394</v>
      </c>
      <c r="D7411" s="126" t="s">
        <v>890</v>
      </c>
    </row>
    <row r="7412" spans="1:4" ht="15" x14ac:dyDescent="0.2">
      <c r="A7412" s="33">
        <v>40870</v>
      </c>
      <c r="B7412" s="124" t="s">
        <v>20317</v>
      </c>
      <c r="C7412" s="125" t="s">
        <v>1394</v>
      </c>
      <c r="D7412" s="126" t="s">
        <v>13476</v>
      </c>
    </row>
    <row r="7413" spans="1:4" ht="15" x14ac:dyDescent="0.2">
      <c r="A7413" s="33">
        <v>1109</v>
      </c>
      <c r="B7413" s="124" t="s">
        <v>20318</v>
      </c>
      <c r="C7413" s="125" t="s">
        <v>1394</v>
      </c>
      <c r="D7413" s="126" t="s">
        <v>657</v>
      </c>
    </row>
    <row r="7414" spans="1:4" ht="15" x14ac:dyDescent="0.2">
      <c r="A7414" s="33">
        <v>1119</v>
      </c>
      <c r="B7414" s="124" t="s">
        <v>20319</v>
      </c>
      <c r="C7414" s="125" t="s">
        <v>1394</v>
      </c>
      <c r="D7414" s="126" t="s">
        <v>4680</v>
      </c>
    </row>
    <row r="7415" spans="1:4" ht="15" x14ac:dyDescent="0.2">
      <c r="A7415" s="33">
        <v>13115</v>
      </c>
      <c r="B7415" s="124" t="s">
        <v>20320</v>
      </c>
      <c r="C7415" s="125" t="s">
        <v>1394</v>
      </c>
      <c r="D7415" s="126" t="s">
        <v>4828</v>
      </c>
    </row>
    <row r="7416" spans="1:4" ht="15" x14ac:dyDescent="0.2">
      <c r="A7416" s="33">
        <v>10541</v>
      </c>
      <c r="B7416" s="124" t="s">
        <v>20321</v>
      </c>
      <c r="C7416" s="125" t="s">
        <v>1394</v>
      </c>
      <c r="D7416" s="126" t="s">
        <v>16543</v>
      </c>
    </row>
    <row r="7417" spans="1:4" ht="15" x14ac:dyDescent="0.2">
      <c r="A7417" s="33">
        <v>10543</v>
      </c>
      <c r="B7417" s="124" t="s">
        <v>20322</v>
      </c>
      <c r="C7417" s="125" t="s">
        <v>1394</v>
      </c>
      <c r="D7417" s="126" t="s">
        <v>18772</v>
      </c>
    </row>
    <row r="7418" spans="1:4" ht="15" x14ac:dyDescent="0.2">
      <c r="A7418" s="33">
        <v>10544</v>
      </c>
      <c r="B7418" s="124" t="s">
        <v>20323</v>
      </c>
      <c r="C7418" s="125" t="s">
        <v>1394</v>
      </c>
      <c r="D7418" s="126" t="s">
        <v>18027</v>
      </c>
    </row>
    <row r="7419" spans="1:4" ht="15" x14ac:dyDescent="0.2">
      <c r="A7419" s="33">
        <v>10545</v>
      </c>
      <c r="B7419" s="124" t="s">
        <v>20324</v>
      </c>
      <c r="C7419" s="125" t="s">
        <v>1394</v>
      </c>
      <c r="D7419" s="126" t="s">
        <v>14198</v>
      </c>
    </row>
    <row r="7420" spans="1:4" ht="15" x14ac:dyDescent="0.2">
      <c r="A7420" s="33">
        <v>10542</v>
      </c>
      <c r="B7420" s="124" t="s">
        <v>20325</v>
      </c>
      <c r="C7420" s="125" t="s">
        <v>1394</v>
      </c>
      <c r="D7420" s="126" t="s">
        <v>17922</v>
      </c>
    </row>
    <row r="7421" spans="1:4" ht="15" x14ac:dyDescent="0.2">
      <c r="A7421" s="33">
        <v>38365</v>
      </c>
      <c r="B7421" s="124" t="s">
        <v>20326</v>
      </c>
      <c r="C7421" s="125" t="s">
        <v>1409</v>
      </c>
      <c r="D7421" s="126" t="s">
        <v>326</v>
      </c>
    </row>
    <row r="7422" spans="1:4" ht="30" x14ac:dyDescent="0.2">
      <c r="A7422" s="33">
        <v>37745</v>
      </c>
      <c r="B7422" s="124" t="s">
        <v>20327</v>
      </c>
      <c r="C7422" s="125" t="s">
        <v>14755</v>
      </c>
      <c r="D7422" s="126" t="s">
        <v>13478</v>
      </c>
    </row>
    <row r="7423" spans="1:4" ht="30" x14ac:dyDescent="0.2">
      <c r="A7423" s="33">
        <v>37754</v>
      </c>
      <c r="B7423" s="124" t="s">
        <v>20328</v>
      </c>
      <c r="C7423" s="125" t="s">
        <v>14755</v>
      </c>
      <c r="D7423" s="126" t="s">
        <v>13479</v>
      </c>
    </row>
    <row r="7424" spans="1:4" ht="30" x14ac:dyDescent="0.2">
      <c r="A7424" s="33">
        <v>37748</v>
      </c>
      <c r="B7424" s="124" t="s">
        <v>20329</v>
      </c>
      <c r="C7424" s="125" t="s">
        <v>14755</v>
      </c>
      <c r="D7424" s="126" t="s">
        <v>13480</v>
      </c>
    </row>
    <row r="7425" spans="1:4" ht="30" x14ac:dyDescent="0.2">
      <c r="A7425" s="33">
        <v>37761</v>
      </c>
      <c r="B7425" s="124" t="s">
        <v>20330</v>
      </c>
      <c r="C7425" s="125" t="s">
        <v>14755</v>
      </c>
      <c r="D7425" s="126" t="s">
        <v>13481</v>
      </c>
    </row>
    <row r="7426" spans="1:4" ht="30" x14ac:dyDescent="0.2">
      <c r="A7426" s="33">
        <v>37757</v>
      </c>
      <c r="B7426" s="124" t="s">
        <v>20331</v>
      </c>
      <c r="C7426" s="125" t="s">
        <v>14755</v>
      </c>
      <c r="D7426" s="126" t="s">
        <v>13482</v>
      </c>
    </row>
    <row r="7427" spans="1:4" ht="30" x14ac:dyDescent="0.2">
      <c r="A7427" s="33">
        <v>37759</v>
      </c>
      <c r="B7427" s="124" t="s">
        <v>20332</v>
      </c>
      <c r="C7427" s="125" t="s">
        <v>14755</v>
      </c>
      <c r="D7427" s="126" t="s">
        <v>13483</v>
      </c>
    </row>
    <row r="7428" spans="1:4" ht="30" x14ac:dyDescent="0.2">
      <c r="A7428" s="33">
        <v>37766</v>
      </c>
      <c r="B7428" s="124" t="s">
        <v>20333</v>
      </c>
      <c r="C7428" s="125" t="s">
        <v>14755</v>
      </c>
      <c r="D7428" s="126" t="s">
        <v>13484</v>
      </c>
    </row>
    <row r="7429" spans="1:4" ht="30" x14ac:dyDescent="0.2">
      <c r="A7429" s="33">
        <v>37752</v>
      </c>
      <c r="B7429" s="124" t="s">
        <v>20334</v>
      </c>
      <c r="C7429" s="125" t="s">
        <v>14755</v>
      </c>
      <c r="D7429" s="126" t="s">
        <v>13485</v>
      </c>
    </row>
    <row r="7430" spans="1:4" ht="30" x14ac:dyDescent="0.2">
      <c r="A7430" s="33">
        <v>37760</v>
      </c>
      <c r="B7430" s="124" t="s">
        <v>20335</v>
      </c>
      <c r="C7430" s="125" t="s">
        <v>14755</v>
      </c>
      <c r="D7430" s="126" t="s">
        <v>13486</v>
      </c>
    </row>
    <row r="7431" spans="1:4" ht="30" x14ac:dyDescent="0.2">
      <c r="A7431" s="33">
        <v>37765</v>
      </c>
      <c r="B7431" s="124" t="s">
        <v>20336</v>
      </c>
      <c r="C7431" s="125" t="s">
        <v>14755</v>
      </c>
      <c r="D7431" s="126" t="s">
        <v>13487</v>
      </c>
    </row>
    <row r="7432" spans="1:4" ht="30" x14ac:dyDescent="0.2">
      <c r="A7432" s="33">
        <v>37746</v>
      </c>
      <c r="B7432" s="124" t="s">
        <v>20337</v>
      </c>
      <c r="C7432" s="125" t="s">
        <v>14755</v>
      </c>
      <c r="D7432" s="126" t="s">
        <v>13488</v>
      </c>
    </row>
    <row r="7433" spans="1:4" ht="30" x14ac:dyDescent="0.2">
      <c r="A7433" s="33">
        <v>37750</v>
      </c>
      <c r="B7433" s="124" t="s">
        <v>20338</v>
      </c>
      <c r="C7433" s="125" t="s">
        <v>14755</v>
      </c>
      <c r="D7433" s="126" t="s">
        <v>13489</v>
      </c>
    </row>
    <row r="7434" spans="1:4" ht="30" x14ac:dyDescent="0.2">
      <c r="A7434" s="33">
        <v>37753</v>
      </c>
      <c r="B7434" s="124" t="s">
        <v>20339</v>
      </c>
      <c r="C7434" s="125" t="s">
        <v>14755</v>
      </c>
      <c r="D7434" s="126" t="s">
        <v>13490</v>
      </c>
    </row>
    <row r="7435" spans="1:4" ht="30" x14ac:dyDescent="0.2">
      <c r="A7435" s="33">
        <v>37756</v>
      </c>
      <c r="B7435" s="124" t="s">
        <v>20340</v>
      </c>
      <c r="C7435" s="125" t="s">
        <v>14755</v>
      </c>
      <c r="D7435" s="126" t="s">
        <v>13481</v>
      </c>
    </row>
    <row r="7436" spans="1:4" ht="30" x14ac:dyDescent="0.2">
      <c r="A7436" s="33">
        <v>37755</v>
      </c>
      <c r="B7436" s="124" t="s">
        <v>20341</v>
      </c>
      <c r="C7436" s="125" t="s">
        <v>14755</v>
      </c>
      <c r="D7436" s="126" t="s">
        <v>13491</v>
      </c>
    </row>
    <row r="7437" spans="1:4" ht="30" x14ac:dyDescent="0.2">
      <c r="A7437" s="33">
        <v>37758</v>
      </c>
      <c r="B7437" s="124" t="s">
        <v>20342</v>
      </c>
      <c r="C7437" s="125" t="s">
        <v>14755</v>
      </c>
      <c r="D7437" s="126" t="s">
        <v>13492</v>
      </c>
    </row>
    <row r="7438" spans="1:4" ht="30" x14ac:dyDescent="0.2">
      <c r="A7438" s="33">
        <v>37747</v>
      </c>
      <c r="B7438" s="124" t="s">
        <v>20343</v>
      </c>
      <c r="C7438" s="125" t="s">
        <v>14755</v>
      </c>
      <c r="D7438" s="126" t="s">
        <v>13493</v>
      </c>
    </row>
    <row r="7439" spans="1:4" ht="30" x14ac:dyDescent="0.2">
      <c r="A7439" s="33">
        <v>37767</v>
      </c>
      <c r="B7439" s="124" t="s">
        <v>20344</v>
      </c>
      <c r="C7439" s="125" t="s">
        <v>14755</v>
      </c>
      <c r="D7439" s="126" t="s">
        <v>13494</v>
      </c>
    </row>
    <row r="7440" spans="1:4" ht="30" x14ac:dyDescent="0.2">
      <c r="A7440" s="33">
        <v>37751</v>
      </c>
      <c r="B7440" s="124" t="s">
        <v>20345</v>
      </c>
      <c r="C7440" s="125" t="s">
        <v>14755</v>
      </c>
      <c r="D7440" s="126" t="s">
        <v>13494</v>
      </c>
    </row>
    <row r="7441" spans="1:4" ht="30" x14ac:dyDescent="0.2">
      <c r="A7441" s="33">
        <v>37749</v>
      </c>
      <c r="B7441" s="124" t="s">
        <v>20346</v>
      </c>
      <c r="C7441" s="125" t="s">
        <v>14755</v>
      </c>
      <c r="D7441" s="126" t="s">
        <v>13495</v>
      </c>
    </row>
    <row r="7442" spans="1:4" ht="15" x14ac:dyDescent="0.2">
      <c r="A7442" s="33">
        <v>13617</v>
      </c>
      <c r="B7442" s="124" t="s">
        <v>20347</v>
      </c>
      <c r="C7442" s="125" t="s">
        <v>14755</v>
      </c>
      <c r="D7442" s="126" t="s">
        <v>20348</v>
      </c>
    </row>
    <row r="7443" spans="1:4" ht="15" x14ac:dyDescent="0.2">
      <c r="A7443" s="33">
        <v>1159</v>
      </c>
      <c r="B7443" s="124" t="s">
        <v>20349</v>
      </c>
      <c r="C7443" s="125" t="s">
        <v>14755</v>
      </c>
      <c r="D7443" s="126" t="s">
        <v>20350</v>
      </c>
    </row>
    <row r="7444" spans="1:4" ht="15" x14ac:dyDescent="0.2">
      <c r="A7444" s="33">
        <v>12114</v>
      </c>
      <c r="B7444" s="124" t="s">
        <v>20351</v>
      </c>
      <c r="C7444" s="125" t="s">
        <v>14755</v>
      </c>
      <c r="D7444" s="126" t="s">
        <v>14191</v>
      </c>
    </row>
    <row r="7445" spans="1:4" ht="15" x14ac:dyDescent="0.2">
      <c r="A7445" s="33">
        <v>38106</v>
      </c>
      <c r="B7445" s="124" t="s">
        <v>20352</v>
      </c>
      <c r="C7445" s="125" t="s">
        <v>14755</v>
      </c>
      <c r="D7445" s="126" t="s">
        <v>849</v>
      </c>
    </row>
    <row r="7446" spans="1:4" ht="30" x14ac:dyDescent="0.2">
      <c r="A7446" s="33">
        <v>38085</v>
      </c>
      <c r="B7446" s="124" t="s">
        <v>20353</v>
      </c>
      <c r="C7446" s="125" t="s">
        <v>14755</v>
      </c>
      <c r="D7446" s="126" t="s">
        <v>813</v>
      </c>
    </row>
    <row r="7447" spans="1:4" ht="15" x14ac:dyDescent="0.2">
      <c r="A7447" s="33">
        <v>38599</v>
      </c>
      <c r="B7447" s="124" t="s">
        <v>20354</v>
      </c>
      <c r="C7447" s="125" t="s">
        <v>14755</v>
      </c>
      <c r="D7447" s="126" t="s">
        <v>2683</v>
      </c>
    </row>
    <row r="7448" spans="1:4" ht="15" x14ac:dyDescent="0.2">
      <c r="A7448" s="33">
        <v>38596</v>
      </c>
      <c r="B7448" s="124" t="s">
        <v>20355</v>
      </c>
      <c r="C7448" s="125" t="s">
        <v>14755</v>
      </c>
      <c r="D7448" s="126" t="s">
        <v>432</v>
      </c>
    </row>
    <row r="7449" spans="1:4" ht="15" x14ac:dyDescent="0.2">
      <c r="A7449" s="33">
        <v>38600</v>
      </c>
      <c r="B7449" s="124" t="s">
        <v>20356</v>
      </c>
      <c r="C7449" s="125" t="s">
        <v>14755</v>
      </c>
      <c r="D7449" s="126" t="s">
        <v>2248</v>
      </c>
    </row>
    <row r="7450" spans="1:4" ht="15" x14ac:dyDescent="0.2">
      <c r="A7450" s="33">
        <v>38597</v>
      </c>
      <c r="B7450" s="124" t="s">
        <v>20357</v>
      </c>
      <c r="C7450" s="125" t="s">
        <v>14755</v>
      </c>
      <c r="D7450" s="126" t="s">
        <v>227</v>
      </c>
    </row>
    <row r="7451" spans="1:4" ht="15" x14ac:dyDescent="0.2">
      <c r="A7451" s="33">
        <v>659</v>
      </c>
      <c r="B7451" s="124" t="s">
        <v>20358</v>
      </c>
      <c r="C7451" s="125" t="s">
        <v>14755</v>
      </c>
      <c r="D7451" s="126" t="s">
        <v>188</v>
      </c>
    </row>
    <row r="7452" spans="1:4" ht="15" x14ac:dyDescent="0.2">
      <c r="A7452" s="33">
        <v>660</v>
      </c>
      <c r="B7452" s="124" t="s">
        <v>20359</v>
      </c>
      <c r="C7452" s="125" t="s">
        <v>14755</v>
      </c>
      <c r="D7452" s="126" t="s">
        <v>277</v>
      </c>
    </row>
    <row r="7453" spans="1:4" ht="15" x14ac:dyDescent="0.2">
      <c r="A7453" s="33">
        <v>658</v>
      </c>
      <c r="B7453" s="124" t="s">
        <v>20360</v>
      </c>
      <c r="C7453" s="125" t="s">
        <v>14755</v>
      </c>
      <c r="D7453" s="126" t="s">
        <v>360</v>
      </c>
    </row>
    <row r="7454" spans="1:4" ht="15" x14ac:dyDescent="0.2">
      <c r="A7454" s="33">
        <v>38548</v>
      </c>
      <c r="B7454" s="124" t="s">
        <v>20361</v>
      </c>
      <c r="C7454" s="125" t="s">
        <v>14755</v>
      </c>
      <c r="D7454" s="126" t="s">
        <v>783</v>
      </c>
    </row>
    <row r="7455" spans="1:4" ht="15" x14ac:dyDescent="0.2">
      <c r="A7455" s="33">
        <v>34647</v>
      </c>
      <c r="B7455" s="124" t="s">
        <v>20362</v>
      </c>
      <c r="C7455" s="125" t="s">
        <v>14755</v>
      </c>
      <c r="D7455" s="126" t="s">
        <v>347</v>
      </c>
    </row>
    <row r="7456" spans="1:4" ht="15" x14ac:dyDescent="0.2">
      <c r="A7456" s="33">
        <v>34649</v>
      </c>
      <c r="B7456" s="124" t="s">
        <v>20363</v>
      </c>
      <c r="C7456" s="125" t="s">
        <v>14755</v>
      </c>
      <c r="D7456" s="126" t="s">
        <v>173</v>
      </c>
    </row>
    <row r="7457" spans="1:4" ht="15" x14ac:dyDescent="0.2">
      <c r="A7457" s="33">
        <v>34652</v>
      </c>
      <c r="B7457" s="124" t="s">
        <v>20364</v>
      </c>
      <c r="C7457" s="125" t="s">
        <v>14755</v>
      </c>
      <c r="D7457" s="126" t="s">
        <v>396</v>
      </c>
    </row>
    <row r="7458" spans="1:4" ht="15" x14ac:dyDescent="0.2">
      <c r="A7458" s="33">
        <v>34655</v>
      </c>
      <c r="B7458" s="124" t="s">
        <v>20365</v>
      </c>
      <c r="C7458" s="125" t="s">
        <v>14755</v>
      </c>
      <c r="D7458" s="126" t="s">
        <v>142</v>
      </c>
    </row>
    <row r="7459" spans="1:4" ht="15" x14ac:dyDescent="0.2">
      <c r="A7459" s="33">
        <v>40607</v>
      </c>
      <c r="B7459" s="124" t="s">
        <v>20366</v>
      </c>
      <c r="C7459" s="125" t="s">
        <v>14755</v>
      </c>
      <c r="D7459" s="126" t="s">
        <v>20367</v>
      </c>
    </row>
    <row r="7460" spans="1:4" ht="15" x14ac:dyDescent="0.2">
      <c r="A7460" s="33">
        <v>585</v>
      </c>
      <c r="B7460" s="124" t="s">
        <v>20368</v>
      </c>
      <c r="C7460" s="125" t="s">
        <v>1395</v>
      </c>
      <c r="D7460" s="126" t="s">
        <v>20369</v>
      </c>
    </row>
    <row r="7461" spans="1:4" ht="15" x14ac:dyDescent="0.2">
      <c r="A7461" s="33">
        <v>4777</v>
      </c>
      <c r="B7461" s="124" t="s">
        <v>20370</v>
      </c>
      <c r="C7461" s="125" t="s">
        <v>1395</v>
      </c>
      <c r="D7461" s="126" t="s">
        <v>5282</v>
      </c>
    </row>
    <row r="7462" spans="1:4" ht="15" x14ac:dyDescent="0.2">
      <c r="A7462" s="33">
        <v>587</v>
      </c>
      <c r="B7462" s="124" t="s">
        <v>20371</v>
      </c>
      <c r="C7462" s="125" t="s">
        <v>1395</v>
      </c>
      <c r="D7462" s="126" t="s">
        <v>20372</v>
      </c>
    </row>
    <row r="7463" spans="1:4" ht="15" x14ac:dyDescent="0.2">
      <c r="A7463" s="33">
        <v>590</v>
      </c>
      <c r="B7463" s="124" t="s">
        <v>20373</v>
      </c>
      <c r="C7463" s="125" t="s">
        <v>1395</v>
      </c>
      <c r="D7463" s="126" t="s">
        <v>13569</v>
      </c>
    </row>
    <row r="7464" spans="1:4" ht="15" x14ac:dyDescent="0.2">
      <c r="A7464" s="33">
        <v>592</v>
      </c>
      <c r="B7464" s="124" t="s">
        <v>20374</v>
      </c>
      <c r="C7464" s="125" t="s">
        <v>1395</v>
      </c>
      <c r="D7464" s="126" t="s">
        <v>20372</v>
      </c>
    </row>
    <row r="7465" spans="1:4" ht="15" x14ac:dyDescent="0.2">
      <c r="A7465" s="33">
        <v>586</v>
      </c>
      <c r="B7465" s="124" t="s">
        <v>20375</v>
      </c>
      <c r="C7465" s="125" t="s">
        <v>1394</v>
      </c>
      <c r="D7465" s="126" t="s">
        <v>429</v>
      </c>
    </row>
    <row r="7466" spans="1:4" ht="15" x14ac:dyDescent="0.2">
      <c r="A7466" s="33">
        <v>591</v>
      </c>
      <c r="B7466" s="124" t="s">
        <v>20376</v>
      </c>
      <c r="C7466" s="125" t="s">
        <v>1395</v>
      </c>
      <c r="D7466" s="126" t="s">
        <v>20369</v>
      </c>
    </row>
    <row r="7467" spans="1:4" ht="15" x14ac:dyDescent="0.2">
      <c r="A7467" s="33">
        <v>588</v>
      </c>
      <c r="B7467" s="124" t="s">
        <v>20377</v>
      </c>
      <c r="C7467" s="125" t="s">
        <v>1394</v>
      </c>
      <c r="D7467" s="126" t="s">
        <v>20378</v>
      </c>
    </row>
    <row r="7468" spans="1:4" ht="15" x14ac:dyDescent="0.2">
      <c r="A7468" s="33">
        <v>589</v>
      </c>
      <c r="B7468" s="124" t="s">
        <v>20379</v>
      </c>
      <c r="C7468" s="125" t="s">
        <v>1394</v>
      </c>
      <c r="D7468" s="126" t="s">
        <v>666</v>
      </c>
    </row>
    <row r="7469" spans="1:4" ht="15" x14ac:dyDescent="0.2">
      <c r="A7469" s="33">
        <v>584</v>
      </c>
      <c r="B7469" s="124" t="s">
        <v>20380</v>
      </c>
      <c r="C7469" s="125" t="s">
        <v>1394</v>
      </c>
      <c r="D7469" s="126" t="s">
        <v>862</v>
      </c>
    </row>
    <row r="7470" spans="1:4" ht="15" x14ac:dyDescent="0.2">
      <c r="A7470" s="33">
        <v>4912</v>
      </c>
      <c r="B7470" s="124" t="s">
        <v>20381</v>
      </c>
      <c r="C7470" s="125" t="s">
        <v>1395</v>
      </c>
      <c r="D7470" s="126" t="s">
        <v>4081</v>
      </c>
    </row>
    <row r="7471" spans="1:4" ht="15" x14ac:dyDescent="0.2">
      <c r="A7471" s="33">
        <v>574</v>
      </c>
      <c r="B7471" s="124" t="s">
        <v>20382</v>
      </c>
      <c r="C7471" s="125" t="s">
        <v>1394</v>
      </c>
      <c r="D7471" s="126" t="s">
        <v>146</v>
      </c>
    </row>
    <row r="7472" spans="1:4" ht="15" x14ac:dyDescent="0.2">
      <c r="A7472" s="33">
        <v>567</v>
      </c>
      <c r="B7472" s="124" t="s">
        <v>20383</v>
      </c>
      <c r="C7472" s="125" t="s">
        <v>1394</v>
      </c>
      <c r="D7472" s="126" t="s">
        <v>13534</v>
      </c>
    </row>
    <row r="7473" spans="1:4" ht="15" x14ac:dyDescent="0.2">
      <c r="A7473" s="33">
        <v>568</v>
      </c>
      <c r="B7473" s="124" t="s">
        <v>20384</v>
      </c>
      <c r="C7473" s="125" t="s">
        <v>1394</v>
      </c>
      <c r="D7473" s="126" t="s">
        <v>20385</v>
      </c>
    </row>
    <row r="7474" spans="1:4" ht="15" x14ac:dyDescent="0.2">
      <c r="A7474" s="33">
        <v>569</v>
      </c>
      <c r="B7474" s="124" t="s">
        <v>20386</v>
      </c>
      <c r="C7474" s="125" t="s">
        <v>1395</v>
      </c>
      <c r="D7474" s="126" t="s">
        <v>492</v>
      </c>
    </row>
    <row r="7475" spans="1:4" ht="15" x14ac:dyDescent="0.2">
      <c r="A7475" s="33">
        <v>1165</v>
      </c>
      <c r="B7475" s="124" t="s">
        <v>20387</v>
      </c>
      <c r="C7475" s="125" t="s">
        <v>14755</v>
      </c>
      <c r="D7475" s="126" t="s">
        <v>17893</v>
      </c>
    </row>
    <row r="7476" spans="1:4" ht="15" x14ac:dyDescent="0.2">
      <c r="A7476" s="33">
        <v>1164</v>
      </c>
      <c r="B7476" s="124" t="s">
        <v>20388</v>
      </c>
      <c r="C7476" s="125" t="s">
        <v>14755</v>
      </c>
      <c r="D7476" s="126" t="s">
        <v>897</v>
      </c>
    </row>
    <row r="7477" spans="1:4" ht="15" x14ac:dyDescent="0.2">
      <c r="A7477" s="33">
        <v>1162</v>
      </c>
      <c r="B7477" s="124" t="s">
        <v>20389</v>
      </c>
      <c r="C7477" s="125" t="s">
        <v>14755</v>
      </c>
      <c r="D7477" s="126" t="s">
        <v>16270</v>
      </c>
    </row>
    <row r="7478" spans="1:4" ht="15" x14ac:dyDescent="0.2">
      <c r="A7478" s="33">
        <v>12395</v>
      </c>
      <c r="B7478" s="124" t="s">
        <v>20390</v>
      </c>
      <c r="C7478" s="125" t="s">
        <v>14755</v>
      </c>
      <c r="D7478" s="126" t="s">
        <v>922</v>
      </c>
    </row>
    <row r="7479" spans="1:4" ht="15" x14ac:dyDescent="0.2">
      <c r="A7479" s="33">
        <v>1170</v>
      </c>
      <c r="B7479" s="124" t="s">
        <v>20391</v>
      </c>
      <c r="C7479" s="125" t="s">
        <v>14755</v>
      </c>
      <c r="D7479" s="126" t="s">
        <v>496</v>
      </c>
    </row>
    <row r="7480" spans="1:4" ht="15" x14ac:dyDescent="0.2">
      <c r="A7480" s="33">
        <v>1169</v>
      </c>
      <c r="B7480" s="124" t="s">
        <v>20392</v>
      </c>
      <c r="C7480" s="125" t="s">
        <v>14755</v>
      </c>
      <c r="D7480" s="126" t="s">
        <v>14189</v>
      </c>
    </row>
    <row r="7481" spans="1:4" ht="15" x14ac:dyDescent="0.2">
      <c r="A7481" s="33">
        <v>1166</v>
      </c>
      <c r="B7481" s="124" t="s">
        <v>20393</v>
      </c>
      <c r="C7481" s="125" t="s">
        <v>14755</v>
      </c>
      <c r="D7481" s="126" t="s">
        <v>2335</v>
      </c>
    </row>
    <row r="7482" spans="1:4" ht="15" x14ac:dyDescent="0.2">
      <c r="A7482" s="33">
        <v>1163</v>
      </c>
      <c r="B7482" s="124" t="s">
        <v>20394</v>
      </c>
      <c r="C7482" s="125" t="s">
        <v>14755</v>
      </c>
      <c r="D7482" s="126" t="s">
        <v>13319</v>
      </c>
    </row>
    <row r="7483" spans="1:4" ht="15" x14ac:dyDescent="0.2">
      <c r="A7483" s="33">
        <v>12396</v>
      </c>
      <c r="B7483" s="124" t="s">
        <v>20395</v>
      </c>
      <c r="C7483" s="125" t="s">
        <v>14755</v>
      </c>
      <c r="D7483" s="126" t="s">
        <v>922</v>
      </c>
    </row>
    <row r="7484" spans="1:4" ht="15" x14ac:dyDescent="0.2">
      <c r="A7484" s="33">
        <v>1168</v>
      </c>
      <c r="B7484" s="124" t="s">
        <v>20396</v>
      </c>
      <c r="C7484" s="125" t="s">
        <v>14755</v>
      </c>
      <c r="D7484" s="126" t="s">
        <v>20397</v>
      </c>
    </row>
    <row r="7485" spans="1:4" ht="15" x14ac:dyDescent="0.2">
      <c r="A7485" s="33">
        <v>1167</v>
      </c>
      <c r="B7485" s="124" t="s">
        <v>20398</v>
      </c>
      <c r="C7485" s="125" t="s">
        <v>14755</v>
      </c>
      <c r="D7485" s="126" t="s">
        <v>20399</v>
      </c>
    </row>
    <row r="7486" spans="1:4" ht="15" x14ac:dyDescent="0.2">
      <c r="A7486" s="33">
        <v>36331</v>
      </c>
      <c r="B7486" s="124" t="s">
        <v>20400</v>
      </c>
      <c r="C7486" s="125" t="s">
        <v>14755</v>
      </c>
      <c r="D7486" s="126" t="s">
        <v>392</v>
      </c>
    </row>
    <row r="7487" spans="1:4" ht="15" x14ac:dyDescent="0.2">
      <c r="A7487" s="33">
        <v>36346</v>
      </c>
      <c r="B7487" s="124" t="s">
        <v>20401</v>
      </c>
      <c r="C7487" s="125" t="s">
        <v>14755</v>
      </c>
      <c r="D7487" s="126" t="s">
        <v>4603</v>
      </c>
    </row>
    <row r="7488" spans="1:4" ht="15" x14ac:dyDescent="0.2">
      <c r="A7488" s="33">
        <v>1210</v>
      </c>
      <c r="B7488" s="124" t="s">
        <v>20402</v>
      </c>
      <c r="C7488" s="125" t="s">
        <v>14755</v>
      </c>
      <c r="D7488" s="126" t="s">
        <v>771</v>
      </c>
    </row>
    <row r="7489" spans="1:4" ht="15" x14ac:dyDescent="0.2">
      <c r="A7489" s="33">
        <v>1203</v>
      </c>
      <c r="B7489" s="124" t="s">
        <v>20403</v>
      </c>
      <c r="C7489" s="125" t="s">
        <v>14755</v>
      </c>
      <c r="D7489" s="126" t="s">
        <v>831</v>
      </c>
    </row>
    <row r="7490" spans="1:4" ht="15" x14ac:dyDescent="0.2">
      <c r="A7490" s="33">
        <v>1197</v>
      </c>
      <c r="B7490" s="124" t="s">
        <v>20404</v>
      </c>
      <c r="C7490" s="125" t="s">
        <v>14755</v>
      </c>
      <c r="D7490" s="126" t="s">
        <v>969</v>
      </c>
    </row>
    <row r="7491" spans="1:4" ht="15" x14ac:dyDescent="0.2">
      <c r="A7491" s="33">
        <v>1202</v>
      </c>
      <c r="B7491" s="124" t="s">
        <v>20405</v>
      </c>
      <c r="C7491" s="125" t="s">
        <v>14755</v>
      </c>
      <c r="D7491" s="126" t="s">
        <v>1210</v>
      </c>
    </row>
    <row r="7492" spans="1:4" ht="15" x14ac:dyDescent="0.2">
      <c r="A7492" s="33">
        <v>1188</v>
      </c>
      <c r="B7492" s="124" t="s">
        <v>20406</v>
      </c>
      <c r="C7492" s="125" t="s">
        <v>14755</v>
      </c>
      <c r="D7492" s="126" t="s">
        <v>5375</v>
      </c>
    </row>
    <row r="7493" spans="1:4" ht="15" x14ac:dyDescent="0.2">
      <c r="A7493" s="33">
        <v>1211</v>
      </c>
      <c r="B7493" s="124" t="s">
        <v>20407</v>
      </c>
      <c r="C7493" s="125" t="s">
        <v>14755</v>
      </c>
      <c r="D7493" s="126" t="s">
        <v>2415</v>
      </c>
    </row>
    <row r="7494" spans="1:4" ht="15" x14ac:dyDescent="0.2">
      <c r="A7494" s="33">
        <v>1198</v>
      </c>
      <c r="B7494" s="124" t="s">
        <v>20408</v>
      </c>
      <c r="C7494" s="125" t="s">
        <v>14755</v>
      </c>
      <c r="D7494" s="126" t="s">
        <v>821</v>
      </c>
    </row>
    <row r="7495" spans="1:4" ht="15" x14ac:dyDescent="0.2">
      <c r="A7495" s="33">
        <v>1199</v>
      </c>
      <c r="B7495" s="124" t="s">
        <v>20409</v>
      </c>
      <c r="C7495" s="125" t="s">
        <v>14755</v>
      </c>
      <c r="D7495" s="126" t="s">
        <v>14138</v>
      </c>
    </row>
    <row r="7496" spans="1:4" ht="15" x14ac:dyDescent="0.2">
      <c r="A7496" s="33">
        <v>20088</v>
      </c>
      <c r="B7496" s="124" t="s">
        <v>20410</v>
      </c>
      <c r="C7496" s="125" t="s">
        <v>14755</v>
      </c>
      <c r="D7496" s="126" t="s">
        <v>70</v>
      </c>
    </row>
    <row r="7497" spans="1:4" ht="15" x14ac:dyDescent="0.2">
      <c r="A7497" s="33">
        <v>20089</v>
      </c>
      <c r="B7497" s="124" t="s">
        <v>20411</v>
      </c>
      <c r="C7497" s="125" t="s">
        <v>14755</v>
      </c>
      <c r="D7497" s="126" t="s">
        <v>20412</v>
      </c>
    </row>
    <row r="7498" spans="1:4" ht="15" x14ac:dyDescent="0.2">
      <c r="A7498" s="33">
        <v>20087</v>
      </c>
      <c r="B7498" s="124" t="s">
        <v>20413</v>
      </c>
      <c r="C7498" s="125" t="s">
        <v>14755</v>
      </c>
      <c r="D7498" s="126" t="s">
        <v>960</v>
      </c>
    </row>
    <row r="7499" spans="1:4" ht="15" x14ac:dyDescent="0.2">
      <c r="A7499" s="33">
        <v>1200</v>
      </c>
      <c r="B7499" s="124" t="s">
        <v>20414</v>
      </c>
      <c r="C7499" s="125" t="s">
        <v>14755</v>
      </c>
      <c r="D7499" s="126" t="s">
        <v>365</v>
      </c>
    </row>
    <row r="7500" spans="1:4" ht="15" x14ac:dyDescent="0.2">
      <c r="A7500" s="33">
        <v>12909</v>
      </c>
      <c r="B7500" s="124" t="s">
        <v>20415</v>
      </c>
      <c r="C7500" s="125" t="s">
        <v>14755</v>
      </c>
      <c r="D7500" s="126" t="s">
        <v>740</v>
      </c>
    </row>
    <row r="7501" spans="1:4" ht="15" x14ac:dyDescent="0.2">
      <c r="A7501" s="33">
        <v>12910</v>
      </c>
      <c r="B7501" s="124" t="s">
        <v>20416</v>
      </c>
      <c r="C7501" s="125" t="s">
        <v>14755</v>
      </c>
      <c r="D7501" s="126" t="s">
        <v>5002</v>
      </c>
    </row>
    <row r="7502" spans="1:4" ht="15" x14ac:dyDescent="0.2">
      <c r="A7502" s="33">
        <v>1184</v>
      </c>
      <c r="B7502" s="124" t="s">
        <v>20417</v>
      </c>
      <c r="C7502" s="125" t="s">
        <v>14755</v>
      </c>
      <c r="D7502" s="126" t="s">
        <v>18579</v>
      </c>
    </row>
    <row r="7503" spans="1:4" ht="15" x14ac:dyDescent="0.2">
      <c r="A7503" s="33">
        <v>1191</v>
      </c>
      <c r="B7503" s="124" t="s">
        <v>20418</v>
      </c>
      <c r="C7503" s="125" t="s">
        <v>14755</v>
      </c>
      <c r="D7503" s="126" t="s">
        <v>71</v>
      </c>
    </row>
    <row r="7504" spans="1:4" ht="15" x14ac:dyDescent="0.2">
      <c r="A7504" s="33">
        <v>1185</v>
      </c>
      <c r="B7504" s="124" t="s">
        <v>20419</v>
      </c>
      <c r="C7504" s="125" t="s">
        <v>14755</v>
      </c>
      <c r="D7504" s="126" t="s">
        <v>100</v>
      </c>
    </row>
    <row r="7505" spans="1:4" ht="15" x14ac:dyDescent="0.2">
      <c r="A7505" s="33">
        <v>1189</v>
      </c>
      <c r="B7505" s="124" t="s">
        <v>20420</v>
      </c>
      <c r="C7505" s="125" t="s">
        <v>14755</v>
      </c>
      <c r="D7505" s="126" t="s">
        <v>276</v>
      </c>
    </row>
    <row r="7506" spans="1:4" ht="15" x14ac:dyDescent="0.2">
      <c r="A7506" s="33">
        <v>1193</v>
      </c>
      <c r="B7506" s="124" t="s">
        <v>20421</v>
      </c>
      <c r="C7506" s="125" t="s">
        <v>14755</v>
      </c>
      <c r="D7506" s="126" t="s">
        <v>584</v>
      </c>
    </row>
    <row r="7507" spans="1:4" ht="15" x14ac:dyDescent="0.2">
      <c r="A7507" s="33">
        <v>1194</v>
      </c>
      <c r="B7507" s="124" t="s">
        <v>20422</v>
      </c>
      <c r="C7507" s="125" t="s">
        <v>14755</v>
      </c>
      <c r="D7507" s="126" t="s">
        <v>1282</v>
      </c>
    </row>
    <row r="7508" spans="1:4" ht="15" x14ac:dyDescent="0.2">
      <c r="A7508" s="33">
        <v>1195</v>
      </c>
      <c r="B7508" s="124" t="s">
        <v>20423</v>
      </c>
      <c r="C7508" s="125" t="s">
        <v>14755</v>
      </c>
      <c r="D7508" s="126" t="s">
        <v>566</v>
      </c>
    </row>
    <row r="7509" spans="1:4" ht="15" x14ac:dyDescent="0.2">
      <c r="A7509" s="33">
        <v>1204</v>
      </c>
      <c r="B7509" s="124" t="s">
        <v>20424</v>
      </c>
      <c r="C7509" s="125" t="s">
        <v>14755</v>
      </c>
      <c r="D7509" s="126" t="s">
        <v>889</v>
      </c>
    </row>
    <row r="7510" spans="1:4" ht="15" x14ac:dyDescent="0.2">
      <c r="A7510" s="33">
        <v>1205</v>
      </c>
      <c r="B7510" s="124" t="s">
        <v>20425</v>
      </c>
      <c r="C7510" s="125" t="s">
        <v>14755</v>
      </c>
      <c r="D7510" s="126" t="s">
        <v>18449</v>
      </c>
    </row>
    <row r="7511" spans="1:4" ht="15" x14ac:dyDescent="0.2">
      <c r="A7511" s="33">
        <v>1207</v>
      </c>
      <c r="B7511" s="124" t="s">
        <v>20426</v>
      </c>
      <c r="C7511" s="125" t="s">
        <v>14755</v>
      </c>
      <c r="D7511" s="126" t="s">
        <v>20427</v>
      </c>
    </row>
    <row r="7512" spans="1:4" ht="15" x14ac:dyDescent="0.2">
      <c r="A7512" s="33">
        <v>1206</v>
      </c>
      <c r="B7512" s="124" t="s">
        <v>20428</v>
      </c>
      <c r="C7512" s="125" t="s">
        <v>14755</v>
      </c>
      <c r="D7512" s="126" t="s">
        <v>493</v>
      </c>
    </row>
    <row r="7513" spans="1:4" ht="15" x14ac:dyDescent="0.2">
      <c r="A7513" s="33">
        <v>1183</v>
      </c>
      <c r="B7513" s="124" t="s">
        <v>20429</v>
      </c>
      <c r="C7513" s="125" t="s">
        <v>14755</v>
      </c>
      <c r="D7513" s="126" t="s">
        <v>13580</v>
      </c>
    </row>
    <row r="7514" spans="1:4" ht="15" x14ac:dyDescent="0.2">
      <c r="A7514" s="33">
        <v>42685</v>
      </c>
      <c r="B7514" s="124" t="s">
        <v>20430</v>
      </c>
      <c r="C7514" s="125" t="s">
        <v>14755</v>
      </c>
      <c r="D7514" s="126" t="s">
        <v>20431</v>
      </c>
    </row>
    <row r="7515" spans="1:4" ht="15" x14ac:dyDescent="0.2">
      <c r="A7515" s="33">
        <v>42686</v>
      </c>
      <c r="B7515" s="124" t="s">
        <v>20432</v>
      </c>
      <c r="C7515" s="125" t="s">
        <v>14755</v>
      </c>
      <c r="D7515" s="126" t="s">
        <v>16490</v>
      </c>
    </row>
    <row r="7516" spans="1:4" ht="15" x14ac:dyDescent="0.2">
      <c r="A7516" s="33">
        <v>12894</v>
      </c>
      <c r="B7516" s="124" t="s">
        <v>20433</v>
      </c>
      <c r="C7516" s="125" t="s">
        <v>14755</v>
      </c>
      <c r="D7516" s="126" t="s">
        <v>480</v>
      </c>
    </row>
    <row r="7517" spans="1:4" ht="15" x14ac:dyDescent="0.2">
      <c r="A7517" s="33">
        <v>12895</v>
      </c>
      <c r="B7517" s="124" t="s">
        <v>20434</v>
      </c>
      <c r="C7517" s="125" t="s">
        <v>14755</v>
      </c>
      <c r="D7517" s="126" t="s">
        <v>481</v>
      </c>
    </row>
    <row r="7518" spans="1:4" ht="30" x14ac:dyDescent="0.2">
      <c r="A7518" s="33">
        <v>1631</v>
      </c>
      <c r="B7518" s="124" t="s">
        <v>20435</v>
      </c>
      <c r="C7518" s="125" t="s">
        <v>14755</v>
      </c>
      <c r="D7518" s="126" t="s">
        <v>20436</v>
      </c>
    </row>
    <row r="7519" spans="1:4" ht="30" x14ac:dyDescent="0.2">
      <c r="A7519" s="33">
        <v>1633</v>
      </c>
      <c r="B7519" s="124" t="s">
        <v>20437</v>
      </c>
      <c r="C7519" s="125" t="s">
        <v>14755</v>
      </c>
      <c r="D7519" s="126" t="s">
        <v>18150</v>
      </c>
    </row>
    <row r="7520" spans="1:4" ht="15" x14ac:dyDescent="0.2">
      <c r="A7520" s="33">
        <v>10818</v>
      </c>
      <c r="B7520" s="124" t="s">
        <v>20438</v>
      </c>
      <c r="C7520" s="125" t="s">
        <v>1395</v>
      </c>
      <c r="D7520" s="126" t="s">
        <v>482</v>
      </c>
    </row>
    <row r="7521" spans="1:4" ht="45" x14ac:dyDescent="0.2">
      <c r="A7521" s="33">
        <v>39359</v>
      </c>
      <c r="B7521" s="124" t="s">
        <v>20439</v>
      </c>
      <c r="C7521" s="125" t="s">
        <v>14755</v>
      </c>
      <c r="D7521" s="126" t="s">
        <v>13681</v>
      </c>
    </row>
    <row r="7522" spans="1:4" ht="45" x14ac:dyDescent="0.2">
      <c r="A7522" s="33">
        <v>39360</v>
      </c>
      <c r="B7522" s="124" t="s">
        <v>20440</v>
      </c>
      <c r="C7522" s="125" t="s">
        <v>14755</v>
      </c>
      <c r="D7522" s="126" t="s">
        <v>835</v>
      </c>
    </row>
    <row r="7523" spans="1:4" ht="15" x14ac:dyDescent="0.2">
      <c r="A7523" s="33">
        <v>10710</v>
      </c>
      <c r="B7523" s="124" t="s">
        <v>20441</v>
      </c>
      <c r="C7523" s="125" t="s">
        <v>1409</v>
      </c>
      <c r="D7523" s="126" t="s">
        <v>20442</v>
      </c>
    </row>
    <row r="7524" spans="1:4" ht="15" x14ac:dyDescent="0.2">
      <c r="A7524" s="33">
        <v>10709</v>
      </c>
      <c r="B7524" s="124" t="s">
        <v>20443</v>
      </c>
      <c r="C7524" s="125" t="s">
        <v>1409</v>
      </c>
      <c r="D7524" s="126" t="s">
        <v>20444</v>
      </c>
    </row>
    <row r="7525" spans="1:4" ht="15" x14ac:dyDescent="0.2">
      <c r="A7525" s="33">
        <v>39636</v>
      </c>
      <c r="B7525" s="124" t="s">
        <v>20445</v>
      </c>
      <c r="C7525" s="125" t="s">
        <v>1409</v>
      </c>
      <c r="D7525" s="126" t="s">
        <v>20446</v>
      </c>
    </row>
    <row r="7526" spans="1:4" ht="15" x14ac:dyDescent="0.2">
      <c r="A7526" s="33">
        <v>10708</v>
      </c>
      <c r="B7526" s="124" t="s">
        <v>20447</v>
      </c>
      <c r="C7526" s="125" t="s">
        <v>1409</v>
      </c>
      <c r="D7526" s="126" t="s">
        <v>19018</v>
      </c>
    </row>
    <row r="7527" spans="1:4" ht="15" x14ac:dyDescent="0.2">
      <c r="A7527" s="33">
        <v>39635</v>
      </c>
      <c r="B7527" s="124" t="s">
        <v>20448</v>
      </c>
      <c r="C7527" s="125" t="s">
        <v>1409</v>
      </c>
      <c r="D7527" s="126" t="s">
        <v>20449</v>
      </c>
    </row>
    <row r="7528" spans="1:4" ht="15" x14ac:dyDescent="0.2">
      <c r="A7528" s="33">
        <v>6117</v>
      </c>
      <c r="B7528" s="124" t="s">
        <v>20450</v>
      </c>
      <c r="C7528" s="125" t="s">
        <v>1393</v>
      </c>
      <c r="D7528" s="126" t="s">
        <v>1311</v>
      </c>
    </row>
    <row r="7529" spans="1:4" ht="15" x14ac:dyDescent="0.2">
      <c r="A7529" s="33">
        <v>40913</v>
      </c>
      <c r="B7529" s="124" t="s">
        <v>20451</v>
      </c>
      <c r="C7529" s="125" t="s">
        <v>1397</v>
      </c>
      <c r="D7529" s="126" t="s">
        <v>13502</v>
      </c>
    </row>
    <row r="7530" spans="1:4" ht="15" x14ac:dyDescent="0.2">
      <c r="A7530" s="33">
        <v>1214</v>
      </c>
      <c r="B7530" s="124" t="s">
        <v>20452</v>
      </c>
      <c r="C7530" s="125" t="s">
        <v>1393</v>
      </c>
      <c r="D7530" s="126" t="s">
        <v>1192</v>
      </c>
    </row>
    <row r="7531" spans="1:4" ht="15" x14ac:dyDescent="0.2">
      <c r="A7531" s="33">
        <v>40915</v>
      </c>
      <c r="B7531" s="124" t="s">
        <v>20453</v>
      </c>
      <c r="C7531" s="125" t="s">
        <v>1397</v>
      </c>
      <c r="D7531" s="126" t="s">
        <v>13503</v>
      </c>
    </row>
    <row r="7532" spans="1:4" ht="15" x14ac:dyDescent="0.2">
      <c r="A7532" s="33">
        <v>1213</v>
      </c>
      <c r="B7532" s="124" t="s">
        <v>20454</v>
      </c>
      <c r="C7532" s="125" t="s">
        <v>1393</v>
      </c>
      <c r="D7532" s="126" t="s">
        <v>13504</v>
      </c>
    </row>
    <row r="7533" spans="1:4" ht="15" x14ac:dyDescent="0.2">
      <c r="A7533" s="33">
        <v>40914</v>
      </c>
      <c r="B7533" s="124" t="s">
        <v>20455</v>
      </c>
      <c r="C7533" s="125" t="s">
        <v>1397</v>
      </c>
      <c r="D7533" s="126" t="s">
        <v>13505</v>
      </c>
    </row>
    <row r="7534" spans="1:4" ht="15" x14ac:dyDescent="0.2">
      <c r="A7534" s="33">
        <v>5091</v>
      </c>
      <c r="B7534" s="124" t="s">
        <v>20456</v>
      </c>
      <c r="C7534" s="125" t="s">
        <v>14755</v>
      </c>
      <c r="D7534" s="126" t="s">
        <v>2275</v>
      </c>
    </row>
    <row r="7535" spans="1:4" ht="30" x14ac:dyDescent="0.2">
      <c r="A7535" s="33">
        <v>14615</v>
      </c>
      <c r="B7535" s="124" t="s">
        <v>20457</v>
      </c>
      <c r="C7535" s="125" t="s">
        <v>14755</v>
      </c>
      <c r="D7535" s="126" t="s">
        <v>20458</v>
      </c>
    </row>
    <row r="7536" spans="1:4" ht="15" x14ac:dyDescent="0.2">
      <c r="A7536" s="33">
        <v>2711</v>
      </c>
      <c r="B7536" s="124" t="s">
        <v>20459</v>
      </c>
      <c r="C7536" s="125" t="s">
        <v>14755</v>
      </c>
      <c r="D7536" s="126" t="s">
        <v>20460</v>
      </c>
    </row>
    <row r="7537" spans="1:4" ht="30" x14ac:dyDescent="0.2">
      <c r="A7537" s="33">
        <v>37727</v>
      </c>
      <c r="B7537" s="124" t="s">
        <v>20461</v>
      </c>
      <c r="C7537" s="125" t="s">
        <v>14755</v>
      </c>
      <c r="D7537" s="126" t="s">
        <v>13506</v>
      </c>
    </row>
    <row r="7538" spans="1:4" ht="30" x14ac:dyDescent="0.2">
      <c r="A7538" s="33">
        <v>37728</v>
      </c>
      <c r="B7538" s="124" t="s">
        <v>20462</v>
      </c>
      <c r="C7538" s="125" t="s">
        <v>14755</v>
      </c>
      <c r="D7538" s="126" t="s">
        <v>13507</v>
      </c>
    </row>
    <row r="7539" spans="1:4" ht="30" x14ac:dyDescent="0.2">
      <c r="A7539" s="33">
        <v>37729</v>
      </c>
      <c r="B7539" s="124" t="s">
        <v>20463</v>
      </c>
      <c r="C7539" s="125" t="s">
        <v>14755</v>
      </c>
      <c r="D7539" s="126" t="s">
        <v>13508</v>
      </c>
    </row>
    <row r="7540" spans="1:4" ht="30" x14ac:dyDescent="0.2">
      <c r="A7540" s="33">
        <v>37730</v>
      </c>
      <c r="B7540" s="124" t="s">
        <v>20464</v>
      </c>
      <c r="C7540" s="125" t="s">
        <v>14755</v>
      </c>
      <c r="D7540" s="126" t="s">
        <v>13509</v>
      </c>
    </row>
    <row r="7541" spans="1:4" ht="30" x14ac:dyDescent="0.2">
      <c r="A7541" s="33">
        <v>37731</v>
      </c>
      <c r="B7541" s="124" t="s">
        <v>20465</v>
      </c>
      <c r="C7541" s="125" t="s">
        <v>14755</v>
      </c>
      <c r="D7541" s="126" t="s">
        <v>13510</v>
      </c>
    </row>
    <row r="7542" spans="1:4" ht="30" x14ac:dyDescent="0.2">
      <c r="A7542" s="33">
        <v>37732</v>
      </c>
      <c r="B7542" s="124" t="s">
        <v>20466</v>
      </c>
      <c r="C7542" s="125" t="s">
        <v>14755</v>
      </c>
      <c r="D7542" s="126" t="s">
        <v>13511</v>
      </c>
    </row>
    <row r="7543" spans="1:4" ht="30" x14ac:dyDescent="0.2">
      <c r="A7543" s="33">
        <v>42250</v>
      </c>
      <c r="B7543" s="124" t="s">
        <v>20467</v>
      </c>
      <c r="C7543" s="125" t="s">
        <v>1401</v>
      </c>
      <c r="D7543" s="126" t="s">
        <v>20468</v>
      </c>
    </row>
    <row r="7544" spans="1:4" ht="30" x14ac:dyDescent="0.2">
      <c r="A7544" s="33">
        <v>42256</v>
      </c>
      <c r="B7544" s="124" t="s">
        <v>20469</v>
      </c>
      <c r="C7544" s="125" t="s">
        <v>1395</v>
      </c>
      <c r="D7544" s="126" t="s">
        <v>1293</v>
      </c>
    </row>
    <row r="7545" spans="1:4" ht="15" x14ac:dyDescent="0.2">
      <c r="A7545" s="33">
        <v>4743</v>
      </c>
      <c r="B7545" s="124" t="s">
        <v>20470</v>
      </c>
      <c r="C7545" s="125" t="s">
        <v>1407</v>
      </c>
      <c r="D7545" s="126" t="s">
        <v>20471</v>
      </c>
    </row>
    <row r="7546" spans="1:4" ht="15" x14ac:dyDescent="0.2">
      <c r="A7546" s="33">
        <v>4744</v>
      </c>
      <c r="B7546" s="124" t="s">
        <v>20472</v>
      </c>
      <c r="C7546" s="125" t="s">
        <v>1407</v>
      </c>
      <c r="D7546" s="126" t="s">
        <v>18993</v>
      </c>
    </row>
    <row r="7547" spans="1:4" ht="15" x14ac:dyDescent="0.2">
      <c r="A7547" s="33">
        <v>4745</v>
      </c>
      <c r="B7547" s="124" t="s">
        <v>20473</v>
      </c>
      <c r="C7547" s="125" t="s">
        <v>1407</v>
      </c>
      <c r="D7547" s="126" t="s">
        <v>17865</v>
      </c>
    </row>
    <row r="7548" spans="1:4" ht="45" x14ac:dyDescent="0.2">
      <c r="A7548" s="33">
        <v>36496</v>
      </c>
      <c r="B7548" s="124" t="s">
        <v>20474</v>
      </c>
      <c r="C7548" s="125" t="s">
        <v>14755</v>
      </c>
      <c r="D7548" s="126" t="s">
        <v>20475</v>
      </c>
    </row>
    <row r="7549" spans="1:4" ht="30" x14ac:dyDescent="0.2">
      <c r="A7549" s="33">
        <v>10630</v>
      </c>
      <c r="B7549" s="124" t="s">
        <v>20476</v>
      </c>
      <c r="C7549" s="125" t="s">
        <v>14755</v>
      </c>
      <c r="D7549" s="126" t="s">
        <v>20477</v>
      </c>
    </row>
    <row r="7550" spans="1:4" ht="45" x14ac:dyDescent="0.2">
      <c r="A7550" s="33">
        <v>37762</v>
      </c>
      <c r="B7550" s="124" t="s">
        <v>20478</v>
      </c>
      <c r="C7550" s="125" t="s">
        <v>14755</v>
      </c>
      <c r="D7550" s="126" t="s">
        <v>20479</v>
      </c>
    </row>
    <row r="7551" spans="1:4" ht="45" x14ac:dyDescent="0.2">
      <c r="A7551" s="33">
        <v>37763</v>
      </c>
      <c r="B7551" s="124" t="s">
        <v>20480</v>
      </c>
      <c r="C7551" s="125" t="s">
        <v>14755</v>
      </c>
      <c r="D7551" s="126" t="s">
        <v>20481</v>
      </c>
    </row>
    <row r="7552" spans="1:4" ht="30" x14ac:dyDescent="0.2">
      <c r="A7552" s="33">
        <v>41992</v>
      </c>
      <c r="B7552" s="124" t="s">
        <v>20482</v>
      </c>
      <c r="C7552" s="125" t="s">
        <v>14755</v>
      </c>
      <c r="D7552" s="126" t="s">
        <v>20483</v>
      </c>
    </row>
    <row r="7553" spans="1:4" ht="30" x14ac:dyDescent="0.2">
      <c r="A7553" s="33">
        <v>13215</v>
      </c>
      <c r="B7553" s="124" t="s">
        <v>20484</v>
      </c>
      <c r="C7553" s="125" t="s">
        <v>14755</v>
      </c>
      <c r="D7553" s="126" t="s">
        <v>20485</v>
      </c>
    </row>
    <row r="7554" spans="1:4" ht="15" x14ac:dyDescent="0.2">
      <c r="A7554" s="33">
        <v>4235</v>
      </c>
      <c r="B7554" s="124" t="s">
        <v>20486</v>
      </c>
      <c r="C7554" s="125" t="s">
        <v>1393</v>
      </c>
      <c r="D7554" s="126" t="s">
        <v>17917</v>
      </c>
    </row>
    <row r="7555" spans="1:4" ht="15" x14ac:dyDescent="0.2">
      <c r="A7555" s="33">
        <v>40976</v>
      </c>
      <c r="B7555" s="124" t="s">
        <v>20487</v>
      </c>
      <c r="C7555" s="125" t="s">
        <v>1397</v>
      </c>
      <c r="D7555" s="126" t="s">
        <v>20488</v>
      </c>
    </row>
    <row r="7556" spans="1:4" ht="15" x14ac:dyDescent="0.2">
      <c r="A7556" s="33">
        <v>39013</v>
      </c>
      <c r="B7556" s="124" t="s">
        <v>20489</v>
      </c>
      <c r="C7556" s="125" t="s">
        <v>14755</v>
      </c>
      <c r="D7556" s="126" t="s">
        <v>488</v>
      </c>
    </row>
    <row r="7557" spans="1:4" ht="15" x14ac:dyDescent="0.2">
      <c r="A7557" s="33">
        <v>41967</v>
      </c>
      <c r="B7557" s="124" t="s">
        <v>20490</v>
      </c>
      <c r="C7557" s="125" t="s">
        <v>1396</v>
      </c>
      <c r="D7557" s="126" t="s">
        <v>248</v>
      </c>
    </row>
    <row r="7558" spans="1:4" ht="15" x14ac:dyDescent="0.2">
      <c r="A7558" s="33">
        <v>12760</v>
      </c>
      <c r="B7558" s="124" t="s">
        <v>20491</v>
      </c>
      <c r="C7558" s="125" t="s">
        <v>1409</v>
      </c>
      <c r="D7558" s="126" t="s">
        <v>20492</v>
      </c>
    </row>
    <row r="7559" spans="1:4" ht="15" x14ac:dyDescent="0.2">
      <c r="A7559" s="33">
        <v>12759</v>
      </c>
      <c r="B7559" s="124" t="s">
        <v>20493</v>
      </c>
      <c r="C7559" s="125" t="s">
        <v>1409</v>
      </c>
      <c r="D7559" s="126" t="s">
        <v>20494</v>
      </c>
    </row>
    <row r="7560" spans="1:4" ht="30" x14ac:dyDescent="0.2">
      <c r="A7560" s="33">
        <v>40424</v>
      </c>
      <c r="B7560" s="124" t="s">
        <v>20495</v>
      </c>
      <c r="C7560" s="125" t="s">
        <v>1395</v>
      </c>
      <c r="D7560" s="126" t="s">
        <v>489</v>
      </c>
    </row>
    <row r="7561" spans="1:4" ht="15" x14ac:dyDescent="0.2">
      <c r="A7561" s="33">
        <v>1325</v>
      </c>
      <c r="B7561" s="124" t="s">
        <v>20496</v>
      </c>
      <c r="C7561" s="125" t="s">
        <v>1395</v>
      </c>
      <c r="D7561" s="126" t="s">
        <v>490</v>
      </c>
    </row>
    <row r="7562" spans="1:4" ht="15" x14ac:dyDescent="0.2">
      <c r="A7562" s="33">
        <v>1327</v>
      </c>
      <c r="B7562" s="124" t="s">
        <v>20497</v>
      </c>
      <c r="C7562" s="125" t="s">
        <v>1395</v>
      </c>
      <c r="D7562" s="126" t="s">
        <v>738</v>
      </c>
    </row>
    <row r="7563" spans="1:4" ht="15" x14ac:dyDescent="0.2">
      <c r="A7563" s="33">
        <v>1328</v>
      </c>
      <c r="B7563" s="124" t="s">
        <v>20498</v>
      </c>
      <c r="C7563" s="125" t="s">
        <v>1395</v>
      </c>
      <c r="D7563" s="126" t="s">
        <v>605</v>
      </c>
    </row>
    <row r="7564" spans="1:4" ht="15" x14ac:dyDescent="0.2">
      <c r="A7564" s="33">
        <v>1321</v>
      </c>
      <c r="B7564" s="124" t="s">
        <v>20499</v>
      </c>
      <c r="C7564" s="125" t="s">
        <v>1395</v>
      </c>
      <c r="D7564" s="126" t="s">
        <v>13512</v>
      </c>
    </row>
    <row r="7565" spans="1:4" ht="15" x14ac:dyDescent="0.2">
      <c r="A7565" s="33">
        <v>1318</v>
      </c>
      <c r="B7565" s="124" t="s">
        <v>20500</v>
      </c>
      <c r="C7565" s="125" t="s">
        <v>1395</v>
      </c>
      <c r="D7565" s="126" t="s">
        <v>564</v>
      </c>
    </row>
    <row r="7566" spans="1:4" ht="15" x14ac:dyDescent="0.2">
      <c r="A7566" s="33">
        <v>1322</v>
      </c>
      <c r="B7566" s="124" t="s">
        <v>20501</v>
      </c>
      <c r="C7566" s="125" t="s">
        <v>1395</v>
      </c>
      <c r="D7566" s="126" t="s">
        <v>1242</v>
      </c>
    </row>
    <row r="7567" spans="1:4" ht="15" x14ac:dyDescent="0.2">
      <c r="A7567" s="33">
        <v>1323</v>
      </c>
      <c r="B7567" s="124" t="s">
        <v>20502</v>
      </c>
      <c r="C7567" s="125" t="s">
        <v>1395</v>
      </c>
      <c r="D7567" s="126" t="s">
        <v>13416</v>
      </c>
    </row>
    <row r="7568" spans="1:4" ht="15" x14ac:dyDescent="0.2">
      <c r="A7568" s="33">
        <v>1319</v>
      </c>
      <c r="B7568" s="124" t="s">
        <v>20503</v>
      </c>
      <c r="C7568" s="125" t="s">
        <v>1395</v>
      </c>
      <c r="D7568" s="126" t="s">
        <v>246</v>
      </c>
    </row>
    <row r="7569" spans="1:4" ht="15" x14ac:dyDescent="0.2">
      <c r="A7569" s="33">
        <v>11026</v>
      </c>
      <c r="B7569" s="124" t="s">
        <v>20504</v>
      </c>
      <c r="C7569" s="125" t="s">
        <v>1395</v>
      </c>
      <c r="D7569" s="126" t="s">
        <v>953</v>
      </c>
    </row>
    <row r="7570" spans="1:4" ht="15" x14ac:dyDescent="0.2">
      <c r="A7570" s="33">
        <v>11027</v>
      </c>
      <c r="B7570" s="124" t="s">
        <v>20505</v>
      </c>
      <c r="C7570" s="125" t="s">
        <v>1395</v>
      </c>
      <c r="D7570" s="126" t="s">
        <v>948</v>
      </c>
    </row>
    <row r="7571" spans="1:4" ht="15" x14ac:dyDescent="0.2">
      <c r="A7571" s="33">
        <v>11046</v>
      </c>
      <c r="B7571" s="124" t="s">
        <v>20506</v>
      </c>
      <c r="C7571" s="125" t="s">
        <v>1395</v>
      </c>
      <c r="D7571" s="126" t="s">
        <v>497</v>
      </c>
    </row>
    <row r="7572" spans="1:4" ht="15" x14ac:dyDescent="0.2">
      <c r="A7572" s="33">
        <v>11047</v>
      </c>
      <c r="B7572" s="124" t="s">
        <v>20507</v>
      </c>
      <c r="C7572" s="125" t="s">
        <v>1395</v>
      </c>
      <c r="D7572" s="126" t="s">
        <v>765</v>
      </c>
    </row>
    <row r="7573" spans="1:4" ht="15" x14ac:dyDescent="0.2">
      <c r="A7573" s="33">
        <v>39630</v>
      </c>
      <c r="B7573" s="124" t="s">
        <v>20508</v>
      </c>
      <c r="C7573" s="125" t="s">
        <v>1409</v>
      </c>
      <c r="D7573" s="126" t="s">
        <v>13513</v>
      </c>
    </row>
    <row r="7574" spans="1:4" ht="15" x14ac:dyDescent="0.2">
      <c r="A7574" s="33">
        <v>11049</v>
      </c>
      <c r="B7574" s="124" t="s">
        <v>20509</v>
      </c>
      <c r="C7574" s="125" t="s">
        <v>1395</v>
      </c>
      <c r="D7574" s="126" t="s">
        <v>3794</v>
      </c>
    </row>
    <row r="7575" spans="1:4" ht="15" x14ac:dyDescent="0.2">
      <c r="A7575" s="33">
        <v>39632</v>
      </c>
      <c r="B7575" s="124" t="s">
        <v>20510</v>
      </c>
      <c r="C7575" s="125" t="s">
        <v>1409</v>
      </c>
      <c r="D7575" s="126" t="s">
        <v>13514</v>
      </c>
    </row>
    <row r="7576" spans="1:4" ht="15" x14ac:dyDescent="0.2">
      <c r="A7576" s="33">
        <v>11051</v>
      </c>
      <c r="B7576" s="124" t="s">
        <v>20511</v>
      </c>
      <c r="C7576" s="125" t="s">
        <v>1395</v>
      </c>
      <c r="D7576" s="126" t="s">
        <v>6613</v>
      </c>
    </row>
    <row r="7577" spans="1:4" ht="15" x14ac:dyDescent="0.2">
      <c r="A7577" s="33">
        <v>11061</v>
      </c>
      <c r="B7577" s="124" t="s">
        <v>20512</v>
      </c>
      <c r="C7577" s="125" t="s">
        <v>1395</v>
      </c>
      <c r="D7577" s="126" t="s">
        <v>498</v>
      </c>
    </row>
    <row r="7578" spans="1:4" ht="15" x14ac:dyDescent="0.2">
      <c r="A7578" s="33">
        <v>1336</v>
      </c>
      <c r="B7578" s="124" t="s">
        <v>20513</v>
      </c>
      <c r="C7578" s="125" t="s">
        <v>1409</v>
      </c>
      <c r="D7578" s="126" t="s">
        <v>13515</v>
      </c>
    </row>
    <row r="7579" spans="1:4" ht="15" x14ac:dyDescent="0.2">
      <c r="A7579" s="33">
        <v>1333</v>
      </c>
      <c r="B7579" s="124" t="s">
        <v>20514</v>
      </c>
      <c r="C7579" s="125" t="s">
        <v>1395</v>
      </c>
      <c r="D7579" s="126" t="s">
        <v>1350</v>
      </c>
    </row>
    <row r="7580" spans="1:4" ht="15" x14ac:dyDescent="0.2">
      <c r="A7580" s="33">
        <v>1330</v>
      </c>
      <c r="B7580" s="124" t="s">
        <v>20515</v>
      </c>
      <c r="C7580" s="125" t="s">
        <v>1395</v>
      </c>
      <c r="D7580" s="126" t="s">
        <v>6448</v>
      </c>
    </row>
    <row r="7581" spans="1:4" ht="15" x14ac:dyDescent="0.2">
      <c r="A7581" s="33">
        <v>10957</v>
      </c>
      <c r="B7581" s="124" t="s">
        <v>20516</v>
      </c>
      <c r="C7581" s="125" t="s">
        <v>1395</v>
      </c>
      <c r="D7581" s="126" t="s">
        <v>3794</v>
      </c>
    </row>
    <row r="7582" spans="1:4" ht="15" x14ac:dyDescent="0.2">
      <c r="A7582" s="33">
        <v>1332</v>
      </c>
      <c r="B7582" s="124" t="s">
        <v>20517</v>
      </c>
      <c r="C7582" s="125" t="s">
        <v>1395</v>
      </c>
      <c r="D7582" s="126" t="s">
        <v>1547</v>
      </c>
    </row>
    <row r="7583" spans="1:4" ht="15" x14ac:dyDescent="0.2">
      <c r="A7583" s="33">
        <v>1334</v>
      </c>
      <c r="B7583" s="124" t="s">
        <v>20518</v>
      </c>
      <c r="C7583" s="125" t="s">
        <v>1395</v>
      </c>
      <c r="D7583" s="126" t="s">
        <v>334</v>
      </c>
    </row>
    <row r="7584" spans="1:4" ht="15" x14ac:dyDescent="0.2">
      <c r="A7584" s="33">
        <v>1335</v>
      </c>
      <c r="B7584" s="124" t="s">
        <v>20519</v>
      </c>
      <c r="C7584" s="125" t="s">
        <v>1395</v>
      </c>
      <c r="D7584" s="126" t="s">
        <v>13516</v>
      </c>
    </row>
    <row r="7585" spans="1:4" ht="15" x14ac:dyDescent="0.2">
      <c r="A7585" s="33">
        <v>40425</v>
      </c>
      <c r="B7585" s="124" t="s">
        <v>20520</v>
      </c>
      <c r="C7585" s="125" t="s">
        <v>1395</v>
      </c>
      <c r="D7585" s="126" t="s">
        <v>1039</v>
      </c>
    </row>
    <row r="7586" spans="1:4" ht="15" x14ac:dyDescent="0.2">
      <c r="A7586" s="33">
        <v>1337</v>
      </c>
      <c r="B7586" s="124" t="s">
        <v>20521</v>
      </c>
      <c r="C7586" s="125" t="s">
        <v>1395</v>
      </c>
      <c r="D7586" s="126" t="s">
        <v>6539</v>
      </c>
    </row>
    <row r="7587" spans="1:4" ht="15" x14ac:dyDescent="0.2">
      <c r="A7587" s="33">
        <v>11122</v>
      </c>
      <c r="B7587" s="124" t="s">
        <v>20522</v>
      </c>
      <c r="C7587" s="125" t="s">
        <v>1395</v>
      </c>
      <c r="D7587" s="126" t="s">
        <v>13517</v>
      </c>
    </row>
    <row r="7588" spans="1:4" ht="15" x14ac:dyDescent="0.2">
      <c r="A7588" s="33">
        <v>11123</v>
      </c>
      <c r="B7588" s="124" t="s">
        <v>20523</v>
      </c>
      <c r="C7588" s="125" t="s">
        <v>1395</v>
      </c>
      <c r="D7588" s="126" t="s">
        <v>13517</v>
      </c>
    </row>
    <row r="7589" spans="1:4" ht="15" x14ac:dyDescent="0.2">
      <c r="A7589" s="33">
        <v>11125</v>
      </c>
      <c r="B7589" s="124" t="s">
        <v>20524</v>
      </c>
      <c r="C7589" s="125" t="s">
        <v>1395</v>
      </c>
      <c r="D7589" s="126" t="s">
        <v>13517</v>
      </c>
    </row>
    <row r="7590" spans="1:4" ht="30" x14ac:dyDescent="0.2">
      <c r="A7590" s="33">
        <v>39416</v>
      </c>
      <c r="B7590" s="124" t="s">
        <v>20525</v>
      </c>
      <c r="C7590" s="125" t="s">
        <v>1409</v>
      </c>
      <c r="D7590" s="126" t="s">
        <v>17418</v>
      </c>
    </row>
    <row r="7591" spans="1:4" ht="30" x14ac:dyDescent="0.2">
      <c r="A7591" s="33">
        <v>39417</v>
      </c>
      <c r="B7591" s="124" t="s">
        <v>20526</v>
      </c>
      <c r="C7591" s="125" t="s">
        <v>1409</v>
      </c>
      <c r="D7591" s="126" t="s">
        <v>344</v>
      </c>
    </row>
    <row r="7592" spans="1:4" ht="15" x14ac:dyDescent="0.2">
      <c r="A7592" s="33">
        <v>39414</v>
      </c>
      <c r="B7592" s="124" t="s">
        <v>20527</v>
      </c>
      <c r="C7592" s="125" t="s">
        <v>1409</v>
      </c>
      <c r="D7592" s="126" t="s">
        <v>20528</v>
      </c>
    </row>
    <row r="7593" spans="1:4" ht="15" x14ac:dyDescent="0.2">
      <c r="A7593" s="33">
        <v>39415</v>
      </c>
      <c r="B7593" s="124" t="s">
        <v>20529</v>
      </c>
      <c r="C7593" s="125" t="s">
        <v>1409</v>
      </c>
      <c r="D7593" s="126" t="s">
        <v>640</v>
      </c>
    </row>
    <row r="7594" spans="1:4" ht="15" x14ac:dyDescent="0.2">
      <c r="A7594" s="33">
        <v>39412</v>
      </c>
      <c r="B7594" s="124" t="s">
        <v>20530</v>
      </c>
      <c r="C7594" s="125" t="s">
        <v>1409</v>
      </c>
      <c r="D7594" s="126" t="s">
        <v>13810</v>
      </c>
    </row>
    <row r="7595" spans="1:4" ht="15" x14ac:dyDescent="0.2">
      <c r="A7595" s="33">
        <v>39413</v>
      </c>
      <c r="B7595" s="124" t="s">
        <v>20531</v>
      </c>
      <c r="C7595" s="125" t="s">
        <v>1409</v>
      </c>
      <c r="D7595" s="126" t="s">
        <v>14270</v>
      </c>
    </row>
    <row r="7596" spans="1:4" ht="15" x14ac:dyDescent="0.2">
      <c r="A7596" s="33">
        <v>1338</v>
      </c>
      <c r="B7596" s="124" t="s">
        <v>20532</v>
      </c>
      <c r="C7596" s="125" t="s">
        <v>1409</v>
      </c>
      <c r="D7596" s="126" t="s">
        <v>514</v>
      </c>
    </row>
    <row r="7597" spans="1:4" ht="15" x14ac:dyDescent="0.2">
      <c r="A7597" s="33">
        <v>1340</v>
      </c>
      <c r="B7597" s="124" t="s">
        <v>20533</v>
      </c>
      <c r="C7597" s="125" t="s">
        <v>1409</v>
      </c>
      <c r="D7597" s="126" t="s">
        <v>17988</v>
      </c>
    </row>
    <row r="7598" spans="1:4" ht="15" x14ac:dyDescent="0.2">
      <c r="A7598" s="33">
        <v>1341</v>
      </c>
      <c r="B7598" s="124" t="s">
        <v>20534</v>
      </c>
      <c r="C7598" s="125" t="s">
        <v>1409</v>
      </c>
      <c r="D7598" s="126" t="s">
        <v>20535</v>
      </c>
    </row>
    <row r="7599" spans="1:4" ht="15" x14ac:dyDescent="0.2">
      <c r="A7599" s="33">
        <v>1364</v>
      </c>
      <c r="B7599" s="124" t="s">
        <v>20536</v>
      </c>
      <c r="C7599" s="125" t="s">
        <v>1409</v>
      </c>
      <c r="D7599" s="126" t="s">
        <v>1179</v>
      </c>
    </row>
    <row r="7600" spans="1:4" ht="15" x14ac:dyDescent="0.2">
      <c r="A7600" s="33">
        <v>1361</v>
      </c>
      <c r="B7600" s="124" t="s">
        <v>20537</v>
      </c>
      <c r="C7600" s="125" t="s">
        <v>14755</v>
      </c>
      <c r="D7600" s="126" t="s">
        <v>20538</v>
      </c>
    </row>
    <row r="7601" spans="1:4" ht="15" x14ac:dyDescent="0.2">
      <c r="A7601" s="33">
        <v>1362</v>
      </c>
      <c r="B7601" s="124" t="s">
        <v>20539</v>
      </c>
      <c r="C7601" s="125" t="s">
        <v>1409</v>
      </c>
      <c r="D7601" s="126" t="s">
        <v>4505</v>
      </c>
    </row>
    <row r="7602" spans="1:4" ht="15" x14ac:dyDescent="0.2">
      <c r="A7602" s="33">
        <v>11131</v>
      </c>
      <c r="B7602" s="124" t="s">
        <v>20540</v>
      </c>
      <c r="C7602" s="125" t="s">
        <v>1409</v>
      </c>
      <c r="D7602" s="126" t="s">
        <v>917</v>
      </c>
    </row>
    <row r="7603" spans="1:4" ht="15" x14ac:dyDescent="0.2">
      <c r="A7603" s="33">
        <v>11132</v>
      </c>
      <c r="B7603" s="124" t="s">
        <v>20541</v>
      </c>
      <c r="C7603" s="125" t="s">
        <v>1409</v>
      </c>
      <c r="D7603" s="126" t="s">
        <v>13749</v>
      </c>
    </row>
    <row r="7604" spans="1:4" ht="15" x14ac:dyDescent="0.2">
      <c r="A7604" s="33">
        <v>1363</v>
      </c>
      <c r="B7604" s="124" t="s">
        <v>20542</v>
      </c>
      <c r="C7604" s="125" t="s">
        <v>1409</v>
      </c>
      <c r="D7604" s="126" t="s">
        <v>13580</v>
      </c>
    </row>
    <row r="7605" spans="1:4" ht="15" x14ac:dyDescent="0.2">
      <c r="A7605" s="33">
        <v>11130</v>
      </c>
      <c r="B7605" s="124" t="s">
        <v>20543</v>
      </c>
      <c r="C7605" s="125" t="s">
        <v>1409</v>
      </c>
      <c r="D7605" s="126" t="s">
        <v>3486</v>
      </c>
    </row>
    <row r="7606" spans="1:4" ht="15" x14ac:dyDescent="0.2">
      <c r="A7606" s="33">
        <v>11134</v>
      </c>
      <c r="B7606" s="124" t="s">
        <v>20544</v>
      </c>
      <c r="C7606" s="125" t="s">
        <v>1409</v>
      </c>
      <c r="D7606" s="126" t="s">
        <v>14441</v>
      </c>
    </row>
    <row r="7607" spans="1:4" ht="15" x14ac:dyDescent="0.2">
      <c r="A7607" s="33">
        <v>11135</v>
      </c>
      <c r="B7607" s="124" t="s">
        <v>20545</v>
      </c>
      <c r="C7607" s="125" t="s">
        <v>1409</v>
      </c>
      <c r="D7607" s="126" t="s">
        <v>14422</v>
      </c>
    </row>
    <row r="7608" spans="1:4" ht="15" x14ac:dyDescent="0.2">
      <c r="A7608" s="33">
        <v>11136</v>
      </c>
      <c r="B7608" s="124" t="s">
        <v>20546</v>
      </c>
      <c r="C7608" s="125" t="s">
        <v>1409</v>
      </c>
      <c r="D7608" s="126" t="s">
        <v>18136</v>
      </c>
    </row>
    <row r="7609" spans="1:4" ht="15" x14ac:dyDescent="0.2">
      <c r="A7609" s="33">
        <v>34743</v>
      </c>
      <c r="B7609" s="124" t="s">
        <v>20547</v>
      </c>
      <c r="C7609" s="125" t="s">
        <v>1409</v>
      </c>
      <c r="D7609" s="126" t="s">
        <v>20548</v>
      </c>
    </row>
    <row r="7610" spans="1:4" ht="15" x14ac:dyDescent="0.2">
      <c r="A7610" s="33">
        <v>11137</v>
      </c>
      <c r="B7610" s="124" t="s">
        <v>20549</v>
      </c>
      <c r="C7610" s="125" t="s">
        <v>1409</v>
      </c>
      <c r="D7610" s="126" t="s">
        <v>13690</v>
      </c>
    </row>
    <row r="7611" spans="1:4" ht="15" x14ac:dyDescent="0.2">
      <c r="A7611" s="33">
        <v>34745</v>
      </c>
      <c r="B7611" s="124" t="s">
        <v>20550</v>
      </c>
      <c r="C7611" s="125" t="s">
        <v>1409</v>
      </c>
      <c r="D7611" s="126" t="s">
        <v>20551</v>
      </c>
    </row>
    <row r="7612" spans="1:4" ht="15" x14ac:dyDescent="0.2">
      <c r="A7612" s="33">
        <v>34746</v>
      </c>
      <c r="B7612" s="124" t="s">
        <v>20552</v>
      </c>
      <c r="C7612" s="125" t="s">
        <v>1409</v>
      </c>
      <c r="D7612" s="126" t="s">
        <v>1559</v>
      </c>
    </row>
    <row r="7613" spans="1:4" ht="15" x14ac:dyDescent="0.2">
      <c r="A7613" s="33">
        <v>1360</v>
      </c>
      <c r="B7613" s="124" t="s">
        <v>20553</v>
      </c>
      <c r="C7613" s="125" t="s">
        <v>1409</v>
      </c>
      <c r="D7613" s="126" t="s">
        <v>5452</v>
      </c>
    </row>
    <row r="7614" spans="1:4" ht="15" x14ac:dyDescent="0.2">
      <c r="A7614" s="33">
        <v>1346</v>
      </c>
      <c r="B7614" s="124" t="s">
        <v>20554</v>
      </c>
      <c r="C7614" s="125" t="s">
        <v>1409</v>
      </c>
      <c r="D7614" s="126" t="s">
        <v>916</v>
      </c>
    </row>
    <row r="7615" spans="1:4" ht="15" x14ac:dyDescent="0.2">
      <c r="A7615" s="33">
        <v>1345</v>
      </c>
      <c r="B7615" s="124" t="s">
        <v>20555</v>
      </c>
      <c r="C7615" s="125" t="s">
        <v>1409</v>
      </c>
      <c r="D7615" s="126" t="s">
        <v>13523</v>
      </c>
    </row>
    <row r="7616" spans="1:4" ht="15" x14ac:dyDescent="0.2">
      <c r="A7616" s="33">
        <v>1344</v>
      </c>
      <c r="B7616" s="124" t="s">
        <v>20556</v>
      </c>
      <c r="C7616" s="125" t="s">
        <v>14755</v>
      </c>
      <c r="D7616" s="126" t="s">
        <v>13524</v>
      </c>
    </row>
    <row r="7617" spans="1:4" ht="15" x14ac:dyDescent="0.2">
      <c r="A7617" s="33">
        <v>1342</v>
      </c>
      <c r="B7617" s="124" t="s">
        <v>20557</v>
      </c>
      <c r="C7617" s="125" t="s">
        <v>14755</v>
      </c>
      <c r="D7617" s="126" t="s">
        <v>7938</v>
      </c>
    </row>
    <row r="7618" spans="1:4" ht="15" x14ac:dyDescent="0.2">
      <c r="A7618" s="33">
        <v>1347</v>
      </c>
      <c r="B7618" s="124" t="s">
        <v>20558</v>
      </c>
      <c r="C7618" s="125" t="s">
        <v>1409</v>
      </c>
      <c r="D7618" s="126" t="s">
        <v>668</v>
      </c>
    </row>
    <row r="7619" spans="1:4" ht="15" x14ac:dyDescent="0.2">
      <c r="A7619" s="33">
        <v>1349</v>
      </c>
      <c r="B7619" s="124" t="s">
        <v>20559</v>
      </c>
      <c r="C7619" s="125" t="s">
        <v>14755</v>
      </c>
      <c r="D7619" s="126" t="s">
        <v>1119</v>
      </c>
    </row>
    <row r="7620" spans="1:4" ht="15" x14ac:dyDescent="0.2">
      <c r="A7620" s="33">
        <v>1350</v>
      </c>
      <c r="B7620" s="124" t="s">
        <v>20560</v>
      </c>
      <c r="C7620" s="125" t="s">
        <v>14755</v>
      </c>
      <c r="D7620" s="126" t="s">
        <v>13525</v>
      </c>
    </row>
    <row r="7621" spans="1:4" ht="15" x14ac:dyDescent="0.2">
      <c r="A7621" s="33">
        <v>1357</v>
      </c>
      <c r="B7621" s="124" t="s">
        <v>20561</v>
      </c>
      <c r="C7621" s="125" t="s">
        <v>14755</v>
      </c>
      <c r="D7621" s="126" t="s">
        <v>13526</v>
      </c>
    </row>
    <row r="7622" spans="1:4" ht="15" x14ac:dyDescent="0.2">
      <c r="A7622" s="33">
        <v>1355</v>
      </c>
      <c r="B7622" s="124" t="s">
        <v>20562</v>
      </c>
      <c r="C7622" s="125" t="s">
        <v>1409</v>
      </c>
      <c r="D7622" s="126" t="s">
        <v>4824</v>
      </c>
    </row>
    <row r="7623" spans="1:4" ht="15" x14ac:dyDescent="0.2">
      <c r="A7623" s="33">
        <v>1358</v>
      </c>
      <c r="B7623" s="124" t="s">
        <v>20563</v>
      </c>
      <c r="C7623" s="125" t="s">
        <v>1409</v>
      </c>
      <c r="D7623" s="126" t="s">
        <v>1324</v>
      </c>
    </row>
    <row r="7624" spans="1:4" ht="15" x14ac:dyDescent="0.2">
      <c r="A7624" s="33">
        <v>1359</v>
      </c>
      <c r="B7624" s="124" t="s">
        <v>20564</v>
      </c>
      <c r="C7624" s="125" t="s">
        <v>14755</v>
      </c>
      <c r="D7624" s="126" t="s">
        <v>13527</v>
      </c>
    </row>
    <row r="7625" spans="1:4" ht="15" x14ac:dyDescent="0.2">
      <c r="A7625" s="33">
        <v>1351</v>
      </c>
      <c r="B7625" s="124" t="s">
        <v>20565</v>
      </c>
      <c r="C7625" s="125" t="s">
        <v>14755</v>
      </c>
      <c r="D7625" s="126" t="s">
        <v>13315</v>
      </c>
    </row>
    <row r="7626" spans="1:4" ht="15" x14ac:dyDescent="0.2">
      <c r="A7626" s="33">
        <v>34659</v>
      </c>
      <c r="B7626" s="124" t="s">
        <v>20566</v>
      </c>
      <c r="C7626" s="125" t="s">
        <v>1409</v>
      </c>
      <c r="D7626" s="126" t="s">
        <v>20567</v>
      </c>
    </row>
    <row r="7627" spans="1:4" ht="15" x14ac:dyDescent="0.2">
      <c r="A7627" s="33">
        <v>34514</v>
      </c>
      <c r="B7627" s="124" t="s">
        <v>20568</v>
      </c>
      <c r="C7627" s="125" t="s">
        <v>1409</v>
      </c>
      <c r="D7627" s="126" t="s">
        <v>1341</v>
      </c>
    </row>
    <row r="7628" spans="1:4" ht="15" x14ac:dyDescent="0.2">
      <c r="A7628" s="33">
        <v>34660</v>
      </c>
      <c r="B7628" s="124" t="s">
        <v>20569</v>
      </c>
      <c r="C7628" s="125" t="s">
        <v>1409</v>
      </c>
      <c r="D7628" s="126" t="s">
        <v>18712</v>
      </c>
    </row>
    <row r="7629" spans="1:4" ht="15" x14ac:dyDescent="0.2">
      <c r="A7629" s="33">
        <v>34661</v>
      </c>
      <c r="B7629" s="124" t="s">
        <v>20570</v>
      </c>
      <c r="C7629" s="125" t="s">
        <v>1409</v>
      </c>
      <c r="D7629" s="126" t="s">
        <v>20571</v>
      </c>
    </row>
    <row r="7630" spans="1:4" ht="15" x14ac:dyDescent="0.2">
      <c r="A7630" s="33">
        <v>34667</v>
      </c>
      <c r="B7630" s="124" t="s">
        <v>20572</v>
      </c>
      <c r="C7630" s="125" t="s">
        <v>1409</v>
      </c>
      <c r="D7630" s="126" t="s">
        <v>374</v>
      </c>
    </row>
    <row r="7631" spans="1:4" ht="15" x14ac:dyDescent="0.2">
      <c r="A7631" s="33">
        <v>34668</v>
      </c>
      <c r="B7631" s="124" t="s">
        <v>20573</v>
      </c>
      <c r="C7631" s="125" t="s">
        <v>1409</v>
      </c>
      <c r="D7631" s="126" t="s">
        <v>1570</v>
      </c>
    </row>
    <row r="7632" spans="1:4" ht="15" x14ac:dyDescent="0.2">
      <c r="A7632" s="33">
        <v>34741</v>
      </c>
      <c r="B7632" s="124" t="s">
        <v>20574</v>
      </c>
      <c r="C7632" s="125" t="s">
        <v>1409</v>
      </c>
      <c r="D7632" s="126" t="s">
        <v>535</v>
      </c>
    </row>
    <row r="7633" spans="1:4" ht="15" x14ac:dyDescent="0.2">
      <c r="A7633" s="33">
        <v>34664</v>
      </c>
      <c r="B7633" s="124" t="s">
        <v>20575</v>
      </c>
      <c r="C7633" s="125" t="s">
        <v>1409</v>
      </c>
      <c r="D7633" s="126" t="s">
        <v>13667</v>
      </c>
    </row>
    <row r="7634" spans="1:4" ht="15" x14ac:dyDescent="0.2">
      <c r="A7634" s="33">
        <v>34665</v>
      </c>
      <c r="B7634" s="124" t="s">
        <v>20576</v>
      </c>
      <c r="C7634" s="125" t="s">
        <v>1409</v>
      </c>
      <c r="D7634" s="126" t="s">
        <v>20577</v>
      </c>
    </row>
    <row r="7635" spans="1:4" ht="15" x14ac:dyDescent="0.2">
      <c r="A7635" s="33">
        <v>34666</v>
      </c>
      <c r="B7635" s="124" t="s">
        <v>20578</v>
      </c>
      <c r="C7635" s="125" t="s">
        <v>1409</v>
      </c>
      <c r="D7635" s="126" t="s">
        <v>20579</v>
      </c>
    </row>
    <row r="7636" spans="1:4" ht="15" x14ac:dyDescent="0.2">
      <c r="A7636" s="33">
        <v>34669</v>
      </c>
      <c r="B7636" s="124" t="s">
        <v>20580</v>
      </c>
      <c r="C7636" s="125" t="s">
        <v>1409</v>
      </c>
      <c r="D7636" s="126" t="s">
        <v>20581</v>
      </c>
    </row>
    <row r="7637" spans="1:4" ht="15" x14ac:dyDescent="0.2">
      <c r="A7637" s="33">
        <v>34670</v>
      </c>
      <c r="B7637" s="124" t="s">
        <v>20582</v>
      </c>
      <c r="C7637" s="125" t="s">
        <v>1409</v>
      </c>
      <c r="D7637" s="126" t="s">
        <v>1078</v>
      </c>
    </row>
    <row r="7638" spans="1:4" ht="15" x14ac:dyDescent="0.2">
      <c r="A7638" s="33">
        <v>34671</v>
      </c>
      <c r="B7638" s="124" t="s">
        <v>20583</v>
      </c>
      <c r="C7638" s="125" t="s">
        <v>1409</v>
      </c>
      <c r="D7638" s="126" t="s">
        <v>20584</v>
      </c>
    </row>
    <row r="7639" spans="1:4" ht="15" x14ac:dyDescent="0.2">
      <c r="A7639" s="33">
        <v>34672</v>
      </c>
      <c r="B7639" s="124" t="s">
        <v>20585</v>
      </c>
      <c r="C7639" s="125" t="s">
        <v>1409</v>
      </c>
      <c r="D7639" s="126" t="s">
        <v>13497</v>
      </c>
    </row>
    <row r="7640" spans="1:4" ht="15" x14ac:dyDescent="0.2">
      <c r="A7640" s="33">
        <v>34673</v>
      </c>
      <c r="B7640" s="124" t="s">
        <v>20586</v>
      </c>
      <c r="C7640" s="125" t="s">
        <v>1409</v>
      </c>
      <c r="D7640" s="126" t="s">
        <v>249</v>
      </c>
    </row>
    <row r="7641" spans="1:4" ht="15" x14ac:dyDescent="0.2">
      <c r="A7641" s="33">
        <v>34674</v>
      </c>
      <c r="B7641" s="124" t="s">
        <v>20587</v>
      </c>
      <c r="C7641" s="125" t="s">
        <v>1409</v>
      </c>
      <c r="D7641" s="126" t="s">
        <v>17905</v>
      </c>
    </row>
    <row r="7642" spans="1:4" ht="15" x14ac:dyDescent="0.2">
      <c r="A7642" s="33">
        <v>34675</v>
      </c>
      <c r="B7642" s="124" t="s">
        <v>20588</v>
      </c>
      <c r="C7642" s="125" t="s">
        <v>1409</v>
      </c>
      <c r="D7642" s="126" t="s">
        <v>20589</v>
      </c>
    </row>
    <row r="7643" spans="1:4" ht="15" x14ac:dyDescent="0.2">
      <c r="A7643" s="33">
        <v>34676</v>
      </c>
      <c r="B7643" s="124" t="s">
        <v>20590</v>
      </c>
      <c r="C7643" s="125" t="s">
        <v>1409</v>
      </c>
      <c r="D7643" s="126" t="s">
        <v>869</v>
      </c>
    </row>
    <row r="7644" spans="1:4" ht="15" x14ac:dyDescent="0.2">
      <c r="A7644" s="33">
        <v>34677</v>
      </c>
      <c r="B7644" s="124" t="s">
        <v>20591</v>
      </c>
      <c r="C7644" s="125" t="s">
        <v>1409</v>
      </c>
      <c r="D7644" s="126" t="s">
        <v>877</v>
      </c>
    </row>
    <row r="7645" spans="1:4" ht="30" x14ac:dyDescent="0.2">
      <c r="A7645" s="33">
        <v>40623</v>
      </c>
      <c r="B7645" s="124" t="s">
        <v>20592</v>
      </c>
      <c r="C7645" s="125" t="s">
        <v>1398</v>
      </c>
      <c r="D7645" s="126" t="s">
        <v>13529</v>
      </c>
    </row>
    <row r="7646" spans="1:4" ht="15" x14ac:dyDescent="0.2">
      <c r="A7646" s="33">
        <v>11112</v>
      </c>
      <c r="B7646" s="124" t="s">
        <v>20593</v>
      </c>
      <c r="C7646" s="125" t="s">
        <v>1395</v>
      </c>
      <c r="D7646" s="126" t="s">
        <v>13517</v>
      </c>
    </row>
    <row r="7647" spans="1:4" ht="15" x14ac:dyDescent="0.2">
      <c r="A7647" s="33">
        <v>11115</v>
      </c>
      <c r="B7647" s="124" t="s">
        <v>20594</v>
      </c>
      <c r="C7647" s="125" t="s">
        <v>1394</v>
      </c>
      <c r="D7647" s="126" t="s">
        <v>966</v>
      </c>
    </row>
    <row r="7648" spans="1:4" ht="15" x14ac:dyDescent="0.2">
      <c r="A7648" s="33">
        <v>11113</v>
      </c>
      <c r="B7648" s="124" t="s">
        <v>20595</v>
      </c>
      <c r="C7648" s="125" t="s">
        <v>1395</v>
      </c>
      <c r="D7648" s="126" t="s">
        <v>13517</v>
      </c>
    </row>
    <row r="7649" spans="1:4" ht="15" x14ac:dyDescent="0.2">
      <c r="A7649" s="33">
        <v>11114</v>
      </c>
      <c r="B7649" s="124" t="s">
        <v>20596</v>
      </c>
      <c r="C7649" s="125" t="s">
        <v>1394</v>
      </c>
      <c r="D7649" s="126" t="s">
        <v>13530</v>
      </c>
    </row>
    <row r="7650" spans="1:4" ht="30" x14ac:dyDescent="0.2">
      <c r="A7650" s="33">
        <v>12083</v>
      </c>
      <c r="B7650" s="124" t="s">
        <v>20597</v>
      </c>
      <c r="C7650" s="125" t="s">
        <v>14755</v>
      </c>
      <c r="D7650" s="126" t="s">
        <v>20598</v>
      </c>
    </row>
    <row r="7651" spans="1:4" ht="30" x14ac:dyDescent="0.2">
      <c r="A7651" s="33">
        <v>12081</v>
      </c>
      <c r="B7651" s="124" t="s">
        <v>20599</v>
      </c>
      <c r="C7651" s="125" t="s">
        <v>14755</v>
      </c>
      <c r="D7651" s="126" t="s">
        <v>20600</v>
      </c>
    </row>
    <row r="7652" spans="1:4" ht="30" x14ac:dyDescent="0.2">
      <c r="A7652" s="33">
        <v>12082</v>
      </c>
      <c r="B7652" s="124" t="s">
        <v>20601</v>
      </c>
      <c r="C7652" s="125" t="s">
        <v>14755</v>
      </c>
      <c r="D7652" s="126" t="s">
        <v>20602</v>
      </c>
    </row>
    <row r="7653" spans="1:4" ht="30" x14ac:dyDescent="0.2">
      <c r="A7653" s="33">
        <v>13354</v>
      </c>
      <c r="B7653" s="124" t="s">
        <v>20603</v>
      </c>
      <c r="C7653" s="125" t="s">
        <v>14755</v>
      </c>
      <c r="D7653" s="126" t="s">
        <v>20604</v>
      </c>
    </row>
    <row r="7654" spans="1:4" ht="30" x14ac:dyDescent="0.2">
      <c r="A7654" s="33">
        <v>14057</v>
      </c>
      <c r="B7654" s="124" t="s">
        <v>20605</v>
      </c>
      <c r="C7654" s="125" t="s">
        <v>14755</v>
      </c>
      <c r="D7654" s="126" t="s">
        <v>20606</v>
      </c>
    </row>
    <row r="7655" spans="1:4" ht="30" x14ac:dyDescent="0.2">
      <c r="A7655" s="33">
        <v>14058</v>
      </c>
      <c r="B7655" s="124" t="s">
        <v>20607</v>
      </c>
      <c r="C7655" s="125" t="s">
        <v>14755</v>
      </c>
      <c r="D7655" s="126" t="s">
        <v>20608</v>
      </c>
    </row>
    <row r="7656" spans="1:4" ht="30" x14ac:dyDescent="0.2">
      <c r="A7656" s="33">
        <v>20971</v>
      </c>
      <c r="B7656" s="124" t="s">
        <v>20609</v>
      </c>
      <c r="C7656" s="125" t="s">
        <v>14755</v>
      </c>
      <c r="D7656" s="126" t="s">
        <v>1099</v>
      </c>
    </row>
    <row r="7657" spans="1:4" ht="45" x14ac:dyDescent="0.2">
      <c r="A7657" s="33">
        <v>5047</v>
      </c>
      <c r="B7657" s="124" t="s">
        <v>20610</v>
      </c>
      <c r="C7657" s="125" t="s">
        <v>14755</v>
      </c>
      <c r="D7657" s="126" t="s">
        <v>20611</v>
      </c>
    </row>
    <row r="7658" spans="1:4" ht="30" x14ac:dyDescent="0.2">
      <c r="A7658" s="33">
        <v>13369</v>
      </c>
      <c r="B7658" s="124" t="s">
        <v>20612</v>
      </c>
      <c r="C7658" s="125" t="s">
        <v>14755</v>
      </c>
      <c r="D7658" s="126" t="s">
        <v>20613</v>
      </c>
    </row>
    <row r="7659" spans="1:4" ht="30" x14ac:dyDescent="0.2">
      <c r="A7659" s="33">
        <v>13370</v>
      </c>
      <c r="B7659" s="124" t="s">
        <v>20614</v>
      </c>
      <c r="C7659" s="125" t="s">
        <v>14755</v>
      </c>
      <c r="D7659" s="126" t="s">
        <v>20615</v>
      </c>
    </row>
    <row r="7660" spans="1:4" ht="15" x14ac:dyDescent="0.2">
      <c r="A7660" s="33">
        <v>13279</v>
      </c>
      <c r="B7660" s="124" t="s">
        <v>20616</v>
      </c>
      <c r="C7660" s="125" t="s">
        <v>1395</v>
      </c>
      <c r="D7660" s="126" t="s">
        <v>5058</v>
      </c>
    </row>
    <row r="7661" spans="1:4" ht="15" x14ac:dyDescent="0.2">
      <c r="A7661" s="33">
        <v>11977</v>
      </c>
      <c r="B7661" s="124" t="s">
        <v>20617</v>
      </c>
      <c r="C7661" s="125" t="s">
        <v>14755</v>
      </c>
      <c r="D7661" s="126" t="s">
        <v>13812</v>
      </c>
    </row>
    <row r="7662" spans="1:4" ht="15" x14ac:dyDescent="0.2">
      <c r="A7662" s="33">
        <v>11975</v>
      </c>
      <c r="B7662" s="124" t="s">
        <v>20618</v>
      </c>
      <c r="C7662" s="125" t="s">
        <v>14755</v>
      </c>
      <c r="D7662" s="126" t="s">
        <v>160</v>
      </c>
    </row>
    <row r="7663" spans="1:4" ht="15" x14ac:dyDescent="0.2">
      <c r="A7663" s="33">
        <v>39746</v>
      </c>
      <c r="B7663" s="124" t="s">
        <v>20619</v>
      </c>
      <c r="C7663" s="125" t="s">
        <v>14755</v>
      </c>
      <c r="D7663" s="126" t="s">
        <v>14529</v>
      </c>
    </row>
    <row r="7664" spans="1:4" ht="15" x14ac:dyDescent="0.2">
      <c r="A7664" s="33">
        <v>11976</v>
      </c>
      <c r="B7664" s="124" t="s">
        <v>20620</v>
      </c>
      <c r="C7664" s="125" t="s">
        <v>14755</v>
      </c>
      <c r="D7664" s="126" t="s">
        <v>389</v>
      </c>
    </row>
    <row r="7665" spans="1:4" ht="15" x14ac:dyDescent="0.2">
      <c r="A7665" s="33">
        <v>1368</v>
      </c>
      <c r="B7665" s="124" t="s">
        <v>20621</v>
      </c>
      <c r="C7665" s="125" t="s">
        <v>14755</v>
      </c>
      <c r="D7665" s="126" t="s">
        <v>4359</v>
      </c>
    </row>
    <row r="7666" spans="1:4" ht="15" x14ac:dyDescent="0.2">
      <c r="A7666" s="33">
        <v>1367</v>
      </c>
      <c r="B7666" s="124" t="s">
        <v>20622</v>
      </c>
      <c r="C7666" s="125" t="s">
        <v>14755</v>
      </c>
      <c r="D7666" s="126" t="s">
        <v>20623</v>
      </c>
    </row>
    <row r="7667" spans="1:4" ht="15" x14ac:dyDescent="0.2">
      <c r="A7667" s="33">
        <v>7608</v>
      </c>
      <c r="B7667" s="124" t="s">
        <v>20624</v>
      </c>
      <c r="C7667" s="125" t="s">
        <v>14755</v>
      </c>
      <c r="D7667" s="126" t="s">
        <v>13309</v>
      </c>
    </row>
    <row r="7668" spans="1:4" ht="15" x14ac:dyDescent="0.2">
      <c r="A7668" s="33">
        <v>41900</v>
      </c>
      <c r="B7668" s="124" t="s">
        <v>20625</v>
      </c>
      <c r="C7668" s="125" t="s">
        <v>1395</v>
      </c>
      <c r="D7668" s="126" t="s">
        <v>1288</v>
      </c>
    </row>
    <row r="7669" spans="1:4" ht="15" x14ac:dyDescent="0.2">
      <c r="A7669" s="33">
        <v>41899</v>
      </c>
      <c r="B7669" s="124" t="s">
        <v>20626</v>
      </c>
      <c r="C7669" s="125" t="s">
        <v>1401</v>
      </c>
      <c r="D7669" s="126" t="s">
        <v>20627</v>
      </c>
    </row>
    <row r="7670" spans="1:4" ht="15" x14ac:dyDescent="0.2">
      <c r="A7670" s="33">
        <v>1380</v>
      </c>
      <c r="B7670" s="124" t="s">
        <v>20628</v>
      </c>
      <c r="C7670" s="125" t="s">
        <v>1395</v>
      </c>
      <c r="D7670" s="126" t="s">
        <v>843</v>
      </c>
    </row>
    <row r="7671" spans="1:4" ht="15" x14ac:dyDescent="0.2">
      <c r="A7671" s="33">
        <v>1375</v>
      </c>
      <c r="B7671" s="124" t="s">
        <v>20629</v>
      </c>
      <c r="C7671" s="125" t="s">
        <v>1395</v>
      </c>
      <c r="D7671" s="126" t="s">
        <v>1336</v>
      </c>
    </row>
    <row r="7672" spans="1:4" ht="15" x14ac:dyDescent="0.2">
      <c r="A7672" s="33">
        <v>1379</v>
      </c>
      <c r="B7672" s="124" t="s">
        <v>20630</v>
      </c>
      <c r="C7672" s="125" t="s">
        <v>1395</v>
      </c>
      <c r="D7672" s="126" t="s">
        <v>231</v>
      </c>
    </row>
    <row r="7673" spans="1:4" ht="15" x14ac:dyDescent="0.2">
      <c r="A7673" s="33">
        <v>10511</v>
      </c>
      <c r="B7673" s="124" t="s">
        <v>20631</v>
      </c>
      <c r="C7673" s="125" t="s">
        <v>1390</v>
      </c>
      <c r="D7673" s="126" t="s">
        <v>172</v>
      </c>
    </row>
    <row r="7674" spans="1:4" ht="15" x14ac:dyDescent="0.2">
      <c r="A7674" s="33">
        <v>13284</v>
      </c>
      <c r="B7674" s="124" t="s">
        <v>20632</v>
      </c>
      <c r="C7674" s="125" t="s">
        <v>1395</v>
      </c>
      <c r="D7674" s="126" t="s">
        <v>325</v>
      </c>
    </row>
    <row r="7675" spans="1:4" ht="15" x14ac:dyDescent="0.2">
      <c r="A7675" s="33">
        <v>25974</v>
      </c>
      <c r="B7675" s="124" t="s">
        <v>20633</v>
      </c>
      <c r="C7675" s="125" t="s">
        <v>1395</v>
      </c>
      <c r="D7675" s="126" t="s">
        <v>79</v>
      </c>
    </row>
    <row r="7676" spans="1:4" ht="15" x14ac:dyDescent="0.2">
      <c r="A7676" s="33">
        <v>1382</v>
      </c>
      <c r="B7676" s="124" t="s">
        <v>20634</v>
      </c>
      <c r="C7676" s="125" t="s">
        <v>1390</v>
      </c>
      <c r="D7676" s="126" t="s">
        <v>577</v>
      </c>
    </row>
    <row r="7677" spans="1:4" ht="15" x14ac:dyDescent="0.2">
      <c r="A7677" s="33">
        <v>34753</v>
      </c>
      <c r="B7677" s="124" t="s">
        <v>20635</v>
      </c>
      <c r="C7677" s="125" t="s">
        <v>1395</v>
      </c>
      <c r="D7677" s="126" t="s">
        <v>13307</v>
      </c>
    </row>
    <row r="7678" spans="1:4" ht="30" x14ac:dyDescent="0.2">
      <c r="A7678" s="33">
        <v>420</v>
      </c>
      <c r="B7678" s="124" t="s">
        <v>20636</v>
      </c>
      <c r="C7678" s="125" t="s">
        <v>14755</v>
      </c>
      <c r="D7678" s="126" t="s">
        <v>947</v>
      </c>
    </row>
    <row r="7679" spans="1:4" ht="30" x14ac:dyDescent="0.2">
      <c r="A7679" s="33">
        <v>12327</v>
      </c>
      <c r="B7679" s="124" t="s">
        <v>20637</v>
      </c>
      <c r="C7679" s="125" t="s">
        <v>14755</v>
      </c>
      <c r="D7679" s="126" t="s">
        <v>6029</v>
      </c>
    </row>
    <row r="7680" spans="1:4" ht="15" x14ac:dyDescent="0.2">
      <c r="A7680" s="33">
        <v>36148</v>
      </c>
      <c r="B7680" s="124" t="s">
        <v>20638</v>
      </c>
      <c r="C7680" s="125" t="s">
        <v>14755</v>
      </c>
      <c r="D7680" s="126" t="s">
        <v>19876</v>
      </c>
    </row>
    <row r="7681" spans="1:4" ht="15" x14ac:dyDescent="0.2">
      <c r="A7681" s="33">
        <v>12329</v>
      </c>
      <c r="B7681" s="124" t="s">
        <v>20639</v>
      </c>
      <c r="C7681" s="125" t="s">
        <v>1395</v>
      </c>
      <c r="D7681" s="126" t="s">
        <v>14393</v>
      </c>
    </row>
    <row r="7682" spans="1:4" ht="15" x14ac:dyDescent="0.2">
      <c r="A7682" s="33">
        <v>1339</v>
      </c>
      <c r="B7682" s="124" t="s">
        <v>20640</v>
      </c>
      <c r="C7682" s="125" t="s">
        <v>1395</v>
      </c>
      <c r="D7682" s="126" t="s">
        <v>4237</v>
      </c>
    </row>
    <row r="7683" spans="1:4" ht="15" x14ac:dyDescent="0.2">
      <c r="A7683" s="33">
        <v>11849</v>
      </c>
      <c r="B7683" s="124" t="s">
        <v>20641</v>
      </c>
      <c r="C7683" s="125" t="s">
        <v>1396</v>
      </c>
      <c r="D7683" s="126" t="s">
        <v>1023</v>
      </c>
    </row>
    <row r="7684" spans="1:4" ht="30" x14ac:dyDescent="0.2">
      <c r="A7684" s="33">
        <v>37418</v>
      </c>
      <c r="B7684" s="124" t="s">
        <v>20642</v>
      </c>
      <c r="C7684" s="125" t="s">
        <v>14755</v>
      </c>
      <c r="D7684" s="126" t="s">
        <v>5278</v>
      </c>
    </row>
    <row r="7685" spans="1:4" ht="30" x14ac:dyDescent="0.2">
      <c r="A7685" s="33">
        <v>37419</v>
      </c>
      <c r="B7685" s="124" t="s">
        <v>20643</v>
      </c>
      <c r="C7685" s="125" t="s">
        <v>14755</v>
      </c>
      <c r="D7685" s="126" t="s">
        <v>4970</v>
      </c>
    </row>
    <row r="7686" spans="1:4" ht="30" x14ac:dyDescent="0.2">
      <c r="A7686" s="33">
        <v>1427</v>
      </c>
      <c r="B7686" s="124" t="s">
        <v>20644</v>
      </c>
      <c r="C7686" s="125" t="s">
        <v>14755</v>
      </c>
      <c r="D7686" s="126" t="s">
        <v>484</v>
      </c>
    </row>
    <row r="7687" spans="1:4" ht="30" x14ac:dyDescent="0.2">
      <c r="A7687" s="33">
        <v>1402</v>
      </c>
      <c r="B7687" s="124" t="s">
        <v>20645</v>
      </c>
      <c r="C7687" s="125" t="s">
        <v>14755</v>
      </c>
      <c r="D7687" s="126" t="s">
        <v>2270</v>
      </c>
    </row>
    <row r="7688" spans="1:4" ht="30" x14ac:dyDescent="0.2">
      <c r="A7688" s="33">
        <v>1420</v>
      </c>
      <c r="B7688" s="124" t="s">
        <v>20646</v>
      </c>
      <c r="C7688" s="125" t="s">
        <v>14755</v>
      </c>
      <c r="D7688" s="126" t="s">
        <v>496</v>
      </c>
    </row>
    <row r="7689" spans="1:4" ht="30" x14ac:dyDescent="0.2">
      <c r="A7689" s="33">
        <v>1419</v>
      </c>
      <c r="B7689" s="124" t="s">
        <v>20647</v>
      </c>
      <c r="C7689" s="125" t="s">
        <v>14755</v>
      </c>
      <c r="D7689" s="126" t="s">
        <v>736</v>
      </c>
    </row>
    <row r="7690" spans="1:4" ht="30" x14ac:dyDescent="0.2">
      <c r="A7690" s="33">
        <v>1414</v>
      </c>
      <c r="B7690" s="124" t="s">
        <v>20648</v>
      </c>
      <c r="C7690" s="125" t="s">
        <v>14755</v>
      </c>
      <c r="D7690" s="126" t="s">
        <v>20649</v>
      </c>
    </row>
    <row r="7691" spans="1:4" ht="30" x14ac:dyDescent="0.2">
      <c r="A7691" s="33">
        <v>1413</v>
      </c>
      <c r="B7691" s="124" t="s">
        <v>20650</v>
      </c>
      <c r="C7691" s="125" t="s">
        <v>14755</v>
      </c>
      <c r="D7691" s="126" t="s">
        <v>5061</v>
      </c>
    </row>
    <row r="7692" spans="1:4" ht="30" x14ac:dyDescent="0.2">
      <c r="A7692" s="33">
        <v>1412</v>
      </c>
      <c r="B7692" s="124" t="s">
        <v>20651</v>
      </c>
      <c r="C7692" s="125" t="s">
        <v>14755</v>
      </c>
      <c r="D7692" s="126" t="s">
        <v>17908</v>
      </c>
    </row>
    <row r="7693" spans="1:4" ht="30" x14ac:dyDescent="0.2">
      <c r="A7693" s="33">
        <v>1411</v>
      </c>
      <c r="B7693" s="124" t="s">
        <v>20652</v>
      </c>
      <c r="C7693" s="125" t="s">
        <v>14755</v>
      </c>
      <c r="D7693" s="126" t="s">
        <v>13720</v>
      </c>
    </row>
    <row r="7694" spans="1:4" ht="30" x14ac:dyDescent="0.2">
      <c r="A7694" s="33">
        <v>1406</v>
      </c>
      <c r="B7694" s="124" t="s">
        <v>20653</v>
      </c>
      <c r="C7694" s="125" t="s">
        <v>14755</v>
      </c>
      <c r="D7694" s="126" t="s">
        <v>329</v>
      </c>
    </row>
    <row r="7695" spans="1:4" ht="30" x14ac:dyDescent="0.2">
      <c r="A7695" s="33">
        <v>1407</v>
      </c>
      <c r="B7695" s="124" t="s">
        <v>20654</v>
      </c>
      <c r="C7695" s="125" t="s">
        <v>14755</v>
      </c>
      <c r="D7695" s="126" t="s">
        <v>255</v>
      </c>
    </row>
    <row r="7696" spans="1:4" ht="30" x14ac:dyDescent="0.2">
      <c r="A7696" s="33">
        <v>1404</v>
      </c>
      <c r="B7696" s="124" t="s">
        <v>20655</v>
      </c>
      <c r="C7696" s="125" t="s">
        <v>14755</v>
      </c>
      <c r="D7696" s="126" t="s">
        <v>14509</v>
      </c>
    </row>
    <row r="7697" spans="1:4" ht="45" x14ac:dyDescent="0.2">
      <c r="A7697" s="33">
        <v>11281</v>
      </c>
      <c r="B7697" s="124" t="s">
        <v>20656</v>
      </c>
      <c r="C7697" s="125" t="s">
        <v>14755</v>
      </c>
      <c r="D7697" s="126" t="s">
        <v>20657</v>
      </c>
    </row>
    <row r="7698" spans="1:4" ht="60" x14ac:dyDescent="0.2">
      <c r="A7698" s="33">
        <v>40699</v>
      </c>
      <c r="B7698" s="124" t="s">
        <v>20658</v>
      </c>
      <c r="C7698" s="125" t="s">
        <v>14755</v>
      </c>
      <c r="D7698" s="126" t="s">
        <v>20659</v>
      </c>
    </row>
    <row r="7699" spans="1:4" ht="60" x14ac:dyDescent="0.2">
      <c r="A7699" s="33">
        <v>40701</v>
      </c>
      <c r="B7699" s="124" t="s">
        <v>20660</v>
      </c>
      <c r="C7699" s="125" t="s">
        <v>14755</v>
      </c>
      <c r="D7699" s="126" t="s">
        <v>20661</v>
      </c>
    </row>
    <row r="7700" spans="1:4" ht="60" x14ac:dyDescent="0.2">
      <c r="A7700" s="33">
        <v>1442</v>
      </c>
      <c r="B7700" s="124" t="s">
        <v>20662</v>
      </c>
      <c r="C7700" s="125" t="s">
        <v>14755</v>
      </c>
      <c r="D7700" s="126" t="s">
        <v>20663</v>
      </c>
    </row>
    <row r="7701" spans="1:4" ht="60" x14ac:dyDescent="0.2">
      <c r="A7701" s="33">
        <v>13457</v>
      </c>
      <c r="B7701" s="124" t="s">
        <v>20664</v>
      </c>
      <c r="C7701" s="125" t="s">
        <v>14755</v>
      </c>
      <c r="D7701" s="126" t="s">
        <v>20665</v>
      </c>
    </row>
    <row r="7702" spans="1:4" ht="60" x14ac:dyDescent="0.2">
      <c r="A7702" s="33">
        <v>40700</v>
      </c>
      <c r="B7702" s="124" t="s">
        <v>20666</v>
      </c>
      <c r="C7702" s="125" t="s">
        <v>14755</v>
      </c>
      <c r="D7702" s="126" t="s">
        <v>20667</v>
      </c>
    </row>
    <row r="7703" spans="1:4" ht="15" x14ac:dyDescent="0.2">
      <c r="A7703" s="33">
        <v>13458</v>
      </c>
      <c r="B7703" s="124" t="s">
        <v>20668</v>
      </c>
      <c r="C7703" s="125" t="s">
        <v>14755</v>
      </c>
      <c r="D7703" s="126" t="s">
        <v>20669</v>
      </c>
    </row>
    <row r="7704" spans="1:4" ht="30" x14ac:dyDescent="0.2">
      <c r="A7704" s="33">
        <v>36524</v>
      </c>
      <c r="B7704" s="124" t="s">
        <v>20670</v>
      </c>
      <c r="C7704" s="125" t="s">
        <v>14755</v>
      </c>
      <c r="D7704" s="126" t="s">
        <v>20671</v>
      </c>
    </row>
    <row r="7705" spans="1:4" ht="30" x14ac:dyDescent="0.2">
      <c r="A7705" s="33">
        <v>36526</v>
      </c>
      <c r="B7705" s="124" t="s">
        <v>20672</v>
      </c>
      <c r="C7705" s="125" t="s">
        <v>14755</v>
      </c>
      <c r="D7705" s="126" t="s">
        <v>20673</v>
      </c>
    </row>
    <row r="7706" spans="1:4" ht="30" x14ac:dyDescent="0.2">
      <c r="A7706" s="33">
        <v>36523</v>
      </c>
      <c r="B7706" s="124" t="s">
        <v>20674</v>
      </c>
      <c r="C7706" s="125" t="s">
        <v>14755</v>
      </c>
      <c r="D7706" s="126" t="s">
        <v>20675</v>
      </c>
    </row>
    <row r="7707" spans="1:4" ht="30" x14ac:dyDescent="0.2">
      <c r="A7707" s="33">
        <v>36527</v>
      </c>
      <c r="B7707" s="124" t="s">
        <v>20676</v>
      </c>
      <c r="C7707" s="125" t="s">
        <v>14755</v>
      </c>
      <c r="D7707" s="126" t="s">
        <v>20677</v>
      </c>
    </row>
    <row r="7708" spans="1:4" ht="30" x14ac:dyDescent="0.2">
      <c r="A7708" s="33">
        <v>13803</v>
      </c>
      <c r="B7708" s="124" t="s">
        <v>20678</v>
      </c>
      <c r="C7708" s="125" t="s">
        <v>14755</v>
      </c>
      <c r="D7708" s="126" t="s">
        <v>20679</v>
      </c>
    </row>
    <row r="7709" spans="1:4" ht="30" x14ac:dyDescent="0.2">
      <c r="A7709" s="33">
        <v>38642</v>
      </c>
      <c r="B7709" s="124" t="s">
        <v>20680</v>
      </c>
      <c r="C7709" s="125" t="s">
        <v>14755</v>
      </c>
      <c r="D7709" s="126" t="s">
        <v>20681</v>
      </c>
    </row>
    <row r="7710" spans="1:4" ht="30" x14ac:dyDescent="0.2">
      <c r="A7710" s="33">
        <v>36522</v>
      </c>
      <c r="B7710" s="124" t="s">
        <v>20682</v>
      </c>
      <c r="C7710" s="125" t="s">
        <v>14755</v>
      </c>
      <c r="D7710" s="126" t="s">
        <v>20683</v>
      </c>
    </row>
    <row r="7711" spans="1:4" ht="30" x14ac:dyDescent="0.2">
      <c r="A7711" s="33">
        <v>36525</v>
      </c>
      <c r="B7711" s="124" t="s">
        <v>20684</v>
      </c>
      <c r="C7711" s="125" t="s">
        <v>14755</v>
      </c>
      <c r="D7711" s="126" t="s">
        <v>20685</v>
      </c>
    </row>
    <row r="7712" spans="1:4" ht="30" x14ac:dyDescent="0.2">
      <c r="A7712" s="33">
        <v>41991</v>
      </c>
      <c r="B7712" s="124" t="s">
        <v>20686</v>
      </c>
      <c r="C7712" s="125" t="s">
        <v>14755</v>
      </c>
      <c r="D7712" s="126" t="s">
        <v>20687</v>
      </c>
    </row>
    <row r="7713" spans="1:4" ht="30" x14ac:dyDescent="0.2">
      <c r="A7713" s="33">
        <v>34348</v>
      </c>
      <c r="B7713" s="124" t="s">
        <v>20688</v>
      </c>
      <c r="C7713" s="125" t="s">
        <v>1394</v>
      </c>
      <c r="D7713" s="126" t="s">
        <v>20689</v>
      </c>
    </row>
    <row r="7714" spans="1:4" ht="15" x14ac:dyDescent="0.2">
      <c r="A7714" s="33">
        <v>34347</v>
      </c>
      <c r="B7714" s="124" t="s">
        <v>20690</v>
      </c>
      <c r="C7714" s="125" t="s">
        <v>1394</v>
      </c>
      <c r="D7714" s="126" t="s">
        <v>17917</v>
      </c>
    </row>
    <row r="7715" spans="1:4" ht="30" x14ac:dyDescent="0.2">
      <c r="A7715" s="33">
        <v>11146</v>
      </c>
      <c r="B7715" s="124" t="s">
        <v>20691</v>
      </c>
      <c r="C7715" s="125" t="s">
        <v>1407</v>
      </c>
      <c r="D7715" s="126" t="s">
        <v>20692</v>
      </c>
    </row>
    <row r="7716" spans="1:4" ht="30" x14ac:dyDescent="0.2">
      <c r="A7716" s="33">
        <v>11147</v>
      </c>
      <c r="B7716" s="124" t="s">
        <v>20693</v>
      </c>
      <c r="C7716" s="125" t="s">
        <v>1407</v>
      </c>
      <c r="D7716" s="126" t="s">
        <v>20694</v>
      </c>
    </row>
    <row r="7717" spans="1:4" ht="30" x14ac:dyDescent="0.2">
      <c r="A7717" s="33">
        <v>34872</v>
      </c>
      <c r="B7717" s="124" t="s">
        <v>20695</v>
      </c>
      <c r="C7717" s="125" t="s">
        <v>1407</v>
      </c>
      <c r="D7717" s="126" t="s">
        <v>20696</v>
      </c>
    </row>
    <row r="7718" spans="1:4" ht="30" x14ac:dyDescent="0.2">
      <c r="A7718" s="33">
        <v>34491</v>
      </c>
      <c r="B7718" s="124" t="s">
        <v>20697</v>
      </c>
      <c r="C7718" s="125" t="s">
        <v>1407</v>
      </c>
      <c r="D7718" s="126" t="s">
        <v>20698</v>
      </c>
    </row>
    <row r="7719" spans="1:4" ht="30" x14ac:dyDescent="0.2">
      <c r="A7719" s="33">
        <v>34770</v>
      </c>
      <c r="B7719" s="124" t="s">
        <v>20699</v>
      </c>
      <c r="C7719" s="125" t="s">
        <v>1401</v>
      </c>
      <c r="D7719" s="126" t="s">
        <v>20700</v>
      </c>
    </row>
    <row r="7720" spans="1:4" ht="30" x14ac:dyDescent="0.2">
      <c r="A7720" s="33">
        <v>1518</v>
      </c>
      <c r="B7720" s="124" t="s">
        <v>20701</v>
      </c>
      <c r="C7720" s="125" t="s">
        <v>1401</v>
      </c>
      <c r="D7720" s="126" t="s">
        <v>20702</v>
      </c>
    </row>
    <row r="7721" spans="1:4" ht="30" x14ac:dyDescent="0.2">
      <c r="A7721" s="33">
        <v>41965</v>
      </c>
      <c r="B7721" s="124" t="s">
        <v>20703</v>
      </c>
      <c r="C7721" s="125" t="s">
        <v>1401</v>
      </c>
      <c r="D7721" s="126" t="s">
        <v>20704</v>
      </c>
    </row>
    <row r="7722" spans="1:4" ht="30" x14ac:dyDescent="0.2">
      <c r="A7722" s="33">
        <v>34492</v>
      </c>
      <c r="B7722" s="124" t="s">
        <v>20705</v>
      </c>
      <c r="C7722" s="125" t="s">
        <v>1407</v>
      </c>
      <c r="D7722" s="126" t="s">
        <v>20706</v>
      </c>
    </row>
    <row r="7723" spans="1:4" ht="30" x14ac:dyDescent="0.2">
      <c r="A7723" s="33">
        <v>1524</v>
      </c>
      <c r="B7723" s="124" t="s">
        <v>20707</v>
      </c>
      <c r="C7723" s="125" t="s">
        <v>1407</v>
      </c>
      <c r="D7723" s="126" t="s">
        <v>20708</v>
      </c>
    </row>
    <row r="7724" spans="1:4" ht="30" x14ac:dyDescent="0.2">
      <c r="A7724" s="33">
        <v>38404</v>
      </c>
      <c r="B7724" s="124" t="s">
        <v>20709</v>
      </c>
      <c r="C7724" s="125" t="s">
        <v>1407</v>
      </c>
      <c r="D7724" s="126" t="s">
        <v>20710</v>
      </c>
    </row>
    <row r="7725" spans="1:4" ht="30" x14ac:dyDescent="0.2">
      <c r="A7725" s="33">
        <v>39849</v>
      </c>
      <c r="B7725" s="124" t="s">
        <v>20711</v>
      </c>
      <c r="C7725" s="125" t="s">
        <v>1407</v>
      </c>
      <c r="D7725" s="126" t="s">
        <v>20712</v>
      </c>
    </row>
    <row r="7726" spans="1:4" ht="30" x14ac:dyDescent="0.2">
      <c r="A7726" s="33">
        <v>38464</v>
      </c>
      <c r="B7726" s="124" t="s">
        <v>20713</v>
      </c>
      <c r="C7726" s="125" t="s">
        <v>1407</v>
      </c>
      <c r="D7726" s="126" t="s">
        <v>20714</v>
      </c>
    </row>
    <row r="7727" spans="1:4" ht="30" x14ac:dyDescent="0.2">
      <c r="A7727" s="33">
        <v>34493</v>
      </c>
      <c r="B7727" s="124" t="s">
        <v>20715</v>
      </c>
      <c r="C7727" s="125" t="s">
        <v>1407</v>
      </c>
      <c r="D7727" s="126" t="s">
        <v>20716</v>
      </c>
    </row>
    <row r="7728" spans="1:4" ht="30" x14ac:dyDescent="0.2">
      <c r="A7728" s="33">
        <v>1527</v>
      </c>
      <c r="B7728" s="124" t="s">
        <v>20717</v>
      </c>
      <c r="C7728" s="125" t="s">
        <v>1407</v>
      </c>
      <c r="D7728" s="126" t="s">
        <v>20718</v>
      </c>
    </row>
    <row r="7729" spans="1:4" ht="30" x14ac:dyDescent="0.2">
      <c r="A7729" s="33">
        <v>38405</v>
      </c>
      <c r="B7729" s="124" t="s">
        <v>20719</v>
      </c>
      <c r="C7729" s="125" t="s">
        <v>1407</v>
      </c>
      <c r="D7729" s="126" t="s">
        <v>20720</v>
      </c>
    </row>
    <row r="7730" spans="1:4" ht="30" x14ac:dyDescent="0.2">
      <c r="A7730" s="33">
        <v>38408</v>
      </c>
      <c r="B7730" s="124" t="s">
        <v>20721</v>
      </c>
      <c r="C7730" s="125" t="s">
        <v>1407</v>
      </c>
      <c r="D7730" s="126" t="s">
        <v>20722</v>
      </c>
    </row>
    <row r="7731" spans="1:4" ht="30" x14ac:dyDescent="0.2">
      <c r="A7731" s="33">
        <v>34494</v>
      </c>
      <c r="B7731" s="124" t="s">
        <v>20723</v>
      </c>
      <c r="C7731" s="125" t="s">
        <v>1407</v>
      </c>
      <c r="D7731" s="126" t="s">
        <v>20724</v>
      </c>
    </row>
    <row r="7732" spans="1:4" ht="30" x14ac:dyDescent="0.2">
      <c r="A7732" s="33">
        <v>1525</v>
      </c>
      <c r="B7732" s="124" t="s">
        <v>20725</v>
      </c>
      <c r="C7732" s="125" t="s">
        <v>1407</v>
      </c>
      <c r="D7732" s="126" t="s">
        <v>20726</v>
      </c>
    </row>
    <row r="7733" spans="1:4" ht="30" x14ac:dyDescent="0.2">
      <c r="A7733" s="33">
        <v>38406</v>
      </c>
      <c r="B7733" s="124" t="s">
        <v>20727</v>
      </c>
      <c r="C7733" s="125" t="s">
        <v>1407</v>
      </c>
      <c r="D7733" s="126" t="s">
        <v>20728</v>
      </c>
    </row>
    <row r="7734" spans="1:4" ht="30" x14ac:dyDescent="0.2">
      <c r="A7734" s="33">
        <v>38409</v>
      </c>
      <c r="B7734" s="124" t="s">
        <v>20729</v>
      </c>
      <c r="C7734" s="125" t="s">
        <v>1407</v>
      </c>
      <c r="D7734" s="126" t="s">
        <v>20730</v>
      </c>
    </row>
    <row r="7735" spans="1:4" ht="30" x14ac:dyDescent="0.2">
      <c r="A7735" s="33">
        <v>34495</v>
      </c>
      <c r="B7735" s="124" t="s">
        <v>20731</v>
      </c>
      <c r="C7735" s="125" t="s">
        <v>1407</v>
      </c>
      <c r="D7735" s="126" t="s">
        <v>20732</v>
      </c>
    </row>
    <row r="7736" spans="1:4" ht="30" x14ac:dyDescent="0.2">
      <c r="A7736" s="33">
        <v>11145</v>
      </c>
      <c r="B7736" s="124" t="s">
        <v>20733</v>
      </c>
      <c r="C7736" s="125" t="s">
        <v>1407</v>
      </c>
      <c r="D7736" s="126" t="s">
        <v>20734</v>
      </c>
    </row>
    <row r="7737" spans="1:4" ht="30" x14ac:dyDescent="0.2">
      <c r="A7737" s="33">
        <v>34496</v>
      </c>
      <c r="B7737" s="124" t="s">
        <v>20735</v>
      </c>
      <c r="C7737" s="125" t="s">
        <v>1407</v>
      </c>
      <c r="D7737" s="126" t="s">
        <v>20736</v>
      </c>
    </row>
    <row r="7738" spans="1:4" ht="30" x14ac:dyDescent="0.2">
      <c r="A7738" s="33">
        <v>34479</v>
      </c>
      <c r="B7738" s="124" t="s">
        <v>20737</v>
      </c>
      <c r="C7738" s="125" t="s">
        <v>1407</v>
      </c>
      <c r="D7738" s="126" t="s">
        <v>20738</v>
      </c>
    </row>
    <row r="7739" spans="1:4" ht="30" x14ac:dyDescent="0.2">
      <c r="A7739" s="33">
        <v>34481</v>
      </c>
      <c r="B7739" s="124" t="s">
        <v>20739</v>
      </c>
      <c r="C7739" s="125" t="s">
        <v>1407</v>
      </c>
      <c r="D7739" s="126" t="s">
        <v>20740</v>
      </c>
    </row>
    <row r="7740" spans="1:4" ht="30" x14ac:dyDescent="0.2">
      <c r="A7740" s="33">
        <v>34483</v>
      </c>
      <c r="B7740" s="124" t="s">
        <v>20741</v>
      </c>
      <c r="C7740" s="125" t="s">
        <v>1407</v>
      </c>
      <c r="D7740" s="126" t="s">
        <v>20742</v>
      </c>
    </row>
    <row r="7741" spans="1:4" ht="30" x14ac:dyDescent="0.2">
      <c r="A7741" s="33">
        <v>34485</v>
      </c>
      <c r="B7741" s="124" t="s">
        <v>20743</v>
      </c>
      <c r="C7741" s="125" t="s">
        <v>1407</v>
      </c>
      <c r="D7741" s="126" t="s">
        <v>20744</v>
      </c>
    </row>
    <row r="7742" spans="1:4" ht="30" x14ac:dyDescent="0.2">
      <c r="A7742" s="33">
        <v>34497</v>
      </c>
      <c r="B7742" s="124" t="s">
        <v>20745</v>
      </c>
      <c r="C7742" s="125" t="s">
        <v>1407</v>
      </c>
      <c r="D7742" s="126" t="s">
        <v>20746</v>
      </c>
    </row>
    <row r="7743" spans="1:4" ht="30" x14ac:dyDescent="0.2">
      <c r="A7743" s="33">
        <v>14041</v>
      </c>
      <c r="B7743" s="124" t="s">
        <v>20747</v>
      </c>
      <c r="C7743" s="125" t="s">
        <v>1407</v>
      </c>
      <c r="D7743" s="126" t="s">
        <v>20748</v>
      </c>
    </row>
    <row r="7744" spans="1:4" ht="30" x14ac:dyDescent="0.2">
      <c r="A7744" s="33">
        <v>1523</v>
      </c>
      <c r="B7744" s="124" t="s">
        <v>20749</v>
      </c>
      <c r="C7744" s="125" t="s">
        <v>1407</v>
      </c>
      <c r="D7744" s="126" t="s">
        <v>20750</v>
      </c>
    </row>
    <row r="7745" spans="1:4" ht="15" x14ac:dyDescent="0.2">
      <c r="A7745" s="33">
        <v>14052</v>
      </c>
      <c r="B7745" s="124" t="s">
        <v>20751</v>
      </c>
      <c r="C7745" s="125" t="s">
        <v>14755</v>
      </c>
      <c r="D7745" s="126" t="s">
        <v>3794</v>
      </c>
    </row>
    <row r="7746" spans="1:4" ht="15" x14ac:dyDescent="0.2">
      <c r="A7746" s="33">
        <v>14054</v>
      </c>
      <c r="B7746" s="124" t="s">
        <v>20752</v>
      </c>
      <c r="C7746" s="125" t="s">
        <v>14755</v>
      </c>
      <c r="D7746" s="126" t="s">
        <v>5150</v>
      </c>
    </row>
    <row r="7747" spans="1:4" ht="15" x14ac:dyDescent="0.2">
      <c r="A7747" s="33">
        <v>14053</v>
      </c>
      <c r="B7747" s="124" t="s">
        <v>20753</v>
      </c>
      <c r="C7747" s="125" t="s">
        <v>14755</v>
      </c>
      <c r="D7747" s="126" t="s">
        <v>257</v>
      </c>
    </row>
    <row r="7748" spans="1:4" ht="15" x14ac:dyDescent="0.2">
      <c r="A7748" s="33">
        <v>2558</v>
      </c>
      <c r="B7748" s="124" t="s">
        <v>20754</v>
      </c>
      <c r="C7748" s="125" t="s">
        <v>14755</v>
      </c>
      <c r="D7748" s="126" t="s">
        <v>1545</v>
      </c>
    </row>
    <row r="7749" spans="1:4" ht="15" x14ac:dyDescent="0.2">
      <c r="A7749" s="33">
        <v>2560</v>
      </c>
      <c r="B7749" s="124" t="s">
        <v>20755</v>
      </c>
      <c r="C7749" s="125" t="s">
        <v>14755</v>
      </c>
      <c r="D7749" s="126" t="s">
        <v>832</v>
      </c>
    </row>
    <row r="7750" spans="1:4" ht="15" x14ac:dyDescent="0.2">
      <c r="A7750" s="33">
        <v>2559</v>
      </c>
      <c r="B7750" s="124" t="s">
        <v>20756</v>
      </c>
      <c r="C7750" s="125" t="s">
        <v>14755</v>
      </c>
      <c r="D7750" s="126" t="s">
        <v>13737</v>
      </c>
    </row>
    <row r="7751" spans="1:4" ht="15" x14ac:dyDescent="0.2">
      <c r="A7751" s="33">
        <v>2592</v>
      </c>
      <c r="B7751" s="124" t="s">
        <v>20757</v>
      </c>
      <c r="C7751" s="125" t="s">
        <v>14755</v>
      </c>
      <c r="D7751" s="126" t="s">
        <v>17075</v>
      </c>
    </row>
    <row r="7752" spans="1:4" ht="15" x14ac:dyDescent="0.2">
      <c r="A7752" s="33">
        <v>2566</v>
      </c>
      <c r="B7752" s="124" t="s">
        <v>20758</v>
      </c>
      <c r="C7752" s="125" t="s">
        <v>14755</v>
      </c>
      <c r="D7752" s="126" t="s">
        <v>727</v>
      </c>
    </row>
    <row r="7753" spans="1:4" ht="15" x14ac:dyDescent="0.2">
      <c r="A7753" s="33">
        <v>2589</v>
      </c>
      <c r="B7753" s="124" t="s">
        <v>20759</v>
      </c>
      <c r="C7753" s="125" t="s">
        <v>14755</v>
      </c>
      <c r="D7753" s="126" t="s">
        <v>20760</v>
      </c>
    </row>
    <row r="7754" spans="1:4" ht="15" x14ac:dyDescent="0.2">
      <c r="A7754" s="33">
        <v>2591</v>
      </c>
      <c r="B7754" s="124" t="s">
        <v>20761</v>
      </c>
      <c r="C7754" s="125" t="s">
        <v>14755</v>
      </c>
      <c r="D7754" s="126" t="s">
        <v>3707</v>
      </c>
    </row>
    <row r="7755" spans="1:4" ht="15" x14ac:dyDescent="0.2">
      <c r="A7755" s="33">
        <v>2590</v>
      </c>
      <c r="B7755" s="124" t="s">
        <v>20762</v>
      </c>
      <c r="C7755" s="125" t="s">
        <v>14755</v>
      </c>
      <c r="D7755" s="126" t="s">
        <v>729</v>
      </c>
    </row>
    <row r="7756" spans="1:4" ht="15" x14ac:dyDescent="0.2">
      <c r="A7756" s="33">
        <v>2567</v>
      </c>
      <c r="B7756" s="124" t="s">
        <v>20763</v>
      </c>
      <c r="C7756" s="125" t="s">
        <v>14755</v>
      </c>
      <c r="D7756" s="126" t="s">
        <v>17667</v>
      </c>
    </row>
    <row r="7757" spans="1:4" ht="15" x14ac:dyDescent="0.2">
      <c r="A7757" s="33">
        <v>2565</v>
      </c>
      <c r="B7757" s="124" t="s">
        <v>20764</v>
      </c>
      <c r="C7757" s="125" t="s">
        <v>14755</v>
      </c>
      <c r="D7757" s="126" t="s">
        <v>1355</v>
      </c>
    </row>
    <row r="7758" spans="1:4" ht="15" x14ac:dyDescent="0.2">
      <c r="A7758" s="33">
        <v>2568</v>
      </c>
      <c r="B7758" s="124" t="s">
        <v>20765</v>
      </c>
      <c r="C7758" s="125" t="s">
        <v>14755</v>
      </c>
      <c r="D7758" s="126" t="s">
        <v>13350</v>
      </c>
    </row>
    <row r="7759" spans="1:4" ht="15" x14ac:dyDescent="0.2">
      <c r="A7759" s="33">
        <v>2594</v>
      </c>
      <c r="B7759" s="124" t="s">
        <v>20766</v>
      </c>
      <c r="C7759" s="125" t="s">
        <v>14755</v>
      </c>
      <c r="D7759" s="126" t="s">
        <v>14581</v>
      </c>
    </row>
    <row r="7760" spans="1:4" ht="15" x14ac:dyDescent="0.2">
      <c r="A7760" s="33">
        <v>2587</v>
      </c>
      <c r="B7760" s="124" t="s">
        <v>20767</v>
      </c>
      <c r="C7760" s="125" t="s">
        <v>14755</v>
      </c>
      <c r="D7760" s="126" t="s">
        <v>367</v>
      </c>
    </row>
    <row r="7761" spans="1:4" ht="15" x14ac:dyDescent="0.2">
      <c r="A7761" s="33">
        <v>2588</v>
      </c>
      <c r="B7761" s="124" t="s">
        <v>20768</v>
      </c>
      <c r="C7761" s="125" t="s">
        <v>14755</v>
      </c>
      <c r="D7761" s="126" t="s">
        <v>20769</v>
      </c>
    </row>
    <row r="7762" spans="1:4" ht="15" x14ac:dyDescent="0.2">
      <c r="A7762" s="33">
        <v>2569</v>
      </c>
      <c r="B7762" s="124" t="s">
        <v>20770</v>
      </c>
      <c r="C7762" s="125" t="s">
        <v>14755</v>
      </c>
      <c r="D7762" s="126" t="s">
        <v>490</v>
      </c>
    </row>
    <row r="7763" spans="1:4" ht="15" x14ac:dyDescent="0.2">
      <c r="A7763" s="33">
        <v>2570</v>
      </c>
      <c r="B7763" s="124" t="s">
        <v>20771</v>
      </c>
      <c r="C7763" s="125" t="s">
        <v>14755</v>
      </c>
      <c r="D7763" s="126" t="s">
        <v>401</v>
      </c>
    </row>
    <row r="7764" spans="1:4" ht="15" x14ac:dyDescent="0.2">
      <c r="A7764" s="33">
        <v>2571</v>
      </c>
      <c r="B7764" s="124" t="s">
        <v>20772</v>
      </c>
      <c r="C7764" s="125" t="s">
        <v>14755</v>
      </c>
      <c r="D7764" s="126" t="s">
        <v>14450</v>
      </c>
    </row>
    <row r="7765" spans="1:4" ht="15" x14ac:dyDescent="0.2">
      <c r="A7765" s="33">
        <v>2593</v>
      </c>
      <c r="B7765" s="124" t="s">
        <v>20773</v>
      </c>
      <c r="C7765" s="125" t="s">
        <v>14755</v>
      </c>
      <c r="D7765" s="126" t="s">
        <v>626</v>
      </c>
    </row>
    <row r="7766" spans="1:4" ht="15" x14ac:dyDescent="0.2">
      <c r="A7766" s="33">
        <v>2572</v>
      </c>
      <c r="B7766" s="124" t="s">
        <v>20774</v>
      </c>
      <c r="C7766" s="125" t="s">
        <v>14755</v>
      </c>
      <c r="D7766" s="126" t="s">
        <v>20775</v>
      </c>
    </row>
    <row r="7767" spans="1:4" ht="15" x14ac:dyDescent="0.2">
      <c r="A7767" s="33">
        <v>2595</v>
      </c>
      <c r="B7767" s="124" t="s">
        <v>20776</v>
      </c>
      <c r="C7767" s="125" t="s">
        <v>14755</v>
      </c>
      <c r="D7767" s="126" t="s">
        <v>14115</v>
      </c>
    </row>
    <row r="7768" spans="1:4" ht="15" x14ac:dyDescent="0.2">
      <c r="A7768" s="33">
        <v>2576</v>
      </c>
      <c r="B7768" s="124" t="s">
        <v>20777</v>
      </c>
      <c r="C7768" s="125" t="s">
        <v>14755</v>
      </c>
      <c r="D7768" s="126" t="s">
        <v>1208</v>
      </c>
    </row>
    <row r="7769" spans="1:4" ht="15" x14ac:dyDescent="0.2">
      <c r="A7769" s="33">
        <v>2575</v>
      </c>
      <c r="B7769" s="124" t="s">
        <v>20778</v>
      </c>
      <c r="C7769" s="125" t="s">
        <v>14755</v>
      </c>
      <c r="D7769" s="126" t="s">
        <v>17860</v>
      </c>
    </row>
    <row r="7770" spans="1:4" ht="15" x14ac:dyDescent="0.2">
      <c r="A7770" s="33">
        <v>2573</v>
      </c>
      <c r="B7770" s="124" t="s">
        <v>20779</v>
      </c>
      <c r="C7770" s="125" t="s">
        <v>14755</v>
      </c>
      <c r="D7770" s="126" t="s">
        <v>372</v>
      </c>
    </row>
    <row r="7771" spans="1:4" ht="15" x14ac:dyDescent="0.2">
      <c r="A7771" s="33">
        <v>2586</v>
      </c>
      <c r="B7771" s="124" t="s">
        <v>20780</v>
      </c>
      <c r="C7771" s="125" t="s">
        <v>14755</v>
      </c>
      <c r="D7771" s="126" t="s">
        <v>759</v>
      </c>
    </row>
    <row r="7772" spans="1:4" ht="15" x14ac:dyDescent="0.2">
      <c r="A7772" s="33">
        <v>2577</v>
      </c>
      <c r="B7772" s="124" t="s">
        <v>20781</v>
      </c>
      <c r="C7772" s="125" t="s">
        <v>14755</v>
      </c>
      <c r="D7772" s="126" t="s">
        <v>17487</v>
      </c>
    </row>
    <row r="7773" spans="1:4" ht="15" x14ac:dyDescent="0.2">
      <c r="A7773" s="33">
        <v>2574</v>
      </c>
      <c r="B7773" s="124" t="s">
        <v>20782</v>
      </c>
      <c r="C7773" s="125" t="s">
        <v>14755</v>
      </c>
      <c r="D7773" s="126" t="s">
        <v>5692</v>
      </c>
    </row>
    <row r="7774" spans="1:4" ht="15" x14ac:dyDescent="0.2">
      <c r="A7774" s="33">
        <v>2578</v>
      </c>
      <c r="B7774" s="124" t="s">
        <v>20783</v>
      </c>
      <c r="C7774" s="125" t="s">
        <v>14755</v>
      </c>
      <c r="D7774" s="126" t="s">
        <v>20784</v>
      </c>
    </row>
    <row r="7775" spans="1:4" ht="15" x14ac:dyDescent="0.2">
      <c r="A7775" s="33">
        <v>2585</v>
      </c>
      <c r="B7775" s="124" t="s">
        <v>20785</v>
      </c>
      <c r="C7775" s="125" t="s">
        <v>14755</v>
      </c>
      <c r="D7775" s="126" t="s">
        <v>20786</v>
      </c>
    </row>
    <row r="7776" spans="1:4" ht="15" x14ac:dyDescent="0.2">
      <c r="A7776" s="33">
        <v>12008</v>
      </c>
      <c r="B7776" s="124" t="s">
        <v>20787</v>
      </c>
      <c r="C7776" s="125" t="s">
        <v>14755</v>
      </c>
      <c r="D7776" s="126" t="s">
        <v>1801</v>
      </c>
    </row>
    <row r="7777" spans="1:4" ht="15" x14ac:dyDescent="0.2">
      <c r="A7777" s="33">
        <v>2582</v>
      </c>
      <c r="B7777" s="124" t="s">
        <v>20788</v>
      </c>
      <c r="C7777" s="125" t="s">
        <v>14755</v>
      </c>
      <c r="D7777" s="126" t="s">
        <v>17851</v>
      </c>
    </row>
    <row r="7778" spans="1:4" ht="15" x14ac:dyDescent="0.2">
      <c r="A7778" s="33">
        <v>2597</v>
      </c>
      <c r="B7778" s="124" t="s">
        <v>20789</v>
      </c>
      <c r="C7778" s="125" t="s">
        <v>14755</v>
      </c>
      <c r="D7778" s="126" t="s">
        <v>1075</v>
      </c>
    </row>
    <row r="7779" spans="1:4" ht="15" x14ac:dyDescent="0.2">
      <c r="A7779" s="33">
        <v>2579</v>
      </c>
      <c r="B7779" s="124" t="s">
        <v>20790</v>
      </c>
      <c r="C7779" s="125" t="s">
        <v>14755</v>
      </c>
      <c r="D7779" s="126" t="s">
        <v>17887</v>
      </c>
    </row>
    <row r="7780" spans="1:4" ht="15" x14ac:dyDescent="0.2">
      <c r="A7780" s="33">
        <v>2581</v>
      </c>
      <c r="B7780" s="124" t="s">
        <v>20791</v>
      </c>
      <c r="C7780" s="125" t="s">
        <v>14755</v>
      </c>
      <c r="D7780" s="126" t="s">
        <v>965</v>
      </c>
    </row>
    <row r="7781" spans="1:4" ht="15" x14ac:dyDescent="0.2">
      <c r="A7781" s="33">
        <v>2596</v>
      </c>
      <c r="B7781" s="124" t="s">
        <v>20792</v>
      </c>
      <c r="C7781" s="125" t="s">
        <v>14755</v>
      </c>
      <c r="D7781" s="126" t="s">
        <v>14619</v>
      </c>
    </row>
    <row r="7782" spans="1:4" ht="15" x14ac:dyDescent="0.2">
      <c r="A7782" s="33">
        <v>2580</v>
      </c>
      <c r="B7782" s="124" t="s">
        <v>20793</v>
      </c>
      <c r="C7782" s="125" t="s">
        <v>14755</v>
      </c>
      <c r="D7782" s="126" t="s">
        <v>619</v>
      </c>
    </row>
    <row r="7783" spans="1:4" ht="15" x14ac:dyDescent="0.2">
      <c r="A7783" s="33">
        <v>2583</v>
      </c>
      <c r="B7783" s="124" t="s">
        <v>20794</v>
      </c>
      <c r="C7783" s="125" t="s">
        <v>14755</v>
      </c>
      <c r="D7783" s="126" t="s">
        <v>20795</v>
      </c>
    </row>
    <row r="7784" spans="1:4" ht="15" x14ac:dyDescent="0.2">
      <c r="A7784" s="33">
        <v>2584</v>
      </c>
      <c r="B7784" s="124" t="s">
        <v>20796</v>
      </c>
      <c r="C7784" s="125" t="s">
        <v>14755</v>
      </c>
      <c r="D7784" s="126" t="s">
        <v>20797</v>
      </c>
    </row>
    <row r="7785" spans="1:4" ht="15" x14ac:dyDescent="0.2">
      <c r="A7785" s="33">
        <v>12010</v>
      </c>
      <c r="B7785" s="124" t="s">
        <v>20798</v>
      </c>
      <c r="C7785" s="125" t="s">
        <v>14755</v>
      </c>
      <c r="D7785" s="126" t="s">
        <v>2412</v>
      </c>
    </row>
    <row r="7786" spans="1:4" ht="15" x14ac:dyDescent="0.2">
      <c r="A7786" s="33">
        <v>39329</v>
      </c>
      <c r="B7786" s="124" t="s">
        <v>20799</v>
      </c>
      <c r="C7786" s="125" t="s">
        <v>14755</v>
      </c>
      <c r="D7786" s="126" t="s">
        <v>4946</v>
      </c>
    </row>
    <row r="7787" spans="1:4" ht="15" x14ac:dyDescent="0.2">
      <c r="A7787" s="33">
        <v>39330</v>
      </c>
      <c r="B7787" s="124" t="s">
        <v>20800</v>
      </c>
      <c r="C7787" s="125" t="s">
        <v>14755</v>
      </c>
      <c r="D7787" s="126" t="s">
        <v>697</v>
      </c>
    </row>
    <row r="7788" spans="1:4" ht="15" x14ac:dyDescent="0.2">
      <c r="A7788" s="33">
        <v>39332</v>
      </c>
      <c r="B7788" s="124" t="s">
        <v>20801</v>
      </c>
      <c r="C7788" s="125" t="s">
        <v>14755</v>
      </c>
      <c r="D7788" s="126" t="s">
        <v>4052</v>
      </c>
    </row>
    <row r="7789" spans="1:4" ht="15" x14ac:dyDescent="0.2">
      <c r="A7789" s="33">
        <v>39331</v>
      </c>
      <c r="B7789" s="124" t="s">
        <v>20802</v>
      </c>
      <c r="C7789" s="125" t="s">
        <v>14755</v>
      </c>
      <c r="D7789" s="126" t="s">
        <v>365</v>
      </c>
    </row>
    <row r="7790" spans="1:4" ht="15" x14ac:dyDescent="0.2">
      <c r="A7790" s="33">
        <v>39333</v>
      </c>
      <c r="B7790" s="124" t="s">
        <v>20803</v>
      </c>
      <c r="C7790" s="125" t="s">
        <v>14755</v>
      </c>
      <c r="D7790" s="126" t="s">
        <v>564</v>
      </c>
    </row>
    <row r="7791" spans="1:4" ht="15" x14ac:dyDescent="0.2">
      <c r="A7791" s="33">
        <v>39335</v>
      </c>
      <c r="B7791" s="124" t="s">
        <v>20804</v>
      </c>
      <c r="C7791" s="125" t="s">
        <v>14755</v>
      </c>
      <c r="D7791" s="126" t="s">
        <v>459</v>
      </c>
    </row>
    <row r="7792" spans="1:4" ht="15" x14ac:dyDescent="0.2">
      <c r="A7792" s="33">
        <v>39334</v>
      </c>
      <c r="B7792" s="124" t="s">
        <v>20805</v>
      </c>
      <c r="C7792" s="125" t="s">
        <v>14755</v>
      </c>
      <c r="D7792" s="126" t="s">
        <v>5131</v>
      </c>
    </row>
    <row r="7793" spans="1:4" ht="15" x14ac:dyDescent="0.2">
      <c r="A7793" s="33">
        <v>12016</v>
      </c>
      <c r="B7793" s="124" t="s">
        <v>20806</v>
      </c>
      <c r="C7793" s="125" t="s">
        <v>14755</v>
      </c>
      <c r="D7793" s="126" t="s">
        <v>13542</v>
      </c>
    </row>
    <row r="7794" spans="1:4" ht="15" x14ac:dyDescent="0.2">
      <c r="A7794" s="33">
        <v>12015</v>
      </c>
      <c r="B7794" s="124" t="s">
        <v>20807</v>
      </c>
      <c r="C7794" s="125" t="s">
        <v>14755</v>
      </c>
      <c r="D7794" s="126" t="s">
        <v>1125</v>
      </c>
    </row>
    <row r="7795" spans="1:4" ht="15" x14ac:dyDescent="0.2">
      <c r="A7795" s="33">
        <v>12020</v>
      </c>
      <c r="B7795" s="124" t="s">
        <v>20808</v>
      </c>
      <c r="C7795" s="125" t="s">
        <v>14755</v>
      </c>
      <c r="D7795" s="126" t="s">
        <v>13542</v>
      </c>
    </row>
    <row r="7796" spans="1:4" ht="15" x14ac:dyDescent="0.2">
      <c r="A7796" s="33">
        <v>12019</v>
      </c>
      <c r="B7796" s="124" t="s">
        <v>20809</v>
      </c>
      <c r="C7796" s="125" t="s">
        <v>14755</v>
      </c>
      <c r="D7796" s="126" t="s">
        <v>1125</v>
      </c>
    </row>
    <row r="7797" spans="1:4" ht="15" x14ac:dyDescent="0.2">
      <c r="A7797" s="33">
        <v>39336</v>
      </c>
      <c r="B7797" s="124" t="s">
        <v>20810</v>
      </c>
      <c r="C7797" s="125" t="s">
        <v>14755</v>
      </c>
      <c r="D7797" s="126" t="s">
        <v>697</v>
      </c>
    </row>
    <row r="7798" spans="1:4" ht="15" x14ac:dyDescent="0.2">
      <c r="A7798" s="33">
        <v>39338</v>
      </c>
      <c r="B7798" s="124" t="s">
        <v>20811</v>
      </c>
      <c r="C7798" s="125" t="s">
        <v>14755</v>
      </c>
      <c r="D7798" s="126" t="s">
        <v>4052</v>
      </c>
    </row>
    <row r="7799" spans="1:4" ht="15" x14ac:dyDescent="0.2">
      <c r="A7799" s="33">
        <v>39337</v>
      </c>
      <c r="B7799" s="124" t="s">
        <v>20812</v>
      </c>
      <c r="C7799" s="125" t="s">
        <v>14755</v>
      </c>
      <c r="D7799" s="126" t="s">
        <v>365</v>
      </c>
    </row>
    <row r="7800" spans="1:4" ht="15" x14ac:dyDescent="0.2">
      <c r="A7800" s="33">
        <v>39341</v>
      </c>
      <c r="B7800" s="124" t="s">
        <v>20813</v>
      </c>
      <c r="C7800" s="125" t="s">
        <v>14755</v>
      </c>
      <c r="D7800" s="126" t="s">
        <v>411</v>
      </c>
    </row>
    <row r="7801" spans="1:4" ht="15" x14ac:dyDescent="0.2">
      <c r="A7801" s="33">
        <v>39340</v>
      </c>
      <c r="B7801" s="124" t="s">
        <v>20814</v>
      </c>
      <c r="C7801" s="125" t="s">
        <v>14755</v>
      </c>
      <c r="D7801" s="126" t="s">
        <v>777</v>
      </c>
    </row>
    <row r="7802" spans="1:4" ht="15" x14ac:dyDescent="0.2">
      <c r="A7802" s="33">
        <v>12025</v>
      </c>
      <c r="B7802" s="124" t="s">
        <v>20815</v>
      </c>
      <c r="C7802" s="125" t="s">
        <v>14755</v>
      </c>
      <c r="D7802" s="126" t="s">
        <v>5692</v>
      </c>
    </row>
    <row r="7803" spans="1:4" ht="15" x14ac:dyDescent="0.2">
      <c r="A7803" s="33">
        <v>39342</v>
      </c>
      <c r="B7803" s="124" t="s">
        <v>20816</v>
      </c>
      <c r="C7803" s="125" t="s">
        <v>14755</v>
      </c>
      <c r="D7803" s="126" t="s">
        <v>411</v>
      </c>
    </row>
    <row r="7804" spans="1:4" ht="15" x14ac:dyDescent="0.2">
      <c r="A7804" s="33">
        <v>39343</v>
      </c>
      <c r="B7804" s="124" t="s">
        <v>20817</v>
      </c>
      <c r="C7804" s="125" t="s">
        <v>14755</v>
      </c>
      <c r="D7804" s="126" t="s">
        <v>536</v>
      </c>
    </row>
    <row r="7805" spans="1:4" ht="15" x14ac:dyDescent="0.2">
      <c r="A7805" s="33">
        <v>39345</v>
      </c>
      <c r="B7805" s="124" t="s">
        <v>20818</v>
      </c>
      <c r="C7805" s="125" t="s">
        <v>14755</v>
      </c>
      <c r="D7805" s="126" t="s">
        <v>13543</v>
      </c>
    </row>
    <row r="7806" spans="1:4" ht="15" x14ac:dyDescent="0.2">
      <c r="A7806" s="33">
        <v>39344</v>
      </c>
      <c r="B7806" s="124" t="s">
        <v>20819</v>
      </c>
      <c r="C7806" s="125" t="s">
        <v>14755</v>
      </c>
      <c r="D7806" s="126" t="s">
        <v>352</v>
      </c>
    </row>
    <row r="7807" spans="1:4" ht="15" x14ac:dyDescent="0.2">
      <c r="A7807" s="33">
        <v>12623</v>
      </c>
      <c r="B7807" s="124" t="s">
        <v>20820</v>
      </c>
      <c r="C7807" s="125" t="s">
        <v>1394</v>
      </c>
      <c r="D7807" s="126" t="s">
        <v>438</v>
      </c>
    </row>
    <row r="7808" spans="1:4" ht="15" x14ac:dyDescent="0.2">
      <c r="A7808" s="33">
        <v>34498</v>
      </c>
      <c r="B7808" s="124" t="s">
        <v>20821</v>
      </c>
      <c r="C7808" s="125" t="s">
        <v>14755</v>
      </c>
      <c r="D7808" s="126" t="s">
        <v>16260</v>
      </c>
    </row>
    <row r="7809" spans="1:4" ht="15" x14ac:dyDescent="0.2">
      <c r="A7809" s="33">
        <v>13244</v>
      </c>
      <c r="B7809" s="124" t="s">
        <v>20822</v>
      </c>
      <c r="C7809" s="125" t="s">
        <v>14755</v>
      </c>
      <c r="D7809" s="126" t="s">
        <v>20823</v>
      </c>
    </row>
    <row r="7810" spans="1:4" ht="30" x14ac:dyDescent="0.2">
      <c r="A7810" s="33">
        <v>38998</v>
      </c>
      <c r="B7810" s="124" t="s">
        <v>20824</v>
      </c>
      <c r="C7810" s="125" t="s">
        <v>14755</v>
      </c>
      <c r="D7810" s="126" t="s">
        <v>1089</v>
      </c>
    </row>
    <row r="7811" spans="1:4" ht="30" x14ac:dyDescent="0.2">
      <c r="A7811" s="33">
        <v>38999</v>
      </c>
      <c r="B7811" s="124" t="s">
        <v>20825</v>
      </c>
      <c r="C7811" s="125" t="s">
        <v>14755</v>
      </c>
      <c r="D7811" s="126" t="s">
        <v>5373</v>
      </c>
    </row>
    <row r="7812" spans="1:4" ht="30" x14ac:dyDescent="0.2">
      <c r="A7812" s="33">
        <v>38996</v>
      </c>
      <c r="B7812" s="124" t="s">
        <v>20826</v>
      </c>
      <c r="C7812" s="125" t="s">
        <v>14755</v>
      </c>
      <c r="D7812" s="126" t="s">
        <v>870</v>
      </c>
    </row>
    <row r="7813" spans="1:4" ht="30" x14ac:dyDescent="0.2">
      <c r="A7813" s="33">
        <v>38997</v>
      </c>
      <c r="B7813" s="124" t="s">
        <v>20827</v>
      </c>
      <c r="C7813" s="125" t="s">
        <v>14755</v>
      </c>
      <c r="D7813" s="126" t="s">
        <v>13313</v>
      </c>
    </row>
    <row r="7814" spans="1:4" ht="15" x14ac:dyDescent="0.2">
      <c r="A7814" s="33">
        <v>39862</v>
      </c>
      <c r="B7814" s="124" t="s">
        <v>20828</v>
      </c>
      <c r="C7814" s="125" t="s">
        <v>14755</v>
      </c>
      <c r="D7814" s="126" t="s">
        <v>4873</v>
      </c>
    </row>
    <row r="7815" spans="1:4" ht="15" x14ac:dyDescent="0.2">
      <c r="A7815" s="33">
        <v>39863</v>
      </c>
      <c r="B7815" s="124" t="s">
        <v>20829</v>
      </c>
      <c r="C7815" s="125" t="s">
        <v>14755</v>
      </c>
      <c r="D7815" s="126" t="s">
        <v>945</v>
      </c>
    </row>
    <row r="7816" spans="1:4" ht="15" x14ac:dyDescent="0.2">
      <c r="A7816" s="33">
        <v>39864</v>
      </c>
      <c r="B7816" s="124" t="s">
        <v>20830</v>
      </c>
      <c r="C7816" s="125" t="s">
        <v>14755</v>
      </c>
      <c r="D7816" s="126" t="s">
        <v>319</v>
      </c>
    </row>
    <row r="7817" spans="1:4" ht="15" x14ac:dyDescent="0.2">
      <c r="A7817" s="33">
        <v>39865</v>
      </c>
      <c r="B7817" s="124" t="s">
        <v>20831</v>
      </c>
      <c r="C7817" s="125" t="s">
        <v>14755</v>
      </c>
      <c r="D7817" s="126" t="s">
        <v>1256</v>
      </c>
    </row>
    <row r="7818" spans="1:4" ht="30" x14ac:dyDescent="0.2">
      <c r="A7818" s="33">
        <v>2517</v>
      </c>
      <c r="B7818" s="124" t="s">
        <v>20832</v>
      </c>
      <c r="C7818" s="125" t="s">
        <v>14755</v>
      </c>
      <c r="D7818" s="126" t="s">
        <v>6210</v>
      </c>
    </row>
    <row r="7819" spans="1:4" ht="30" x14ac:dyDescent="0.2">
      <c r="A7819" s="33">
        <v>2522</v>
      </c>
      <c r="B7819" s="124" t="s">
        <v>20833</v>
      </c>
      <c r="C7819" s="125" t="s">
        <v>14755</v>
      </c>
      <c r="D7819" s="126" t="s">
        <v>1098</v>
      </c>
    </row>
    <row r="7820" spans="1:4" ht="30" x14ac:dyDescent="0.2">
      <c r="A7820" s="33">
        <v>2548</v>
      </c>
      <c r="B7820" s="124" t="s">
        <v>20834</v>
      </c>
      <c r="C7820" s="125" t="s">
        <v>14755</v>
      </c>
      <c r="D7820" s="126" t="s">
        <v>3752</v>
      </c>
    </row>
    <row r="7821" spans="1:4" ht="30" x14ac:dyDescent="0.2">
      <c r="A7821" s="33">
        <v>2516</v>
      </c>
      <c r="B7821" s="124" t="s">
        <v>20835</v>
      </c>
      <c r="C7821" s="125" t="s">
        <v>14755</v>
      </c>
      <c r="D7821" s="126" t="s">
        <v>600</v>
      </c>
    </row>
    <row r="7822" spans="1:4" ht="30" x14ac:dyDescent="0.2">
      <c r="A7822" s="33">
        <v>2518</v>
      </c>
      <c r="B7822" s="124" t="s">
        <v>20836</v>
      </c>
      <c r="C7822" s="125" t="s">
        <v>14755</v>
      </c>
      <c r="D7822" s="126" t="s">
        <v>20837</v>
      </c>
    </row>
    <row r="7823" spans="1:4" ht="30" x14ac:dyDescent="0.2">
      <c r="A7823" s="33">
        <v>2521</v>
      </c>
      <c r="B7823" s="124" t="s">
        <v>20838</v>
      </c>
      <c r="C7823" s="125" t="s">
        <v>14755</v>
      </c>
      <c r="D7823" s="126" t="s">
        <v>386</v>
      </c>
    </row>
    <row r="7824" spans="1:4" ht="30" x14ac:dyDescent="0.2">
      <c r="A7824" s="33">
        <v>2515</v>
      </c>
      <c r="B7824" s="124" t="s">
        <v>20839</v>
      </c>
      <c r="C7824" s="125" t="s">
        <v>14755</v>
      </c>
      <c r="D7824" s="126" t="s">
        <v>2658</v>
      </c>
    </row>
    <row r="7825" spans="1:4" ht="30" x14ac:dyDescent="0.2">
      <c r="A7825" s="33">
        <v>2519</v>
      </c>
      <c r="B7825" s="124" t="s">
        <v>20840</v>
      </c>
      <c r="C7825" s="125" t="s">
        <v>14755</v>
      </c>
      <c r="D7825" s="126" t="s">
        <v>1337</v>
      </c>
    </row>
    <row r="7826" spans="1:4" ht="30" x14ac:dyDescent="0.2">
      <c r="A7826" s="33">
        <v>2520</v>
      </c>
      <c r="B7826" s="124" t="s">
        <v>20841</v>
      </c>
      <c r="C7826" s="125" t="s">
        <v>14755</v>
      </c>
      <c r="D7826" s="126" t="s">
        <v>20842</v>
      </c>
    </row>
    <row r="7827" spans="1:4" ht="15" x14ac:dyDescent="0.2">
      <c r="A7827" s="33">
        <v>1602</v>
      </c>
      <c r="B7827" s="124" t="s">
        <v>20843</v>
      </c>
      <c r="C7827" s="125" t="s">
        <v>14755</v>
      </c>
      <c r="D7827" s="126" t="s">
        <v>674</v>
      </c>
    </row>
    <row r="7828" spans="1:4" ht="15" x14ac:dyDescent="0.2">
      <c r="A7828" s="33">
        <v>1601</v>
      </c>
      <c r="B7828" s="124" t="s">
        <v>20844</v>
      </c>
      <c r="C7828" s="125" t="s">
        <v>14755</v>
      </c>
      <c r="D7828" s="126" t="s">
        <v>13310</v>
      </c>
    </row>
    <row r="7829" spans="1:4" ht="15" x14ac:dyDescent="0.2">
      <c r="A7829" s="33">
        <v>1598</v>
      </c>
      <c r="B7829" s="124" t="s">
        <v>20845</v>
      </c>
      <c r="C7829" s="125" t="s">
        <v>14755</v>
      </c>
      <c r="D7829" s="126" t="s">
        <v>1350</v>
      </c>
    </row>
    <row r="7830" spans="1:4" ht="15" x14ac:dyDescent="0.2">
      <c r="A7830" s="33">
        <v>1600</v>
      </c>
      <c r="B7830" s="124" t="s">
        <v>20846</v>
      </c>
      <c r="C7830" s="125" t="s">
        <v>14755</v>
      </c>
      <c r="D7830" s="126" t="s">
        <v>3816</v>
      </c>
    </row>
    <row r="7831" spans="1:4" ht="15" x14ac:dyDescent="0.2">
      <c r="A7831" s="33">
        <v>1603</v>
      </c>
      <c r="B7831" s="124" t="s">
        <v>20847</v>
      </c>
      <c r="C7831" s="125" t="s">
        <v>14755</v>
      </c>
      <c r="D7831" s="126" t="s">
        <v>1425</v>
      </c>
    </row>
    <row r="7832" spans="1:4" ht="15" x14ac:dyDescent="0.2">
      <c r="A7832" s="33">
        <v>1599</v>
      </c>
      <c r="B7832" s="124" t="s">
        <v>20848</v>
      </c>
      <c r="C7832" s="125" t="s">
        <v>14755</v>
      </c>
      <c r="D7832" s="126" t="s">
        <v>6958</v>
      </c>
    </row>
    <row r="7833" spans="1:4" ht="15" x14ac:dyDescent="0.2">
      <c r="A7833" s="33">
        <v>1597</v>
      </c>
      <c r="B7833" s="124" t="s">
        <v>20849</v>
      </c>
      <c r="C7833" s="125" t="s">
        <v>14755</v>
      </c>
      <c r="D7833" s="126" t="s">
        <v>1240</v>
      </c>
    </row>
    <row r="7834" spans="1:4" ht="15" x14ac:dyDescent="0.2">
      <c r="A7834" s="33">
        <v>39600</v>
      </c>
      <c r="B7834" s="124" t="s">
        <v>20850</v>
      </c>
      <c r="C7834" s="125" t="s">
        <v>14755</v>
      </c>
      <c r="D7834" s="126" t="s">
        <v>168</v>
      </c>
    </row>
    <row r="7835" spans="1:4" ht="15" x14ac:dyDescent="0.2">
      <c r="A7835" s="33">
        <v>39601</v>
      </c>
      <c r="B7835" s="124" t="s">
        <v>20851</v>
      </c>
      <c r="C7835" s="125" t="s">
        <v>14755</v>
      </c>
      <c r="D7835" s="126" t="s">
        <v>20852</v>
      </c>
    </row>
    <row r="7836" spans="1:4" ht="15" x14ac:dyDescent="0.2">
      <c r="A7836" s="33">
        <v>39602</v>
      </c>
      <c r="B7836" s="124" t="s">
        <v>20853</v>
      </c>
      <c r="C7836" s="125" t="s">
        <v>14755</v>
      </c>
      <c r="D7836" s="126" t="s">
        <v>76</v>
      </c>
    </row>
    <row r="7837" spans="1:4" ht="15" x14ac:dyDescent="0.2">
      <c r="A7837" s="33">
        <v>39603</v>
      </c>
      <c r="B7837" s="124" t="s">
        <v>20854</v>
      </c>
      <c r="C7837" s="125" t="s">
        <v>14755</v>
      </c>
      <c r="D7837" s="126" t="s">
        <v>450</v>
      </c>
    </row>
    <row r="7838" spans="1:4" ht="30" x14ac:dyDescent="0.2">
      <c r="A7838" s="33">
        <v>11821</v>
      </c>
      <c r="B7838" s="124" t="s">
        <v>20855</v>
      </c>
      <c r="C7838" s="125" t="s">
        <v>14755</v>
      </c>
      <c r="D7838" s="126" t="s">
        <v>858</v>
      </c>
    </row>
    <row r="7839" spans="1:4" ht="30" x14ac:dyDescent="0.2">
      <c r="A7839" s="33">
        <v>1562</v>
      </c>
      <c r="B7839" s="124" t="s">
        <v>20856</v>
      </c>
      <c r="C7839" s="125" t="s">
        <v>14755</v>
      </c>
      <c r="D7839" s="126" t="s">
        <v>1093</v>
      </c>
    </row>
    <row r="7840" spans="1:4" ht="30" x14ac:dyDescent="0.2">
      <c r="A7840" s="33">
        <v>1563</v>
      </c>
      <c r="B7840" s="124" t="s">
        <v>20857</v>
      </c>
      <c r="C7840" s="125" t="s">
        <v>14755</v>
      </c>
      <c r="D7840" s="126" t="s">
        <v>799</v>
      </c>
    </row>
    <row r="7841" spans="1:4" ht="15" x14ac:dyDescent="0.2">
      <c r="A7841" s="33">
        <v>11856</v>
      </c>
      <c r="B7841" s="124" t="s">
        <v>20858</v>
      </c>
      <c r="C7841" s="125" t="s">
        <v>14755</v>
      </c>
      <c r="D7841" s="126" t="s">
        <v>332</v>
      </c>
    </row>
    <row r="7842" spans="1:4" ht="15" x14ac:dyDescent="0.2">
      <c r="A7842" s="33">
        <v>11857</v>
      </c>
      <c r="B7842" s="124" t="s">
        <v>20859</v>
      </c>
      <c r="C7842" s="125" t="s">
        <v>14755</v>
      </c>
      <c r="D7842" s="126" t="s">
        <v>410</v>
      </c>
    </row>
    <row r="7843" spans="1:4" ht="15" x14ac:dyDescent="0.2">
      <c r="A7843" s="33">
        <v>11858</v>
      </c>
      <c r="B7843" s="124" t="s">
        <v>20860</v>
      </c>
      <c r="C7843" s="125" t="s">
        <v>14755</v>
      </c>
      <c r="D7843" s="126" t="s">
        <v>157</v>
      </c>
    </row>
    <row r="7844" spans="1:4" ht="15" x14ac:dyDescent="0.2">
      <c r="A7844" s="33">
        <v>1539</v>
      </c>
      <c r="B7844" s="124" t="s">
        <v>20861</v>
      </c>
      <c r="C7844" s="125" t="s">
        <v>14755</v>
      </c>
      <c r="D7844" s="126" t="s">
        <v>13545</v>
      </c>
    </row>
    <row r="7845" spans="1:4" ht="15" x14ac:dyDescent="0.2">
      <c r="A7845" s="33">
        <v>11859</v>
      </c>
      <c r="B7845" s="124" t="s">
        <v>20862</v>
      </c>
      <c r="C7845" s="125" t="s">
        <v>14755</v>
      </c>
      <c r="D7845" s="126" t="s">
        <v>7420</v>
      </c>
    </row>
    <row r="7846" spans="1:4" ht="15" x14ac:dyDescent="0.2">
      <c r="A7846" s="33">
        <v>1550</v>
      </c>
      <c r="B7846" s="124" t="s">
        <v>20863</v>
      </c>
      <c r="C7846" s="125" t="s">
        <v>14755</v>
      </c>
      <c r="D7846" s="126" t="s">
        <v>1096</v>
      </c>
    </row>
    <row r="7847" spans="1:4" ht="15" x14ac:dyDescent="0.2">
      <c r="A7847" s="33">
        <v>11854</v>
      </c>
      <c r="B7847" s="124" t="s">
        <v>20864</v>
      </c>
      <c r="C7847" s="125" t="s">
        <v>14755</v>
      </c>
      <c r="D7847" s="126" t="s">
        <v>684</v>
      </c>
    </row>
    <row r="7848" spans="1:4" ht="15" x14ac:dyDescent="0.2">
      <c r="A7848" s="33">
        <v>11862</v>
      </c>
      <c r="B7848" s="124" t="s">
        <v>20865</v>
      </c>
      <c r="C7848" s="125" t="s">
        <v>14755</v>
      </c>
      <c r="D7848" s="126" t="s">
        <v>2354</v>
      </c>
    </row>
    <row r="7849" spans="1:4" ht="15" x14ac:dyDescent="0.2">
      <c r="A7849" s="33">
        <v>11863</v>
      </c>
      <c r="B7849" s="124" t="s">
        <v>20866</v>
      </c>
      <c r="C7849" s="125" t="s">
        <v>14755</v>
      </c>
      <c r="D7849" s="126" t="s">
        <v>421</v>
      </c>
    </row>
    <row r="7850" spans="1:4" ht="15" x14ac:dyDescent="0.2">
      <c r="A7850" s="33">
        <v>11855</v>
      </c>
      <c r="B7850" s="124" t="s">
        <v>20867</v>
      </c>
      <c r="C7850" s="125" t="s">
        <v>14755</v>
      </c>
      <c r="D7850" s="126" t="s">
        <v>562</v>
      </c>
    </row>
    <row r="7851" spans="1:4" ht="15" x14ac:dyDescent="0.2">
      <c r="A7851" s="33">
        <v>11864</v>
      </c>
      <c r="B7851" s="124" t="s">
        <v>20868</v>
      </c>
      <c r="C7851" s="125" t="s">
        <v>14755</v>
      </c>
      <c r="D7851" s="126" t="s">
        <v>5306</v>
      </c>
    </row>
    <row r="7852" spans="1:4" ht="30" x14ac:dyDescent="0.2">
      <c r="A7852" s="33">
        <v>2527</v>
      </c>
      <c r="B7852" s="124" t="s">
        <v>20869</v>
      </c>
      <c r="C7852" s="125" t="s">
        <v>14755</v>
      </c>
      <c r="D7852" s="126" t="s">
        <v>199</v>
      </c>
    </row>
    <row r="7853" spans="1:4" ht="30" x14ac:dyDescent="0.2">
      <c r="A7853" s="33">
        <v>2526</v>
      </c>
      <c r="B7853" s="124" t="s">
        <v>20870</v>
      </c>
      <c r="C7853" s="125" t="s">
        <v>14755</v>
      </c>
      <c r="D7853" s="126" t="s">
        <v>366</v>
      </c>
    </row>
    <row r="7854" spans="1:4" ht="30" x14ac:dyDescent="0.2">
      <c r="A7854" s="33">
        <v>2487</v>
      </c>
      <c r="B7854" s="124" t="s">
        <v>20871</v>
      </c>
      <c r="C7854" s="125" t="s">
        <v>14755</v>
      </c>
      <c r="D7854" s="126" t="s">
        <v>792</v>
      </c>
    </row>
    <row r="7855" spans="1:4" ht="30" x14ac:dyDescent="0.2">
      <c r="A7855" s="33">
        <v>2483</v>
      </c>
      <c r="B7855" s="124" t="s">
        <v>20872</v>
      </c>
      <c r="C7855" s="125" t="s">
        <v>14755</v>
      </c>
      <c r="D7855" s="126" t="s">
        <v>4175</v>
      </c>
    </row>
    <row r="7856" spans="1:4" ht="30" x14ac:dyDescent="0.2">
      <c r="A7856" s="33">
        <v>2528</v>
      </c>
      <c r="B7856" s="124" t="s">
        <v>20873</v>
      </c>
      <c r="C7856" s="125" t="s">
        <v>14755</v>
      </c>
      <c r="D7856" s="126" t="s">
        <v>17489</v>
      </c>
    </row>
    <row r="7857" spans="1:4" ht="30" x14ac:dyDescent="0.2">
      <c r="A7857" s="33">
        <v>2489</v>
      </c>
      <c r="B7857" s="124" t="s">
        <v>20874</v>
      </c>
      <c r="C7857" s="125" t="s">
        <v>14755</v>
      </c>
      <c r="D7857" s="126" t="s">
        <v>3799</v>
      </c>
    </row>
    <row r="7858" spans="1:4" ht="30" x14ac:dyDescent="0.2">
      <c r="A7858" s="33">
        <v>2488</v>
      </c>
      <c r="B7858" s="124" t="s">
        <v>20875</v>
      </c>
      <c r="C7858" s="125" t="s">
        <v>14755</v>
      </c>
      <c r="D7858" s="126" t="s">
        <v>79</v>
      </c>
    </row>
    <row r="7859" spans="1:4" ht="30" x14ac:dyDescent="0.2">
      <c r="A7859" s="33">
        <v>2484</v>
      </c>
      <c r="B7859" s="124" t="s">
        <v>20876</v>
      </c>
      <c r="C7859" s="125" t="s">
        <v>14755</v>
      </c>
      <c r="D7859" s="126" t="s">
        <v>1420</v>
      </c>
    </row>
    <row r="7860" spans="1:4" ht="30" x14ac:dyDescent="0.2">
      <c r="A7860" s="33">
        <v>2485</v>
      </c>
      <c r="B7860" s="124" t="s">
        <v>20877</v>
      </c>
      <c r="C7860" s="125" t="s">
        <v>14755</v>
      </c>
      <c r="D7860" s="126" t="s">
        <v>17416</v>
      </c>
    </row>
    <row r="7861" spans="1:4" ht="15" x14ac:dyDescent="0.2">
      <c r="A7861" s="33">
        <v>38005</v>
      </c>
      <c r="B7861" s="124" t="s">
        <v>20878</v>
      </c>
      <c r="C7861" s="125" t="s">
        <v>14755</v>
      </c>
      <c r="D7861" s="126" t="s">
        <v>481</v>
      </c>
    </row>
    <row r="7862" spans="1:4" ht="15" x14ac:dyDescent="0.2">
      <c r="A7862" s="33">
        <v>38006</v>
      </c>
      <c r="B7862" s="124" t="s">
        <v>20879</v>
      </c>
      <c r="C7862" s="125" t="s">
        <v>14755</v>
      </c>
      <c r="D7862" s="126" t="s">
        <v>5667</v>
      </c>
    </row>
    <row r="7863" spans="1:4" ht="15" x14ac:dyDescent="0.2">
      <c r="A7863" s="33">
        <v>38428</v>
      </c>
      <c r="B7863" s="124" t="s">
        <v>20880</v>
      </c>
      <c r="C7863" s="125" t="s">
        <v>14755</v>
      </c>
      <c r="D7863" s="126" t="s">
        <v>567</v>
      </c>
    </row>
    <row r="7864" spans="1:4" ht="15" x14ac:dyDescent="0.2">
      <c r="A7864" s="33">
        <v>38007</v>
      </c>
      <c r="B7864" s="124" t="s">
        <v>20881</v>
      </c>
      <c r="C7864" s="125" t="s">
        <v>14755</v>
      </c>
      <c r="D7864" s="126" t="s">
        <v>5427</v>
      </c>
    </row>
    <row r="7865" spans="1:4" ht="15" x14ac:dyDescent="0.2">
      <c r="A7865" s="33">
        <v>38008</v>
      </c>
      <c r="B7865" s="124" t="s">
        <v>20882</v>
      </c>
      <c r="C7865" s="125" t="s">
        <v>14755</v>
      </c>
      <c r="D7865" s="126" t="s">
        <v>14449</v>
      </c>
    </row>
    <row r="7866" spans="1:4" ht="15" x14ac:dyDescent="0.2">
      <c r="A7866" s="33">
        <v>38009</v>
      </c>
      <c r="B7866" s="124" t="s">
        <v>20883</v>
      </c>
      <c r="C7866" s="125" t="s">
        <v>14755</v>
      </c>
      <c r="D7866" s="126" t="s">
        <v>20884</v>
      </c>
    </row>
    <row r="7867" spans="1:4" ht="30" x14ac:dyDescent="0.2">
      <c r="A7867" s="33">
        <v>39279</v>
      </c>
      <c r="B7867" s="124" t="s">
        <v>20885</v>
      </c>
      <c r="C7867" s="125" t="s">
        <v>14755</v>
      </c>
      <c r="D7867" s="126" t="s">
        <v>1169</v>
      </c>
    </row>
    <row r="7868" spans="1:4" ht="30" x14ac:dyDescent="0.2">
      <c r="A7868" s="33">
        <v>38845</v>
      </c>
      <c r="B7868" s="124" t="s">
        <v>20886</v>
      </c>
      <c r="C7868" s="125" t="s">
        <v>14755</v>
      </c>
      <c r="D7868" s="126" t="s">
        <v>2780</v>
      </c>
    </row>
    <row r="7869" spans="1:4" ht="30" x14ac:dyDescent="0.2">
      <c r="A7869" s="33">
        <v>39280</v>
      </c>
      <c r="B7869" s="124" t="s">
        <v>20887</v>
      </c>
      <c r="C7869" s="125" t="s">
        <v>14755</v>
      </c>
      <c r="D7869" s="126" t="s">
        <v>5681</v>
      </c>
    </row>
    <row r="7870" spans="1:4" ht="30" x14ac:dyDescent="0.2">
      <c r="A7870" s="33">
        <v>39281</v>
      </c>
      <c r="B7870" s="124" t="s">
        <v>20888</v>
      </c>
      <c r="C7870" s="125" t="s">
        <v>14755</v>
      </c>
      <c r="D7870" s="126" t="s">
        <v>17938</v>
      </c>
    </row>
    <row r="7871" spans="1:4" ht="30" x14ac:dyDescent="0.2">
      <c r="A7871" s="33">
        <v>38849</v>
      </c>
      <c r="B7871" s="124" t="s">
        <v>20889</v>
      </c>
      <c r="C7871" s="125" t="s">
        <v>14755</v>
      </c>
      <c r="D7871" s="126" t="s">
        <v>17485</v>
      </c>
    </row>
    <row r="7872" spans="1:4" ht="30" x14ac:dyDescent="0.2">
      <c r="A7872" s="33">
        <v>39282</v>
      </c>
      <c r="B7872" s="124" t="s">
        <v>20890</v>
      </c>
      <c r="C7872" s="125" t="s">
        <v>14755</v>
      </c>
      <c r="D7872" s="126" t="s">
        <v>18835</v>
      </c>
    </row>
    <row r="7873" spans="1:4" ht="30" x14ac:dyDescent="0.2">
      <c r="A7873" s="33">
        <v>38852</v>
      </c>
      <c r="B7873" s="124" t="s">
        <v>20891</v>
      </c>
      <c r="C7873" s="125" t="s">
        <v>14755</v>
      </c>
      <c r="D7873" s="126" t="s">
        <v>211</v>
      </c>
    </row>
    <row r="7874" spans="1:4" ht="15" x14ac:dyDescent="0.2">
      <c r="A7874" s="33">
        <v>38844</v>
      </c>
      <c r="B7874" s="124" t="s">
        <v>20892</v>
      </c>
      <c r="C7874" s="125" t="s">
        <v>14755</v>
      </c>
      <c r="D7874" s="126" t="s">
        <v>496</v>
      </c>
    </row>
    <row r="7875" spans="1:4" ht="15" x14ac:dyDescent="0.2">
      <c r="A7875" s="33">
        <v>38846</v>
      </c>
      <c r="B7875" s="124" t="s">
        <v>20893</v>
      </c>
      <c r="C7875" s="125" t="s">
        <v>14755</v>
      </c>
      <c r="D7875" s="126" t="s">
        <v>5206</v>
      </c>
    </row>
    <row r="7876" spans="1:4" ht="15" x14ac:dyDescent="0.2">
      <c r="A7876" s="33">
        <v>38847</v>
      </c>
      <c r="B7876" s="124" t="s">
        <v>20894</v>
      </c>
      <c r="C7876" s="125" t="s">
        <v>14755</v>
      </c>
      <c r="D7876" s="126" t="s">
        <v>5902</v>
      </c>
    </row>
    <row r="7877" spans="1:4" ht="15" x14ac:dyDescent="0.2">
      <c r="A7877" s="33">
        <v>38850</v>
      </c>
      <c r="B7877" s="124" t="s">
        <v>20895</v>
      </c>
      <c r="C7877" s="125" t="s">
        <v>14755</v>
      </c>
      <c r="D7877" s="126" t="s">
        <v>439</v>
      </c>
    </row>
    <row r="7878" spans="1:4" ht="15" x14ac:dyDescent="0.2">
      <c r="A7878" s="33">
        <v>38848</v>
      </c>
      <c r="B7878" s="124" t="s">
        <v>20896</v>
      </c>
      <c r="C7878" s="125" t="s">
        <v>14755</v>
      </c>
      <c r="D7878" s="126" t="s">
        <v>5269</v>
      </c>
    </row>
    <row r="7879" spans="1:4" ht="15" x14ac:dyDescent="0.2">
      <c r="A7879" s="33">
        <v>38851</v>
      </c>
      <c r="B7879" s="124" t="s">
        <v>20897</v>
      </c>
      <c r="C7879" s="125" t="s">
        <v>14755</v>
      </c>
      <c r="D7879" s="126" t="s">
        <v>13842</v>
      </c>
    </row>
    <row r="7880" spans="1:4" ht="15" x14ac:dyDescent="0.2">
      <c r="A7880" s="33">
        <v>38860</v>
      </c>
      <c r="B7880" s="124" t="s">
        <v>20898</v>
      </c>
      <c r="C7880" s="125" t="s">
        <v>14755</v>
      </c>
      <c r="D7880" s="126" t="s">
        <v>4968</v>
      </c>
    </row>
    <row r="7881" spans="1:4" ht="15" x14ac:dyDescent="0.2">
      <c r="A7881" s="33">
        <v>38861</v>
      </c>
      <c r="B7881" s="124" t="s">
        <v>20899</v>
      </c>
      <c r="C7881" s="125" t="s">
        <v>14755</v>
      </c>
      <c r="D7881" s="126" t="s">
        <v>585</v>
      </c>
    </row>
    <row r="7882" spans="1:4" ht="15" x14ac:dyDescent="0.2">
      <c r="A7882" s="33">
        <v>38862</v>
      </c>
      <c r="B7882" s="124" t="s">
        <v>20900</v>
      </c>
      <c r="C7882" s="125" t="s">
        <v>14755</v>
      </c>
      <c r="D7882" s="126" t="s">
        <v>20901</v>
      </c>
    </row>
    <row r="7883" spans="1:4" ht="15" x14ac:dyDescent="0.2">
      <c r="A7883" s="33">
        <v>38863</v>
      </c>
      <c r="B7883" s="124" t="s">
        <v>20902</v>
      </c>
      <c r="C7883" s="125" t="s">
        <v>14755</v>
      </c>
      <c r="D7883" s="126" t="s">
        <v>13512</v>
      </c>
    </row>
    <row r="7884" spans="1:4" ht="15" x14ac:dyDescent="0.2">
      <c r="A7884" s="33">
        <v>38865</v>
      </c>
      <c r="B7884" s="124" t="s">
        <v>20903</v>
      </c>
      <c r="C7884" s="125" t="s">
        <v>14755</v>
      </c>
      <c r="D7884" s="126" t="s">
        <v>6662</v>
      </c>
    </row>
    <row r="7885" spans="1:4" ht="15" x14ac:dyDescent="0.2">
      <c r="A7885" s="33">
        <v>38864</v>
      </c>
      <c r="B7885" s="124" t="s">
        <v>20904</v>
      </c>
      <c r="C7885" s="125" t="s">
        <v>14755</v>
      </c>
      <c r="D7885" s="126" t="s">
        <v>14504</v>
      </c>
    </row>
    <row r="7886" spans="1:4" ht="15" x14ac:dyDescent="0.2">
      <c r="A7886" s="33">
        <v>38866</v>
      </c>
      <c r="B7886" s="124" t="s">
        <v>20905</v>
      </c>
      <c r="C7886" s="125" t="s">
        <v>14755</v>
      </c>
      <c r="D7886" s="126" t="s">
        <v>16275</v>
      </c>
    </row>
    <row r="7887" spans="1:4" ht="15" x14ac:dyDescent="0.2">
      <c r="A7887" s="33">
        <v>38868</v>
      </c>
      <c r="B7887" s="124" t="s">
        <v>20906</v>
      </c>
      <c r="C7887" s="125" t="s">
        <v>14755</v>
      </c>
      <c r="D7887" s="126" t="s">
        <v>4143</v>
      </c>
    </row>
    <row r="7888" spans="1:4" ht="15" x14ac:dyDescent="0.2">
      <c r="A7888" s="33">
        <v>38853</v>
      </c>
      <c r="B7888" s="124" t="s">
        <v>20907</v>
      </c>
      <c r="C7888" s="125" t="s">
        <v>14755</v>
      </c>
      <c r="D7888" s="126" t="s">
        <v>678</v>
      </c>
    </row>
    <row r="7889" spans="1:4" ht="15" x14ac:dyDescent="0.2">
      <c r="A7889" s="33">
        <v>38854</v>
      </c>
      <c r="B7889" s="124" t="s">
        <v>20908</v>
      </c>
      <c r="C7889" s="125" t="s">
        <v>14755</v>
      </c>
      <c r="D7889" s="126" t="s">
        <v>1217</v>
      </c>
    </row>
    <row r="7890" spans="1:4" ht="15" x14ac:dyDescent="0.2">
      <c r="A7890" s="33">
        <v>38855</v>
      </c>
      <c r="B7890" s="124" t="s">
        <v>20909</v>
      </c>
      <c r="C7890" s="125" t="s">
        <v>14755</v>
      </c>
      <c r="D7890" s="126" t="s">
        <v>14420</v>
      </c>
    </row>
    <row r="7891" spans="1:4" ht="15" x14ac:dyDescent="0.2">
      <c r="A7891" s="33">
        <v>38856</v>
      </c>
      <c r="B7891" s="124" t="s">
        <v>20910</v>
      </c>
      <c r="C7891" s="125" t="s">
        <v>14755</v>
      </c>
      <c r="D7891" s="126" t="s">
        <v>2176</v>
      </c>
    </row>
    <row r="7892" spans="1:4" ht="15" x14ac:dyDescent="0.2">
      <c r="A7892" s="33">
        <v>38857</v>
      </c>
      <c r="B7892" s="124" t="s">
        <v>20911</v>
      </c>
      <c r="C7892" s="125" t="s">
        <v>14755</v>
      </c>
      <c r="D7892" s="126" t="s">
        <v>20912</v>
      </c>
    </row>
    <row r="7893" spans="1:4" ht="15" x14ac:dyDescent="0.2">
      <c r="A7893" s="33">
        <v>38858</v>
      </c>
      <c r="B7893" s="124" t="s">
        <v>20913</v>
      </c>
      <c r="C7893" s="125" t="s">
        <v>14755</v>
      </c>
      <c r="D7893" s="126" t="s">
        <v>714</v>
      </c>
    </row>
    <row r="7894" spans="1:4" ht="15" x14ac:dyDescent="0.2">
      <c r="A7894" s="33">
        <v>38859</v>
      </c>
      <c r="B7894" s="124" t="s">
        <v>20914</v>
      </c>
      <c r="C7894" s="125" t="s">
        <v>14755</v>
      </c>
      <c r="D7894" s="126" t="s">
        <v>1171</v>
      </c>
    </row>
    <row r="7895" spans="1:4" ht="30" x14ac:dyDescent="0.2">
      <c r="A7895" s="33">
        <v>1607</v>
      </c>
      <c r="B7895" s="124" t="s">
        <v>20915</v>
      </c>
      <c r="C7895" s="125" t="s">
        <v>1402</v>
      </c>
      <c r="D7895" s="126" t="s">
        <v>1127</v>
      </c>
    </row>
    <row r="7896" spans="1:4" ht="30" x14ac:dyDescent="0.2">
      <c r="A7896" s="33">
        <v>11467</v>
      </c>
      <c r="B7896" s="124" t="s">
        <v>20916</v>
      </c>
      <c r="C7896" s="125" t="s">
        <v>14755</v>
      </c>
      <c r="D7896" s="126" t="s">
        <v>1237</v>
      </c>
    </row>
    <row r="7897" spans="1:4" ht="30" x14ac:dyDescent="0.2">
      <c r="A7897" s="33">
        <v>38169</v>
      </c>
      <c r="B7897" s="124" t="s">
        <v>20917</v>
      </c>
      <c r="C7897" s="125" t="s">
        <v>1402</v>
      </c>
      <c r="D7897" s="126" t="s">
        <v>14377</v>
      </c>
    </row>
    <row r="7898" spans="1:4" ht="30" x14ac:dyDescent="0.2">
      <c r="A7898" s="33">
        <v>6142</v>
      </c>
      <c r="B7898" s="124" t="s">
        <v>20918</v>
      </c>
      <c r="C7898" s="125" t="s">
        <v>14755</v>
      </c>
      <c r="D7898" s="126" t="s">
        <v>997</v>
      </c>
    </row>
    <row r="7899" spans="1:4" ht="30" x14ac:dyDescent="0.2">
      <c r="A7899" s="33">
        <v>11686</v>
      </c>
      <c r="B7899" s="124" t="s">
        <v>20919</v>
      </c>
      <c r="C7899" s="125" t="s">
        <v>14755</v>
      </c>
      <c r="D7899" s="126" t="s">
        <v>399</v>
      </c>
    </row>
    <row r="7900" spans="1:4" ht="15" x14ac:dyDescent="0.2">
      <c r="A7900" s="33">
        <v>37598</v>
      </c>
      <c r="B7900" s="124" t="s">
        <v>20920</v>
      </c>
      <c r="C7900" s="125" t="s">
        <v>14755</v>
      </c>
      <c r="D7900" s="126" t="s">
        <v>5237</v>
      </c>
    </row>
    <row r="7901" spans="1:4" ht="45" x14ac:dyDescent="0.2">
      <c r="A7901" s="33">
        <v>25398</v>
      </c>
      <c r="B7901" s="124" t="s">
        <v>20921</v>
      </c>
      <c r="C7901" s="125" t="s">
        <v>14755</v>
      </c>
      <c r="D7901" s="126" t="s">
        <v>13548</v>
      </c>
    </row>
    <row r="7902" spans="1:4" ht="45" x14ac:dyDescent="0.2">
      <c r="A7902" s="33">
        <v>25399</v>
      </c>
      <c r="B7902" s="124" t="s">
        <v>20922</v>
      </c>
      <c r="C7902" s="125" t="s">
        <v>14755</v>
      </c>
      <c r="D7902" s="126" t="s">
        <v>13549</v>
      </c>
    </row>
    <row r="7903" spans="1:4" ht="30" x14ac:dyDescent="0.2">
      <c r="A7903" s="33">
        <v>10667</v>
      </c>
      <c r="B7903" s="124" t="s">
        <v>20923</v>
      </c>
      <c r="C7903" s="125" t="s">
        <v>14755</v>
      </c>
      <c r="D7903" s="126" t="s">
        <v>13550</v>
      </c>
    </row>
    <row r="7904" spans="1:4" ht="15" x14ac:dyDescent="0.2">
      <c r="A7904" s="33">
        <v>1613</v>
      </c>
      <c r="B7904" s="124" t="s">
        <v>20924</v>
      </c>
      <c r="C7904" s="125" t="s">
        <v>14755</v>
      </c>
      <c r="D7904" s="126" t="s">
        <v>20925</v>
      </c>
    </row>
    <row r="7905" spans="1:4" ht="15" x14ac:dyDescent="0.2">
      <c r="A7905" s="33">
        <v>1626</v>
      </c>
      <c r="B7905" s="124" t="s">
        <v>20926</v>
      </c>
      <c r="C7905" s="125" t="s">
        <v>14755</v>
      </c>
      <c r="D7905" s="126" t="s">
        <v>20927</v>
      </c>
    </row>
    <row r="7906" spans="1:4" ht="15" x14ac:dyDescent="0.2">
      <c r="A7906" s="33">
        <v>1625</v>
      </c>
      <c r="B7906" s="124" t="s">
        <v>20928</v>
      </c>
      <c r="C7906" s="125" t="s">
        <v>14755</v>
      </c>
      <c r="D7906" s="126" t="s">
        <v>14210</v>
      </c>
    </row>
    <row r="7907" spans="1:4" ht="15" x14ac:dyDescent="0.2">
      <c r="A7907" s="33">
        <v>1622</v>
      </c>
      <c r="B7907" s="124" t="s">
        <v>20929</v>
      </c>
      <c r="C7907" s="125" t="s">
        <v>14755</v>
      </c>
      <c r="D7907" s="126" t="s">
        <v>20930</v>
      </c>
    </row>
    <row r="7908" spans="1:4" ht="15" x14ac:dyDescent="0.2">
      <c r="A7908" s="33">
        <v>1620</v>
      </c>
      <c r="B7908" s="124" t="s">
        <v>20931</v>
      </c>
      <c r="C7908" s="125" t="s">
        <v>14755</v>
      </c>
      <c r="D7908" s="126" t="s">
        <v>20932</v>
      </c>
    </row>
    <row r="7909" spans="1:4" ht="15" x14ac:dyDescent="0.2">
      <c r="A7909" s="33">
        <v>1629</v>
      </c>
      <c r="B7909" s="124" t="s">
        <v>20933</v>
      </c>
      <c r="C7909" s="125" t="s">
        <v>14755</v>
      </c>
      <c r="D7909" s="126" t="s">
        <v>20934</v>
      </c>
    </row>
    <row r="7910" spans="1:4" ht="15" x14ac:dyDescent="0.2">
      <c r="A7910" s="33">
        <v>1627</v>
      </c>
      <c r="B7910" s="124" t="s">
        <v>20935</v>
      </c>
      <c r="C7910" s="125" t="s">
        <v>14755</v>
      </c>
      <c r="D7910" s="126" t="s">
        <v>20936</v>
      </c>
    </row>
    <row r="7911" spans="1:4" ht="15" x14ac:dyDescent="0.2">
      <c r="A7911" s="33">
        <v>1623</v>
      </c>
      <c r="B7911" s="124" t="s">
        <v>20937</v>
      </c>
      <c r="C7911" s="125" t="s">
        <v>14755</v>
      </c>
      <c r="D7911" s="126" t="s">
        <v>20938</v>
      </c>
    </row>
    <row r="7912" spans="1:4" ht="15" x14ac:dyDescent="0.2">
      <c r="A7912" s="33">
        <v>1619</v>
      </c>
      <c r="B7912" s="124" t="s">
        <v>20939</v>
      </c>
      <c r="C7912" s="125" t="s">
        <v>14755</v>
      </c>
      <c r="D7912" s="126" t="s">
        <v>20940</v>
      </c>
    </row>
    <row r="7913" spans="1:4" ht="30" x14ac:dyDescent="0.2">
      <c r="A7913" s="33">
        <v>1630</v>
      </c>
      <c r="B7913" s="124" t="s">
        <v>20941</v>
      </c>
      <c r="C7913" s="125" t="s">
        <v>14755</v>
      </c>
      <c r="D7913" s="126" t="s">
        <v>20942</v>
      </c>
    </row>
    <row r="7914" spans="1:4" ht="15" x14ac:dyDescent="0.2">
      <c r="A7914" s="33">
        <v>1616</v>
      </c>
      <c r="B7914" s="124" t="s">
        <v>20943</v>
      </c>
      <c r="C7914" s="125" t="s">
        <v>14755</v>
      </c>
      <c r="D7914" s="126" t="s">
        <v>20944</v>
      </c>
    </row>
    <row r="7915" spans="1:4" ht="15" x14ac:dyDescent="0.2">
      <c r="A7915" s="33">
        <v>1614</v>
      </c>
      <c r="B7915" s="124" t="s">
        <v>20945</v>
      </c>
      <c r="C7915" s="125" t="s">
        <v>14755</v>
      </c>
      <c r="D7915" s="126" t="s">
        <v>20946</v>
      </c>
    </row>
    <row r="7916" spans="1:4" ht="15" x14ac:dyDescent="0.2">
      <c r="A7916" s="33">
        <v>1617</v>
      </c>
      <c r="B7916" s="124" t="s">
        <v>20947</v>
      </c>
      <c r="C7916" s="125" t="s">
        <v>14755</v>
      </c>
      <c r="D7916" s="126" t="s">
        <v>20948</v>
      </c>
    </row>
    <row r="7917" spans="1:4" ht="15" x14ac:dyDescent="0.2">
      <c r="A7917" s="33">
        <v>1621</v>
      </c>
      <c r="B7917" s="124" t="s">
        <v>20949</v>
      </c>
      <c r="C7917" s="125" t="s">
        <v>14755</v>
      </c>
      <c r="D7917" s="126" t="s">
        <v>20950</v>
      </c>
    </row>
    <row r="7918" spans="1:4" ht="15" x14ac:dyDescent="0.2">
      <c r="A7918" s="33">
        <v>1624</v>
      </c>
      <c r="B7918" s="124" t="s">
        <v>20951</v>
      </c>
      <c r="C7918" s="125" t="s">
        <v>14755</v>
      </c>
      <c r="D7918" s="126" t="s">
        <v>20952</v>
      </c>
    </row>
    <row r="7919" spans="1:4" ht="15" x14ac:dyDescent="0.2">
      <c r="A7919" s="33">
        <v>1615</v>
      </c>
      <c r="B7919" s="124" t="s">
        <v>20953</v>
      </c>
      <c r="C7919" s="125" t="s">
        <v>14755</v>
      </c>
      <c r="D7919" s="126" t="s">
        <v>20954</v>
      </c>
    </row>
    <row r="7920" spans="1:4" ht="15" x14ac:dyDescent="0.2">
      <c r="A7920" s="33">
        <v>1612</v>
      </c>
      <c r="B7920" s="124" t="s">
        <v>20955</v>
      </c>
      <c r="C7920" s="125" t="s">
        <v>14755</v>
      </c>
      <c r="D7920" s="126" t="s">
        <v>20956</v>
      </c>
    </row>
    <row r="7921" spans="1:4" ht="15" x14ac:dyDescent="0.2">
      <c r="A7921" s="33">
        <v>1618</v>
      </c>
      <c r="B7921" s="124" t="s">
        <v>20957</v>
      </c>
      <c r="C7921" s="125" t="s">
        <v>14755</v>
      </c>
      <c r="D7921" s="126" t="s">
        <v>20958</v>
      </c>
    </row>
    <row r="7922" spans="1:4" ht="15" x14ac:dyDescent="0.2">
      <c r="A7922" s="33">
        <v>14211</v>
      </c>
      <c r="B7922" s="124" t="s">
        <v>20959</v>
      </c>
      <c r="C7922" s="125" t="s">
        <v>14755</v>
      </c>
      <c r="D7922" s="126" t="s">
        <v>14233</v>
      </c>
    </row>
    <row r="7923" spans="1:4" ht="15" x14ac:dyDescent="0.2">
      <c r="A7923" s="33">
        <v>34500</v>
      </c>
      <c r="B7923" s="124" t="s">
        <v>20960</v>
      </c>
      <c r="C7923" s="125" t="s">
        <v>1393</v>
      </c>
      <c r="D7923" s="126" t="s">
        <v>20961</v>
      </c>
    </row>
    <row r="7924" spans="1:4" ht="15" x14ac:dyDescent="0.2">
      <c r="A7924" s="33">
        <v>40934</v>
      </c>
      <c r="B7924" s="124" t="s">
        <v>20962</v>
      </c>
      <c r="C7924" s="125" t="s">
        <v>1397</v>
      </c>
      <c r="D7924" s="126" t="s">
        <v>20963</v>
      </c>
    </row>
    <row r="7925" spans="1:4" ht="15" x14ac:dyDescent="0.2">
      <c r="A7925" s="33">
        <v>5328</v>
      </c>
      <c r="B7925" s="124" t="s">
        <v>20964</v>
      </c>
      <c r="C7925" s="125" t="s">
        <v>14755</v>
      </c>
      <c r="D7925" s="126" t="s">
        <v>104</v>
      </c>
    </row>
    <row r="7926" spans="1:4" ht="15" x14ac:dyDescent="0.2">
      <c r="A7926" s="33">
        <v>38200</v>
      </c>
      <c r="B7926" s="124" t="s">
        <v>20965</v>
      </c>
      <c r="C7926" s="125" t="s">
        <v>1391</v>
      </c>
      <c r="D7926" s="126" t="s">
        <v>20966</v>
      </c>
    </row>
    <row r="7927" spans="1:4" ht="30" x14ac:dyDescent="0.2">
      <c r="A7927" s="33">
        <v>39269</v>
      </c>
      <c r="B7927" s="124" t="s">
        <v>20967</v>
      </c>
      <c r="C7927" s="125" t="s">
        <v>1394</v>
      </c>
      <c r="D7927" s="126" t="s">
        <v>859</v>
      </c>
    </row>
    <row r="7928" spans="1:4" ht="30" x14ac:dyDescent="0.2">
      <c r="A7928" s="33">
        <v>11889</v>
      </c>
      <c r="B7928" s="124" t="s">
        <v>20968</v>
      </c>
      <c r="C7928" s="125" t="s">
        <v>1394</v>
      </c>
      <c r="D7928" s="126" t="s">
        <v>100</v>
      </c>
    </row>
    <row r="7929" spans="1:4" ht="30" x14ac:dyDescent="0.2">
      <c r="A7929" s="33">
        <v>39270</v>
      </c>
      <c r="B7929" s="124" t="s">
        <v>20969</v>
      </c>
      <c r="C7929" s="125" t="s">
        <v>1394</v>
      </c>
      <c r="D7929" s="126" t="s">
        <v>1091</v>
      </c>
    </row>
    <row r="7930" spans="1:4" ht="30" x14ac:dyDescent="0.2">
      <c r="A7930" s="33">
        <v>11890</v>
      </c>
      <c r="B7930" s="124" t="s">
        <v>20970</v>
      </c>
      <c r="C7930" s="125" t="s">
        <v>1394</v>
      </c>
      <c r="D7930" s="126" t="s">
        <v>295</v>
      </c>
    </row>
    <row r="7931" spans="1:4" ht="30" x14ac:dyDescent="0.2">
      <c r="A7931" s="33">
        <v>11891</v>
      </c>
      <c r="B7931" s="124" t="s">
        <v>20971</v>
      </c>
      <c r="C7931" s="125" t="s">
        <v>1394</v>
      </c>
      <c r="D7931" s="126" t="s">
        <v>854</v>
      </c>
    </row>
    <row r="7932" spans="1:4" ht="30" x14ac:dyDescent="0.2">
      <c r="A7932" s="33">
        <v>11892</v>
      </c>
      <c r="B7932" s="124" t="s">
        <v>20972</v>
      </c>
      <c r="C7932" s="125" t="s">
        <v>1394</v>
      </c>
      <c r="D7932" s="126" t="s">
        <v>695</v>
      </c>
    </row>
    <row r="7933" spans="1:4" ht="15" x14ac:dyDescent="0.2">
      <c r="A7933" s="33">
        <v>37601</v>
      </c>
      <c r="B7933" s="124" t="s">
        <v>20973</v>
      </c>
      <c r="C7933" s="125" t="s">
        <v>1394</v>
      </c>
      <c r="D7933" s="126" t="s">
        <v>1989</v>
      </c>
    </row>
    <row r="7934" spans="1:4" ht="15" x14ac:dyDescent="0.2">
      <c r="A7934" s="33">
        <v>1634</v>
      </c>
      <c r="B7934" s="124" t="s">
        <v>20974</v>
      </c>
      <c r="C7934" s="125" t="s">
        <v>1394</v>
      </c>
      <c r="D7934" s="126" t="s">
        <v>1156</v>
      </c>
    </row>
    <row r="7935" spans="1:4" ht="15" x14ac:dyDescent="0.2">
      <c r="A7935" s="33">
        <v>5086</v>
      </c>
      <c r="B7935" s="124" t="s">
        <v>20975</v>
      </c>
      <c r="C7935" s="125" t="s">
        <v>1395</v>
      </c>
      <c r="D7935" s="126" t="s">
        <v>17851</v>
      </c>
    </row>
    <row r="7936" spans="1:4" ht="30" x14ac:dyDescent="0.2">
      <c r="A7936" s="33">
        <v>11280</v>
      </c>
      <c r="B7936" s="124" t="s">
        <v>20976</v>
      </c>
      <c r="C7936" s="125" t="s">
        <v>14755</v>
      </c>
      <c r="D7936" s="126" t="s">
        <v>20977</v>
      </c>
    </row>
    <row r="7937" spans="1:4" ht="30" x14ac:dyDescent="0.2">
      <c r="A7937" s="33">
        <v>40519</v>
      </c>
      <c r="B7937" s="124" t="s">
        <v>20978</v>
      </c>
      <c r="C7937" s="125" t="s">
        <v>14755</v>
      </c>
      <c r="D7937" s="126" t="s">
        <v>20979</v>
      </c>
    </row>
    <row r="7938" spans="1:4" ht="15" x14ac:dyDescent="0.2">
      <c r="A7938" s="33">
        <v>39869</v>
      </c>
      <c r="B7938" s="124" t="s">
        <v>20980</v>
      </c>
      <c r="C7938" s="125" t="s">
        <v>14755</v>
      </c>
      <c r="D7938" s="126" t="s">
        <v>1366</v>
      </c>
    </row>
    <row r="7939" spans="1:4" ht="15" x14ac:dyDescent="0.2">
      <c r="A7939" s="33">
        <v>39870</v>
      </c>
      <c r="B7939" s="124" t="s">
        <v>20981</v>
      </c>
      <c r="C7939" s="125" t="s">
        <v>14755</v>
      </c>
      <c r="D7939" s="126" t="s">
        <v>5667</v>
      </c>
    </row>
    <row r="7940" spans="1:4" ht="15" x14ac:dyDescent="0.2">
      <c r="A7940" s="33">
        <v>39871</v>
      </c>
      <c r="B7940" s="124" t="s">
        <v>20982</v>
      </c>
      <c r="C7940" s="125" t="s">
        <v>14755</v>
      </c>
      <c r="D7940" s="126" t="s">
        <v>483</v>
      </c>
    </row>
    <row r="7941" spans="1:4" ht="15" x14ac:dyDescent="0.2">
      <c r="A7941" s="33">
        <v>12722</v>
      </c>
      <c r="B7941" s="124" t="s">
        <v>20983</v>
      </c>
      <c r="C7941" s="125" t="s">
        <v>14755</v>
      </c>
      <c r="D7941" s="126" t="s">
        <v>20984</v>
      </c>
    </row>
    <row r="7942" spans="1:4" ht="15" x14ac:dyDescent="0.2">
      <c r="A7942" s="33">
        <v>12714</v>
      </c>
      <c r="B7942" s="124" t="s">
        <v>20985</v>
      </c>
      <c r="C7942" s="125" t="s">
        <v>14755</v>
      </c>
      <c r="D7942" s="126" t="s">
        <v>6697</v>
      </c>
    </row>
    <row r="7943" spans="1:4" ht="15" x14ac:dyDescent="0.2">
      <c r="A7943" s="33">
        <v>12715</v>
      </c>
      <c r="B7943" s="124" t="s">
        <v>20986</v>
      </c>
      <c r="C7943" s="125" t="s">
        <v>14755</v>
      </c>
      <c r="D7943" s="126" t="s">
        <v>475</v>
      </c>
    </row>
    <row r="7944" spans="1:4" ht="15" x14ac:dyDescent="0.2">
      <c r="A7944" s="33">
        <v>12716</v>
      </c>
      <c r="B7944" s="124" t="s">
        <v>20987</v>
      </c>
      <c r="C7944" s="125" t="s">
        <v>14755</v>
      </c>
      <c r="D7944" s="126" t="s">
        <v>547</v>
      </c>
    </row>
    <row r="7945" spans="1:4" ht="15" x14ac:dyDescent="0.2">
      <c r="A7945" s="33">
        <v>12717</v>
      </c>
      <c r="B7945" s="124" t="s">
        <v>20988</v>
      </c>
      <c r="C7945" s="125" t="s">
        <v>14755</v>
      </c>
      <c r="D7945" s="126" t="s">
        <v>153</v>
      </c>
    </row>
    <row r="7946" spans="1:4" ht="15" x14ac:dyDescent="0.2">
      <c r="A7946" s="33">
        <v>12718</v>
      </c>
      <c r="B7946" s="124" t="s">
        <v>20989</v>
      </c>
      <c r="C7946" s="125" t="s">
        <v>14755</v>
      </c>
      <c r="D7946" s="126" t="s">
        <v>20990</v>
      </c>
    </row>
    <row r="7947" spans="1:4" ht="15" x14ac:dyDescent="0.2">
      <c r="A7947" s="33">
        <v>12719</v>
      </c>
      <c r="B7947" s="124" t="s">
        <v>20991</v>
      </c>
      <c r="C7947" s="125" t="s">
        <v>14755</v>
      </c>
      <c r="D7947" s="126" t="s">
        <v>17557</v>
      </c>
    </row>
    <row r="7948" spans="1:4" ht="15" x14ac:dyDescent="0.2">
      <c r="A7948" s="33">
        <v>12720</v>
      </c>
      <c r="B7948" s="124" t="s">
        <v>20992</v>
      </c>
      <c r="C7948" s="125" t="s">
        <v>14755</v>
      </c>
      <c r="D7948" s="126" t="s">
        <v>20993</v>
      </c>
    </row>
    <row r="7949" spans="1:4" ht="15" x14ac:dyDescent="0.2">
      <c r="A7949" s="33">
        <v>12721</v>
      </c>
      <c r="B7949" s="124" t="s">
        <v>20994</v>
      </c>
      <c r="C7949" s="125" t="s">
        <v>14755</v>
      </c>
      <c r="D7949" s="126" t="s">
        <v>20995</v>
      </c>
    </row>
    <row r="7950" spans="1:4" ht="15" x14ac:dyDescent="0.2">
      <c r="A7950" s="33">
        <v>3468</v>
      </c>
      <c r="B7950" s="124" t="s">
        <v>20996</v>
      </c>
      <c r="C7950" s="125" t="s">
        <v>14755</v>
      </c>
      <c r="D7950" s="126" t="s">
        <v>20997</v>
      </c>
    </row>
    <row r="7951" spans="1:4" ht="15" x14ac:dyDescent="0.2">
      <c r="A7951" s="33">
        <v>3465</v>
      </c>
      <c r="B7951" s="124" t="s">
        <v>20998</v>
      </c>
      <c r="C7951" s="125" t="s">
        <v>14755</v>
      </c>
      <c r="D7951" s="126" t="s">
        <v>20997</v>
      </c>
    </row>
    <row r="7952" spans="1:4" ht="15" x14ac:dyDescent="0.2">
      <c r="A7952" s="33">
        <v>12403</v>
      </c>
      <c r="B7952" s="124" t="s">
        <v>20999</v>
      </c>
      <c r="C7952" s="125" t="s">
        <v>14755</v>
      </c>
      <c r="D7952" s="126" t="s">
        <v>21000</v>
      </c>
    </row>
    <row r="7953" spans="1:4" ht="15" x14ac:dyDescent="0.2">
      <c r="A7953" s="33">
        <v>3463</v>
      </c>
      <c r="B7953" s="124" t="s">
        <v>21001</v>
      </c>
      <c r="C7953" s="125" t="s">
        <v>14755</v>
      </c>
      <c r="D7953" s="126" t="s">
        <v>644</v>
      </c>
    </row>
    <row r="7954" spans="1:4" ht="15" x14ac:dyDescent="0.2">
      <c r="A7954" s="33">
        <v>3464</v>
      </c>
      <c r="B7954" s="124" t="s">
        <v>21002</v>
      </c>
      <c r="C7954" s="125" t="s">
        <v>14755</v>
      </c>
      <c r="D7954" s="126" t="s">
        <v>644</v>
      </c>
    </row>
    <row r="7955" spans="1:4" ht="15" x14ac:dyDescent="0.2">
      <c r="A7955" s="33">
        <v>3466</v>
      </c>
      <c r="B7955" s="124" t="s">
        <v>21003</v>
      </c>
      <c r="C7955" s="125" t="s">
        <v>14755</v>
      </c>
      <c r="D7955" s="126" t="s">
        <v>14551</v>
      </c>
    </row>
    <row r="7956" spans="1:4" ht="15" x14ac:dyDescent="0.2">
      <c r="A7956" s="33">
        <v>3467</v>
      </c>
      <c r="B7956" s="124" t="s">
        <v>21004</v>
      </c>
      <c r="C7956" s="125" t="s">
        <v>14755</v>
      </c>
      <c r="D7956" s="126" t="s">
        <v>1361</v>
      </c>
    </row>
    <row r="7957" spans="1:4" ht="15" x14ac:dyDescent="0.2">
      <c r="A7957" s="33">
        <v>3462</v>
      </c>
      <c r="B7957" s="124" t="s">
        <v>21005</v>
      </c>
      <c r="C7957" s="125" t="s">
        <v>14755</v>
      </c>
      <c r="D7957" s="126" t="s">
        <v>196</v>
      </c>
    </row>
    <row r="7958" spans="1:4" ht="15" x14ac:dyDescent="0.2">
      <c r="A7958" s="33">
        <v>3446</v>
      </c>
      <c r="B7958" s="124" t="s">
        <v>21006</v>
      </c>
      <c r="C7958" s="125" t="s">
        <v>14755</v>
      </c>
      <c r="D7958" s="126" t="s">
        <v>13519</v>
      </c>
    </row>
    <row r="7959" spans="1:4" ht="15" x14ac:dyDescent="0.2">
      <c r="A7959" s="33">
        <v>3445</v>
      </c>
      <c r="B7959" s="124" t="s">
        <v>21007</v>
      </c>
      <c r="C7959" s="125" t="s">
        <v>14755</v>
      </c>
      <c r="D7959" s="126" t="s">
        <v>7084</v>
      </c>
    </row>
    <row r="7960" spans="1:4" ht="15" x14ac:dyDescent="0.2">
      <c r="A7960" s="33">
        <v>3441</v>
      </c>
      <c r="B7960" s="124" t="s">
        <v>21008</v>
      </c>
      <c r="C7960" s="125" t="s">
        <v>14755</v>
      </c>
      <c r="D7960" s="126" t="s">
        <v>4016</v>
      </c>
    </row>
    <row r="7961" spans="1:4" ht="15" x14ac:dyDescent="0.2">
      <c r="A7961" s="33">
        <v>3444</v>
      </c>
      <c r="B7961" s="124" t="s">
        <v>21009</v>
      </c>
      <c r="C7961" s="125" t="s">
        <v>14755</v>
      </c>
      <c r="D7961" s="126" t="s">
        <v>944</v>
      </c>
    </row>
    <row r="7962" spans="1:4" ht="15" x14ac:dyDescent="0.2">
      <c r="A7962" s="33">
        <v>12402</v>
      </c>
      <c r="B7962" s="124" t="s">
        <v>21010</v>
      </c>
      <c r="C7962" s="125" t="s">
        <v>14755</v>
      </c>
      <c r="D7962" s="126" t="s">
        <v>13582</v>
      </c>
    </row>
    <row r="7963" spans="1:4" ht="15" x14ac:dyDescent="0.2">
      <c r="A7963" s="33">
        <v>3447</v>
      </c>
      <c r="B7963" s="124" t="s">
        <v>21011</v>
      </c>
      <c r="C7963" s="125" t="s">
        <v>14755</v>
      </c>
      <c r="D7963" s="126" t="s">
        <v>14664</v>
      </c>
    </row>
    <row r="7964" spans="1:4" ht="15" x14ac:dyDescent="0.2">
      <c r="A7964" s="33">
        <v>3442</v>
      </c>
      <c r="B7964" s="124" t="s">
        <v>21012</v>
      </c>
      <c r="C7964" s="125" t="s">
        <v>14755</v>
      </c>
      <c r="D7964" s="126" t="s">
        <v>502</v>
      </c>
    </row>
    <row r="7965" spans="1:4" ht="15" x14ac:dyDescent="0.2">
      <c r="A7965" s="33">
        <v>3448</v>
      </c>
      <c r="B7965" s="124" t="s">
        <v>21013</v>
      </c>
      <c r="C7965" s="125" t="s">
        <v>14755</v>
      </c>
      <c r="D7965" s="126" t="s">
        <v>21014</v>
      </c>
    </row>
    <row r="7966" spans="1:4" ht="15" x14ac:dyDescent="0.2">
      <c r="A7966" s="33">
        <v>3449</v>
      </c>
      <c r="B7966" s="124" t="s">
        <v>21015</v>
      </c>
      <c r="C7966" s="125" t="s">
        <v>14755</v>
      </c>
      <c r="D7966" s="126" t="s">
        <v>21016</v>
      </c>
    </row>
    <row r="7967" spans="1:4" ht="15" x14ac:dyDescent="0.2">
      <c r="A7967" s="33">
        <v>37438</v>
      </c>
      <c r="B7967" s="124" t="s">
        <v>21017</v>
      </c>
      <c r="C7967" s="125" t="s">
        <v>14755</v>
      </c>
      <c r="D7967" s="126" t="s">
        <v>21018</v>
      </c>
    </row>
    <row r="7968" spans="1:4" ht="15" x14ac:dyDescent="0.2">
      <c r="A7968" s="33">
        <v>37439</v>
      </c>
      <c r="B7968" s="124" t="s">
        <v>21019</v>
      </c>
      <c r="C7968" s="125" t="s">
        <v>14755</v>
      </c>
      <c r="D7968" s="126" t="s">
        <v>21020</v>
      </c>
    </row>
    <row r="7969" spans="1:4" ht="15" x14ac:dyDescent="0.2">
      <c r="A7969" s="33">
        <v>37435</v>
      </c>
      <c r="B7969" s="124" t="s">
        <v>21021</v>
      </c>
      <c r="C7969" s="125" t="s">
        <v>14755</v>
      </c>
      <c r="D7969" s="126" t="s">
        <v>13685</v>
      </c>
    </row>
    <row r="7970" spans="1:4" ht="15" x14ac:dyDescent="0.2">
      <c r="A7970" s="33">
        <v>37436</v>
      </c>
      <c r="B7970" s="124" t="s">
        <v>21022</v>
      </c>
      <c r="C7970" s="125" t="s">
        <v>14755</v>
      </c>
      <c r="D7970" s="126" t="s">
        <v>1238</v>
      </c>
    </row>
    <row r="7971" spans="1:4" ht="15" x14ac:dyDescent="0.2">
      <c r="A7971" s="33">
        <v>37437</v>
      </c>
      <c r="B7971" s="124" t="s">
        <v>21023</v>
      </c>
      <c r="C7971" s="125" t="s">
        <v>14755</v>
      </c>
      <c r="D7971" s="126" t="s">
        <v>5606</v>
      </c>
    </row>
    <row r="7972" spans="1:4" ht="15" x14ac:dyDescent="0.2">
      <c r="A7972" s="33">
        <v>3473</v>
      </c>
      <c r="B7972" s="124" t="s">
        <v>21024</v>
      </c>
      <c r="C7972" s="125" t="s">
        <v>14755</v>
      </c>
      <c r="D7972" s="126" t="s">
        <v>1214</v>
      </c>
    </row>
    <row r="7973" spans="1:4" ht="15" x14ac:dyDescent="0.2">
      <c r="A7973" s="33">
        <v>3474</v>
      </c>
      <c r="B7973" s="124" t="s">
        <v>21025</v>
      </c>
      <c r="C7973" s="125" t="s">
        <v>14755</v>
      </c>
      <c r="D7973" s="126" t="s">
        <v>1076</v>
      </c>
    </row>
    <row r="7974" spans="1:4" ht="15" x14ac:dyDescent="0.2">
      <c r="A7974" s="33">
        <v>3450</v>
      </c>
      <c r="B7974" s="124" t="s">
        <v>21026</v>
      </c>
      <c r="C7974" s="125" t="s">
        <v>14755</v>
      </c>
      <c r="D7974" s="126" t="s">
        <v>732</v>
      </c>
    </row>
    <row r="7975" spans="1:4" ht="15" x14ac:dyDescent="0.2">
      <c r="A7975" s="33">
        <v>3443</v>
      </c>
      <c r="B7975" s="124" t="s">
        <v>21027</v>
      </c>
      <c r="C7975" s="125" t="s">
        <v>14755</v>
      </c>
      <c r="D7975" s="126" t="s">
        <v>1818</v>
      </c>
    </row>
    <row r="7976" spans="1:4" ht="15" x14ac:dyDescent="0.2">
      <c r="A7976" s="33">
        <v>3453</v>
      </c>
      <c r="B7976" s="124" t="s">
        <v>21028</v>
      </c>
      <c r="C7976" s="125" t="s">
        <v>14755</v>
      </c>
      <c r="D7976" s="126" t="s">
        <v>13983</v>
      </c>
    </row>
    <row r="7977" spans="1:4" ht="15" x14ac:dyDescent="0.2">
      <c r="A7977" s="33">
        <v>3452</v>
      </c>
      <c r="B7977" s="124" t="s">
        <v>21029</v>
      </c>
      <c r="C7977" s="125" t="s">
        <v>14755</v>
      </c>
      <c r="D7977" s="126" t="s">
        <v>17980</v>
      </c>
    </row>
    <row r="7978" spans="1:4" ht="15" x14ac:dyDescent="0.2">
      <c r="A7978" s="33">
        <v>3451</v>
      </c>
      <c r="B7978" s="124" t="s">
        <v>21030</v>
      </c>
      <c r="C7978" s="125" t="s">
        <v>14755</v>
      </c>
      <c r="D7978" s="126" t="s">
        <v>334</v>
      </c>
    </row>
    <row r="7979" spans="1:4" ht="15" x14ac:dyDescent="0.2">
      <c r="A7979" s="33">
        <v>3454</v>
      </c>
      <c r="B7979" s="124" t="s">
        <v>21031</v>
      </c>
      <c r="C7979" s="125" t="s">
        <v>14755</v>
      </c>
      <c r="D7979" s="126" t="s">
        <v>21032</v>
      </c>
    </row>
    <row r="7980" spans="1:4" ht="15" x14ac:dyDescent="0.2">
      <c r="A7980" s="33">
        <v>3458</v>
      </c>
      <c r="B7980" s="124" t="s">
        <v>21033</v>
      </c>
      <c r="C7980" s="125" t="s">
        <v>14755</v>
      </c>
      <c r="D7980" s="126" t="s">
        <v>18030</v>
      </c>
    </row>
    <row r="7981" spans="1:4" ht="15" x14ac:dyDescent="0.2">
      <c r="A7981" s="33">
        <v>3457</v>
      </c>
      <c r="B7981" s="124" t="s">
        <v>21034</v>
      </c>
      <c r="C7981" s="125" t="s">
        <v>14755</v>
      </c>
      <c r="D7981" s="126" t="s">
        <v>5063</v>
      </c>
    </row>
    <row r="7982" spans="1:4" ht="15" x14ac:dyDescent="0.2">
      <c r="A7982" s="33">
        <v>3455</v>
      </c>
      <c r="B7982" s="124" t="s">
        <v>21035</v>
      </c>
      <c r="C7982" s="125" t="s">
        <v>14755</v>
      </c>
      <c r="D7982" s="126" t="s">
        <v>2146</v>
      </c>
    </row>
    <row r="7983" spans="1:4" ht="15" x14ac:dyDescent="0.2">
      <c r="A7983" s="33">
        <v>3472</v>
      </c>
      <c r="B7983" s="124" t="s">
        <v>21036</v>
      </c>
      <c r="C7983" s="125" t="s">
        <v>14755</v>
      </c>
      <c r="D7983" s="126" t="s">
        <v>16275</v>
      </c>
    </row>
    <row r="7984" spans="1:4" ht="15" x14ac:dyDescent="0.2">
      <c r="A7984" s="33">
        <v>3470</v>
      </c>
      <c r="B7984" s="124" t="s">
        <v>21037</v>
      </c>
      <c r="C7984" s="125" t="s">
        <v>14755</v>
      </c>
      <c r="D7984" s="126" t="s">
        <v>13956</v>
      </c>
    </row>
    <row r="7985" spans="1:4" ht="15" x14ac:dyDescent="0.2">
      <c r="A7985" s="33">
        <v>3471</v>
      </c>
      <c r="B7985" s="124" t="s">
        <v>21038</v>
      </c>
      <c r="C7985" s="125" t="s">
        <v>14755</v>
      </c>
      <c r="D7985" s="126" t="s">
        <v>21039</v>
      </c>
    </row>
    <row r="7986" spans="1:4" ht="15" x14ac:dyDescent="0.2">
      <c r="A7986" s="33">
        <v>3456</v>
      </c>
      <c r="B7986" s="124" t="s">
        <v>21040</v>
      </c>
      <c r="C7986" s="125" t="s">
        <v>14755</v>
      </c>
      <c r="D7986" s="126" t="s">
        <v>565</v>
      </c>
    </row>
    <row r="7987" spans="1:4" ht="15" x14ac:dyDescent="0.2">
      <c r="A7987" s="33">
        <v>3459</v>
      </c>
      <c r="B7987" s="124" t="s">
        <v>21041</v>
      </c>
      <c r="C7987" s="125" t="s">
        <v>14755</v>
      </c>
      <c r="D7987" s="126" t="s">
        <v>21042</v>
      </c>
    </row>
    <row r="7988" spans="1:4" ht="15" x14ac:dyDescent="0.2">
      <c r="A7988" s="33">
        <v>3469</v>
      </c>
      <c r="B7988" s="124" t="s">
        <v>21043</v>
      </c>
      <c r="C7988" s="125" t="s">
        <v>14755</v>
      </c>
      <c r="D7988" s="126" t="s">
        <v>14115</v>
      </c>
    </row>
    <row r="7989" spans="1:4" ht="15" x14ac:dyDescent="0.2">
      <c r="A7989" s="33">
        <v>3460</v>
      </c>
      <c r="B7989" s="124" t="s">
        <v>21044</v>
      </c>
      <c r="C7989" s="125" t="s">
        <v>14755</v>
      </c>
      <c r="D7989" s="126" t="s">
        <v>21045</v>
      </c>
    </row>
    <row r="7990" spans="1:4" ht="15" x14ac:dyDescent="0.2">
      <c r="A7990" s="33">
        <v>3461</v>
      </c>
      <c r="B7990" s="124" t="s">
        <v>21046</v>
      </c>
      <c r="C7990" s="125" t="s">
        <v>14755</v>
      </c>
      <c r="D7990" s="126" t="s">
        <v>21047</v>
      </c>
    </row>
    <row r="7991" spans="1:4" ht="15" x14ac:dyDescent="0.2">
      <c r="A7991" s="33">
        <v>37433</v>
      </c>
      <c r="B7991" s="124" t="s">
        <v>21048</v>
      </c>
      <c r="C7991" s="125" t="s">
        <v>14755</v>
      </c>
      <c r="D7991" s="126" t="s">
        <v>21018</v>
      </c>
    </row>
    <row r="7992" spans="1:4" ht="15" x14ac:dyDescent="0.2">
      <c r="A7992" s="33">
        <v>37430</v>
      </c>
      <c r="B7992" s="124" t="s">
        <v>21049</v>
      </c>
      <c r="C7992" s="125" t="s">
        <v>14755</v>
      </c>
      <c r="D7992" s="126" t="s">
        <v>21050</v>
      </c>
    </row>
    <row r="7993" spans="1:4" ht="15" x14ac:dyDescent="0.2">
      <c r="A7993" s="33">
        <v>37434</v>
      </c>
      <c r="B7993" s="124" t="s">
        <v>21051</v>
      </c>
      <c r="C7993" s="125" t="s">
        <v>14755</v>
      </c>
      <c r="D7993" s="126" t="s">
        <v>21052</v>
      </c>
    </row>
    <row r="7994" spans="1:4" ht="15" x14ac:dyDescent="0.2">
      <c r="A7994" s="33">
        <v>37431</v>
      </c>
      <c r="B7994" s="124" t="s">
        <v>21053</v>
      </c>
      <c r="C7994" s="125" t="s">
        <v>14755</v>
      </c>
      <c r="D7994" s="126" t="s">
        <v>21054</v>
      </c>
    </row>
    <row r="7995" spans="1:4" ht="15" x14ac:dyDescent="0.2">
      <c r="A7995" s="33">
        <v>37432</v>
      </c>
      <c r="B7995" s="124" t="s">
        <v>21055</v>
      </c>
      <c r="C7995" s="125" t="s">
        <v>14755</v>
      </c>
      <c r="D7995" s="126" t="s">
        <v>21056</v>
      </c>
    </row>
    <row r="7996" spans="1:4" ht="30" x14ac:dyDescent="0.2">
      <c r="A7996" s="33">
        <v>37413</v>
      </c>
      <c r="B7996" s="124" t="s">
        <v>21057</v>
      </c>
      <c r="C7996" s="125" t="s">
        <v>14755</v>
      </c>
      <c r="D7996" s="126" t="s">
        <v>984</v>
      </c>
    </row>
    <row r="7997" spans="1:4" ht="30" x14ac:dyDescent="0.2">
      <c r="A7997" s="33">
        <v>37414</v>
      </c>
      <c r="B7997" s="124" t="s">
        <v>21058</v>
      </c>
      <c r="C7997" s="125" t="s">
        <v>14755</v>
      </c>
      <c r="D7997" s="126" t="s">
        <v>13557</v>
      </c>
    </row>
    <row r="7998" spans="1:4" ht="30" x14ac:dyDescent="0.2">
      <c r="A7998" s="33">
        <v>37415</v>
      </c>
      <c r="B7998" s="124" t="s">
        <v>21059</v>
      </c>
      <c r="C7998" s="125" t="s">
        <v>14755</v>
      </c>
      <c r="D7998" s="126" t="s">
        <v>949</v>
      </c>
    </row>
    <row r="7999" spans="1:4" ht="30" x14ac:dyDescent="0.2">
      <c r="A7999" s="33">
        <v>37416</v>
      </c>
      <c r="B7999" s="124" t="s">
        <v>21060</v>
      </c>
      <c r="C7999" s="125" t="s">
        <v>14755</v>
      </c>
      <c r="D7999" s="126" t="s">
        <v>1085</v>
      </c>
    </row>
    <row r="8000" spans="1:4" ht="30" x14ac:dyDescent="0.2">
      <c r="A8000" s="33">
        <v>37417</v>
      </c>
      <c r="B8000" s="124" t="s">
        <v>21061</v>
      </c>
      <c r="C8000" s="125" t="s">
        <v>14755</v>
      </c>
      <c r="D8000" s="126" t="s">
        <v>229</v>
      </c>
    </row>
    <row r="8001" spans="1:4" ht="30" x14ac:dyDescent="0.2">
      <c r="A8001" s="33">
        <v>3112</v>
      </c>
      <c r="B8001" s="124" t="s">
        <v>21062</v>
      </c>
      <c r="C8001" s="125" t="s">
        <v>1402</v>
      </c>
      <c r="D8001" s="126" t="s">
        <v>18645</v>
      </c>
    </row>
    <row r="8002" spans="1:4" ht="30" x14ac:dyDescent="0.2">
      <c r="A8002" s="33">
        <v>3113</v>
      </c>
      <c r="B8002" s="124" t="s">
        <v>21063</v>
      </c>
      <c r="C8002" s="125" t="s">
        <v>1402</v>
      </c>
      <c r="D8002" s="126" t="s">
        <v>21064</v>
      </c>
    </row>
    <row r="8003" spans="1:4" ht="30" x14ac:dyDescent="0.2">
      <c r="A8003" s="33">
        <v>3114</v>
      </c>
      <c r="B8003" s="124" t="s">
        <v>21065</v>
      </c>
      <c r="C8003" s="125" t="s">
        <v>14755</v>
      </c>
      <c r="D8003" s="126" t="s">
        <v>13889</v>
      </c>
    </row>
    <row r="8004" spans="1:4" ht="15" x14ac:dyDescent="0.2">
      <c r="A8004" s="33">
        <v>34519</v>
      </c>
      <c r="B8004" s="124" t="s">
        <v>21066</v>
      </c>
      <c r="C8004" s="125" t="s">
        <v>14755</v>
      </c>
      <c r="D8004" s="126" t="s">
        <v>634</v>
      </c>
    </row>
    <row r="8005" spans="1:4" ht="15" x14ac:dyDescent="0.2">
      <c r="A8005" s="33">
        <v>10510</v>
      </c>
      <c r="B8005" s="124" t="s">
        <v>21067</v>
      </c>
      <c r="C8005" s="125" t="s">
        <v>14755</v>
      </c>
      <c r="D8005" s="126" t="s">
        <v>3690</v>
      </c>
    </row>
    <row r="8006" spans="1:4" ht="15" x14ac:dyDescent="0.2">
      <c r="A8006" s="33">
        <v>1649</v>
      </c>
      <c r="B8006" s="124" t="s">
        <v>21068</v>
      </c>
      <c r="C8006" s="125" t="s">
        <v>14755</v>
      </c>
      <c r="D8006" s="126" t="s">
        <v>17635</v>
      </c>
    </row>
    <row r="8007" spans="1:4" ht="15" x14ac:dyDescent="0.2">
      <c r="A8007" s="33">
        <v>1653</v>
      </c>
      <c r="B8007" s="124" t="s">
        <v>21069</v>
      </c>
      <c r="C8007" s="125" t="s">
        <v>14755</v>
      </c>
      <c r="D8007" s="126" t="s">
        <v>14193</v>
      </c>
    </row>
    <row r="8008" spans="1:4" ht="15" x14ac:dyDescent="0.2">
      <c r="A8008" s="33">
        <v>1647</v>
      </c>
      <c r="B8008" s="124" t="s">
        <v>21070</v>
      </c>
      <c r="C8008" s="125" t="s">
        <v>14755</v>
      </c>
      <c r="D8008" s="126" t="s">
        <v>145</v>
      </c>
    </row>
    <row r="8009" spans="1:4" ht="15" x14ac:dyDescent="0.2">
      <c r="A8009" s="33">
        <v>1648</v>
      </c>
      <c r="B8009" s="124" t="s">
        <v>21071</v>
      </c>
      <c r="C8009" s="125" t="s">
        <v>14755</v>
      </c>
      <c r="D8009" s="126" t="s">
        <v>344</v>
      </c>
    </row>
    <row r="8010" spans="1:4" ht="15" x14ac:dyDescent="0.2">
      <c r="A8010" s="33">
        <v>1651</v>
      </c>
      <c r="B8010" s="124" t="s">
        <v>21072</v>
      </c>
      <c r="C8010" s="125" t="s">
        <v>14755</v>
      </c>
      <c r="D8010" s="126" t="s">
        <v>16753</v>
      </c>
    </row>
    <row r="8011" spans="1:4" ht="15" x14ac:dyDescent="0.2">
      <c r="A8011" s="33">
        <v>1650</v>
      </c>
      <c r="B8011" s="124" t="s">
        <v>21073</v>
      </c>
      <c r="C8011" s="125" t="s">
        <v>14755</v>
      </c>
      <c r="D8011" s="126" t="s">
        <v>21074</v>
      </c>
    </row>
    <row r="8012" spans="1:4" ht="15" x14ac:dyDescent="0.2">
      <c r="A8012" s="33">
        <v>1654</v>
      </c>
      <c r="B8012" s="124" t="s">
        <v>21075</v>
      </c>
      <c r="C8012" s="125" t="s">
        <v>14755</v>
      </c>
      <c r="D8012" s="126" t="s">
        <v>19597</v>
      </c>
    </row>
    <row r="8013" spans="1:4" ht="15" x14ac:dyDescent="0.2">
      <c r="A8013" s="33">
        <v>1652</v>
      </c>
      <c r="B8013" s="124" t="s">
        <v>21076</v>
      </c>
      <c r="C8013" s="125" t="s">
        <v>14755</v>
      </c>
      <c r="D8013" s="126" t="s">
        <v>14365</v>
      </c>
    </row>
    <row r="8014" spans="1:4" ht="15" x14ac:dyDescent="0.2">
      <c r="A8014" s="33">
        <v>1747</v>
      </c>
      <c r="B8014" s="124" t="s">
        <v>21077</v>
      </c>
      <c r="C8014" s="125" t="s">
        <v>14755</v>
      </c>
      <c r="D8014" s="126" t="s">
        <v>21078</v>
      </c>
    </row>
    <row r="8015" spans="1:4" ht="15" x14ac:dyDescent="0.2">
      <c r="A8015" s="33">
        <v>1744</v>
      </c>
      <c r="B8015" s="124" t="s">
        <v>21079</v>
      </c>
      <c r="C8015" s="125" t="s">
        <v>14755</v>
      </c>
      <c r="D8015" s="126" t="s">
        <v>21080</v>
      </c>
    </row>
    <row r="8016" spans="1:4" ht="15" x14ac:dyDescent="0.2">
      <c r="A8016" s="33">
        <v>1743</v>
      </c>
      <c r="B8016" s="124" t="s">
        <v>21081</v>
      </c>
      <c r="C8016" s="125" t="s">
        <v>14755</v>
      </c>
      <c r="D8016" s="126" t="s">
        <v>21082</v>
      </c>
    </row>
    <row r="8017" spans="1:4" ht="15" x14ac:dyDescent="0.2">
      <c r="A8017" s="33">
        <v>7241</v>
      </c>
      <c r="B8017" s="124" t="s">
        <v>21083</v>
      </c>
      <c r="C8017" s="125" t="s">
        <v>1409</v>
      </c>
      <c r="D8017" s="126" t="s">
        <v>2957</v>
      </c>
    </row>
    <row r="8018" spans="1:4" ht="30" x14ac:dyDescent="0.2">
      <c r="A8018" s="33">
        <v>39640</v>
      </c>
      <c r="B8018" s="124" t="s">
        <v>21084</v>
      </c>
      <c r="C8018" s="125" t="s">
        <v>14755</v>
      </c>
      <c r="D8018" s="126" t="s">
        <v>3808</v>
      </c>
    </row>
    <row r="8019" spans="1:4" ht="30" x14ac:dyDescent="0.2">
      <c r="A8019" s="33">
        <v>11013</v>
      </c>
      <c r="B8019" s="124" t="s">
        <v>21085</v>
      </c>
      <c r="C8019" s="125" t="s">
        <v>14755</v>
      </c>
      <c r="D8019" s="126" t="s">
        <v>868</v>
      </c>
    </row>
    <row r="8020" spans="1:4" ht="30" x14ac:dyDescent="0.2">
      <c r="A8020" s="33">
        <v>11017</v>
      </c>
      <c r="B8020" s="124" t="s">
        <v>21086</v>
      </c>
      <c r="C8020" s="125" t="s">
        <v>14755</v>
      </c>
      <c r="D8020" s="126" t="s">
        <v>6666</v>
      </c>
    </row>
    <row r="8021" spans="1:4" ht="30" x14ac:dyDescent="0.2">
      <c r="A8021" s="33">
        <v>20236</v>
      </c>
      <c r="B8021" s="124" t="s">
        <v>21087</v>
      </c>
      <c r="C8021" s="125" t="s">
        <v>14755</v>
      </c>
      <c r="D8021" s="126" t="s">
        <v>21088</v>
      </c>
    </row>
    <row r="8022" spans="1:4" ht="30" x14ac:dyDescent="0.2">
      <c r="A8022" s="33">
        <v>7215</v>
      </c>
      <c r="B8022" s="124" t="s">
        <v>21089</v>
      </c>
      <c r="C8022" s="125" t="s">
        <v>14755</v>
      </c>
      <c r="D8022" s="126" t="s">
        <v>1222</v>
      </c>
    </row>
    <row r="8023" spans="1:4" ht="30" x14ac:dyDescent="0.2">
      <c r="A8023" s="33">
        <v>7216</v>
      </c>
      <c r="B8023" s="124" t="s">
        <v>21090</v>
      </c>
      <c r="C8023" s="125" t="s">
        <v>14755</v>
      </c>
      <c r="D8023" s="126" t="s">
        <v>21091</v>
      </c>
    </row>
    <row r="8024" spans="1:4" ht="30" x14ac:dyDescent="0.2">
      <c r="A8024" s="33">
        <v>20235</v>
      </c>
      <c r="B8024" s="124" t="s">
        <v>21092</v>
      </c>
      <c r="C8024" s="125" t="s">
        <v>14755</v>
      </c>
      <c r="D8024" s="126" t="s">
        <v>21093</v>
      </c>
    </row>
    <row r="8025" spans="1:4" ht="15" x14ac:dyDescent="0.2">
      <c r="A8025" s="33">
        <v>7181</v>
      </c>
      <c r="B8025" s="124" t="s">
        <v>21094</v>
      </c>
      <c r="C8025" s="125" t="s">
        <v>14755</v>
      </c>
      <c r="D8025" s="126" t="s">
        <v>286</v>
      </c>
    </row>
    <row r="8026" spans="1:4" ht="30" x14ac:dyDescent="0.2">
      <c r="A8026" s="33">
        <v>40866</v>
      </c>
      <c r="B8026" s="124" t="s">
        <v>21095</v>
      </c>
      <c r="C8026" s="125" t="s">
        <v>14755</v>
      </c>
      <c r="D8026" s="126" t="s">
        <v>4685</v>
      </c>
    </row>
    <row r="8027" spans="1:4" ht="30" x14ac:dyDescent="0.2">
      <c r="A8027" s="33">
        <v>7214</v>
      </c>
      <c r="B8027" s="124" t="s">
        <v>21096</v>
      </c>
      <c r="C8027" s="125" t="s">
        <v>14755</v>
      </c>
      <c r="D8027" s="126" t="s">
        <v>17905</v>
      </c>
    </row>
    <row r="8028" spans="1:4" ht="30" x14ac:dyDescent="0.2">
      <c r="A8028" s="33">
        <v>7219</v>
      </c>
      <c r="B8028" s="124" t="s">
        <v>21097</v>
      </c>
      <c r="C8028" s="125" t="s">
        <v>14755</v>
      </c>
      <c r="D8028" s="126" t="s">
        <v>13992</v>
      </c>
    </row>
    <row r="8029" spans="1:4" ht="15" x14ac:dyDescent="0.2">
      <c r="A8029" s="33">
        <v>37972</v>
      </c>
      <c r="B8029" s="124" t="s">
        <v>21098</v>
      </c>
      <c r="C8029" s="125" t="s">
        <v>14755</v>
      </c>
      <c r="D8029" s="126" t="s">
        <v>4616</v>
      </c>
    </row>
    <row r="8030" spans="1:4" ht="15" x14ac:dyDescent="0.2">
      <c r="A8030" s="33">
        <v>37973</v>
      </c>
      <c r="B8030" s="124" t="s">
        <v>21099</v>
      </c>
      <c r="C8030" s="125" t="s">
        <v>14755</v>
      </c>
      <c r="D8030" s="126" t="s">
        <v>362</v>
      </c>
    </row>
    <row r="8031" spans="1:4" ht="15" x14ac:dyDescent="0.2">
      <c r="A8031" s="33">
        <v>37971</v>
      </c>
      <c r="B8031" s="124" t="s">
        <v>21100</v>
      </c>
      <c r="C8031" s="125" t="s">
        <v>14755</v>
      </c>
      <c r="D8031" s="126" t="s">
        <v>21101</v>
      </c>
    </row>
    <row r="8032" spans="1:4" ht="15" x14ac:dyDescent="0.2">
      <c r="A8032" s="33">
        <v>20094</v>
      </c>
      <c r="B8032" s="124" t="s">
        <v>21102</v>
      </c>
      <c r="C8032" s="125" t="s">
        <v>14755</v>
      </c>
      <c r="D8032" s="126" t="s">
        <v>18835</v>
      </c>
    </row>
    <row r="8033" spans="1:4" ht="15" x14ac:dyDescent="0.2">
      <c r="A8033" s="33">
        <v>20095</v>
      </c>
      <c r="B8033" s="124" t="s">
        <v>21103</v>
      </c>
      <c r="C8033" s="125" t="s">
        <v>14755</v>
      </c>
      <c r="D8033" s="126" t="s">
        <v>18670</v>
      </c>
    </row>
    <row r="8034" spans="1:4" ht="15" x14ac:dyDescent="0.2">
      <c r="A8034" s="33">
        <v>1954</v>
      </c>
      <c r="B8034" s="124" t="s">
        <v>21104</v>
      </c>
      <c r="C8034" s="125" t="s">
        <v>14755</v>
      </c>
      <c r="D8034" s="126" t="s">
        <v>21105</v>
      </c>
    </row>
    <row r="8035" spans="1:4" ht="15" x14ac:dyDescent="0.2">
      <c r="A8035" s="33">
        <v>1926</v>
      </c>
      <c r="B8035" s="124" t="s">
        <v>21106</v>
      </c>
      <c r="C8035" s="125" t="s">
        <v>14755</v>
      </c>
      <c r="D8035" s="126" t="s">
        <v>287</v>
      </c>
    </row>
    <row r="8036" spans="1:4" ht="15" x14ac:dyDescent="0.2">
      <c r="A8036" s="33">
        <v>1927</v>
      </c>
      <c r="B8036" s="124" t="s">
        <v>21107</v>
      </c>
      <c r="C8036" s="125" t="s">
        <v>14755</v>
      </c>
      <c r="D8036" s="126" t="s">
        <v>223</v>
      </c>
    </row>
    <row r="8037" spans="1:4" ht="15" x14ac:dyDescent="0.2">
      <c r="A8037" s="33">
        <v>1923</v>
      </c>
      <c r="B8037" s="124" t="s">
        <v>21108</v>
      </c>
      <c r="C8037" s="125" t="s">
        <v>14755</v>
      </c>
      <c r="D8037" s="126" t="s">
        <v>763</v>
      </c>
    </row>
    <row r="8038" spans="1:4" ht="15" x14ac:dyDescent="0.2">
      <c r="A8038" s="33">
        <v>1929</v>
      </c>
      <c r="B8038" s="124" t="s">
        <v>21109</v>
      </c>
      <c r="C8038" s="125" t="s">
        <v>14755</v>
      </c>
      <c r="D8038" s="126" t="s">
        <v>753</v>
      </c>
    </row>
    <row r="8039" spans="1:4" ht="15" x14ac:dyDescent="0.2">
      <c r="A8039" s="33">
        <v>1930</v>
      </c>
      <c r="B8039" s="124" t="s">
        <v>21110</v>
      </c>
      <c r="C8039" s="125" t="s">
        <v>14755</v>
      </c>
      <c r="D8039" s="126" t="s">
        <v>6613</v>
      </c>
    </row>
    <row r="8040" spans="1:4" ht="15" x14ac:dyDescent="0.2">
      <c r="A8040" s="33">
        <v>1924</v>
      </c>
      <c r="B8040" s="124" t="s">
        <v>21111</v>
      </c>
      <c r="C8040" s="125" t="s">
        <v>14755</v>
      </c>
      <c r="D8040" s="126" t="s">
        <v>14246</v>
      </c>
    </row>
    <row r="8041" spans="1:4" ht="15" x14ac:dyDescent="0.2">
      <c r="A8041" s="33">
        <v>1922</v>
      </c>
      <c r="B8041" s="124" t="s">
        <v>21112</v>
      </c>
      <c r="C8041" s="125" t="s">
        <v>14755</v>
      </c>
      <c r="D8041" s="126" t="s">
        <v>21113</v>
      </c>
    </row>
    <row r="8042" spans="1:4" ht="15" x14ac:dyDescent="0.2">
      <c r="A8042" s="33">
        <v>1953</v>
      </c>
      <c r="B8042" s="124" t="s">
        <v>21114</v>
      </c>
      <c r="C8042" s="125" t="s">
        <v>14755</v>
      </c>
      <c r="D8042" s="126" t="s">
        <v>1351</v>
      </c>
    </row>
    <row r="8043" spans="1:4" ht="15" x14ac:dyDescent="0.2">
      <c r="A8043" s="33">
        <v>1962</v>
      </c>
      <c r="B8043" s="124" t="s">
        <v>21115</v>
      </c>
      <c r="C8043" s="125" t="s">
        <v>14755</v>
      </c>
      <c r="D8043" s="126" t="s">
        <v>21116</v>
      </c>
    </row>
    <row r="8044" spans="1:4" ht="15" x14ac:dyDescent="0.2">
      <c r="A8044" s="33">
        <v>1955</v>
      </c>
      <c r="B8044" s="124" t="s">
        <v>21117</v>
      </c>
      <c r="C8044" s="125" t="s">
        <v>14755</v>
      </c>
      <c r="D8044" s="126" t="s">
        <v>190</v>
      </c>
    </row>
    <row r="8045" spans="1:4" ht="15" x14ac:dyDescent="0.2">
      <c r="A8045" s="33">
        <v>1956</v>
      </c>
      <c r="B8045" s="124" t="s">
        <v>21118</v>
      </c>
      <c r="C8045" s="125" t="s">
        <v>14755</v>
      </c>
      <c r="D8045" s="126" t="s">
        <v>731</v>
      </c>
    </row>
    <row r="8046" spans="1:4" ht="15" x14ac:dyDescent="0.2">
      <c r="A8046" s="33">
        <v>1957</v>
      </c>
      <c r="B8046" s="124" t="s">
        <v>21119</v>
      </c>
      <c r="C8046" s="125" t="s">
        <v>14755</v>
      </c>
      <c r="D8046" s="126" t="s">
        <v>381</v>
      </c>
    </row>
    <row r="8047" spans="1:4" ht="15" x14ac:dyDescent="0.2">
      <c r="A8047" s="33">
        <v>1958</v>
      </c>
      <c r="B8047" s="124" t="s">
        <v>21120</v>
      </c>
      <c r="C8047" s="125" t="s">
        <v>14755</v>
      </c>
      <c r="D8047" s="126" t="s">
        <v>5794</v>
      </c>
    </row>
    <row r="8048" spans="1:4" ht="15" x14ac:dyDescent="0.2">
      <c r="A8048" s="33">
        <v>1959</v>
      </c>
      <c r="B8048" s="124" t="s">
        <v>21121</v>
      </c>
      <c r="C8048" s="125" t="s">
        <v>14755</v>
      </c>
      <c r="D8048" s="126" t="s">
        <v>1259</v>
      </c>
    </row>
    <row r="8049" spans="1:4" ht="15" x14ac:dyDescent="0.2">
      <c r="A8049" s="33">
        <v>1925</v>
      </c>
      <c r="B8049" s="124" t="s">
        <v>21122</v>
      </c>
      <c r="C8049" s="125" t="s">
        <v>14755</v>
      </c>
      <c r="D8049" s="126" t="s">
        <v>14253</v>
      </c>
    </row>
    <row r="8050" spans="1:4" ht="15" x14ac:dyDescent="0.2">
      <c r="A8050" s="33">
        <v>1960</v>
      </c>
      <c r="B8050" s="124" t="s">
        <v>21123</v>
      </c>
      <c r="C8050" s="125" t="s">
        <v>14755</v>
      </c>
      <c r="D8050" s="126" t="s">
        <v>13670</v>
      </c>
    </row>
    <row r="8051" spans="1:4" ht="15" x14ac:dyDescent="0.2">
      <c r="A8051" s="33">
        <v>1961</v>
      </c>
      <c r="B8051" s="124" t="s">
        <v>21124</v>
      </c>
      <c r="C8051" s="125" t="s">
        <v>14755</v>
      </c>
      <c r="D8051" s="126" t="s">
        <v>13819</v>
      </c>
    </row>
    <row r="8052" spans="1:4" ht="15" x14ac:dyDescent="0.2">
      <c r="A8052" s="33">
        <v>38426</v>
      </c>
      <c r="B8052" s="124" t="s">
        <v>21125</v>
      </c>
      <c r="C8052" s="125" t="s">
        <v>14755</v>
      </c>
      <c r="D8052" s="126" t="s">
        <v>1387</v>
      </c>
    </row>
    <row r="8053" spans="1:4" ht="15" x14ac:dyDescent="0.2">
      <c r="A8053" s="33">
        <v>38423</v>
      </c>
      <c r="B8053" s="124" t="s">
        <v>21126</v>
      </c>
      <c r="C8053" s="125" t="s">
        <v>14755</v>
      </c>
      <c r="D8053" s="126" t="s">
        <v>21127</v>
      </c>
    </row>
    <row r="8054" spans="1:4" ht="15" x14ac:dyDescent="0.2">
      <c r="A8054" s="33">
        <v>38421</v>
      </c>
      <c r="B8054" s="124" t="s">
        <v>21128</v>
      </c>
      <c r="C8054" s="125" t="s">
        <v>14755</v>
      </c>
      <c r="D8054" s="126" t="s">
        <v>21129</v>
      </c>
    </row>
    <row r="8055" spans="1:4" ht="15" x14ac:dyDescent="0.2">
      <c r="A8055" s="33">
        <v>38422</v>
      </c>
      <c r="B8055" s="124" t="s">
        <v>21130</v>
      </c>
      <c r="C8055" s="125" t="s">
        <v>14755</v>
      </c>
      <c r="D8055" s="126" t="s">
        <v>21131</v>
      </c>
    </row>
    <row r="8056" spans="1:4" ht="15" x14ac:dyDescent="0.2">
      <c r="A8056" s="33">
        <v>39866</v>
      </c>
      <c r="B8056" s="124" t="s">
        <v>21132</v>
      </c>
      <c r="C8056" s="125" t="s">
        <v>14755</v>
      </c>
      <c r="D8056" s="126" t="s">
        <v>422</v>
      </c>
    </row>
    <row r="8057" spans="1:4" ht="15" x14ac:dyDescent="0.2">
      <c r="A8057" s="33">
        <v>39867</v>
      </c>
      <c r="B8057" s="124" t="s">
        <v>21133</v>
      </c>
      <c r="C8057" s="125" t="s">
        <v>14755</v>
      </c>
      <c r="D8057" s="126" t="s">
        <v>16535</v>
      </c>
    </row>
    <row r="8058" spans="1:4" ht="15" x14ac:dyDescent="0.2">
      <c r="A8058" s="33">
        <v>39868</v>
      </c>
      <c r="B8058" s="124" t="s">
        <v>21134</v>
      </c>
      <c r="C8058" s="125" t="s">
        <v>14755</v>
      </c>
      <c r="D8058" s="126" t="s">
        <v>14735</v>
      </c>
    </row>
    <row r="8059" spans="1:4" ht="15" x14ac:dyDescent="0.2">
      <c r="A8059" s="33">
        <v>37999</v>
      </c>
      <c r="B8059" s="124" t="s">
        <v>21135</v>
      </c>
      <c r="C8059" s="125" t="s">
        <v>14755</v>
      </c>
      <c r="D8059" s="126" t="s">
        <v>454</v>
      </c>
    </row>
    <row r="8060" spans="1:4" ht="15" x14ac:dyDescent="0.2">
      <c r="A8060" s="33">
        <v>38000</v>
      </c>
      <c r="B8060" s="124" t="s">
        <v>21136</v>
      </c>
      <c r="C8060" s="125" t="s">
        <v>14755</v>
      </c>
      <c r="D8060" s="126" t="s">
        <v>710</v>
      </c>
    </row>
    <row r="8061" spans="1:4" ht="15" x14ac:dyDescent="0.2">
      <c r="A8061" s="33">
        <v>38129</v>
      </c>
      <c r="B8061" s="124" t="s">
        <v>21137</v>
      </c>
      <c r="C8061" s="125" t="s">
        <v>14755</v>
      </c>
      <c r="D8061" s="126" t="s">
        <v>584</v>
      </c>
    </row>
    <row r="8062" spans="1:4" ht="15" x14ac:dyDescent="0.2">
      <c r="A8062" s="33">
        <v>38025</v>
      </c>
      <c r="B8062" s="124" t="s">
        <v>21138</v>
      </c>
      <c r="C8062" s="125" t="s">
        <v>14755</v>
      </c>
      <c r="D8062" s="126" t="s">
        <v>161</v>
      </c>
    </row>
    <row r="8063" spans="1:4" ht="15" x14ac:dyDescent="0.2">
      <c r="A8063" s="33">
        <v>38026</v>
      </c>
      <c r="B8063" s="124" t="s">
        <v>21139</v>
      </c>
      <c r="C8063" s="125" t="s">
        <v>14755</v>
      </c>
      <c r="D8063" s="126" t="s">
        <v>434</v>
      </c>
    </row>
    <row r="8064" spans="1:4" ht="15" x14ac:dyDescent="0.2">
      <c r="A8064" s="33">
        <v>1858</v>
      </c>
      <c r="B8064" s="124" t="s">
        <v>21140</v>
      </c>
      <c r="C8064" s="125" t="s">
        <v>14755</v>
      </c>
      <c r="D8064" s="126" t="s">
        <v>21141</v>
      </c>
    </row>
    <row r="8065" spans="1:4" ht="15" x14ac:dyDescent="0.2">
      <c r="A8065" s="33">
        <v>1844</v>
      </c>
      <c r="B8065" s="124" t="s">
        <v>21142</v>
      </c>
      <c r="C8065" s="125" t="s">
        <v>14755</v>
      </c>
      <c r="D8065" s="126" t="s">
        <v>971</v>
      </c>
    </row>
    <row r="8066" spans="1:4" ht="15" x14ac:dyDescent="0.2">
      <c r="A8066" s="33">
        <v>1863</v>
      </c>
      <c r="B8066" s="124" t="s">
        <v>21143</v>
      </c>
      <c r="C8066" s="125" t="s">
        <v>14755</v>
      </c>
      <c r="D8066" s="126" t="s">
        <v>21144</v>
      </c>
    </row>
    <row r="8067" spans="1:4" ht="15" x14ac:dyDescent="0.2">
      <c r="A8067" s="33">
        <v>1865</v>
      </c>
      <c r="B8067" s="124" t="s">
        <v>21145</v>
      </c>
      <c r="C8067" s="125" t="s">
        <v>14755</v>
      </c>
      <c r="D8067" s="126" t="s">
        <v>21146</v>
      </c>
    </row>
    <row r="8068" spans="1:4" ht="15" x14ac:dyDescent="0.2">
      <c r="A8068" s="33">
        <v>36355</v>
      </c>
      <c r="B8068" s="124" t="s">
        <v>21147</v>
      </c>
      <c r="C8068" s="125" t="s">
        <v>14755</v>
      </c>
      <c r="D8068" s="126" t="s">
        <v>343</v>
      </c>
    </row>
    <row r="8069" spans="1:4" ht="15" x14ac:dyDescent="0.2">
      <c r="A8069" s="33">
        <v>36356</v>
      </c>
      <c r="B8069" s="124" t="s">
        <v>21148</v>
      </c>
      <c r="C8069" s="125" t="s">
        <v>14755</v>
      </c>
      <c r="D8069" s="126" t="s">
        <v>555</v>
      </c>
    </row>
    <row r="8070" spans="1:4" ht="15" x14ac:dyDescent="0.2">
      <c r="A8070" s="33">
        <v>1932</v>
      </c>
      <c r="B8070" s="124" t="s">
        <v>21149</v>
      </c>
      <c r="C8070" s="125" t="s">
        <v>14755</v>
      </c>
      <c r="D8070" s="126" t="s">
        <v>620</v>
      </c>
    </row>
    <row r="8071" spans="1:4" ht="15" x14ac:dyDescent="0.2">
      <c r="A8071" s="33">
        <v>1933</v>
      </c>
      <c r="B8071" s="124" t="s">
        <v>21150</v>
      </c>
      <c r="C8071" s="125" t="s">
        <v>14755</v>
      </c>
      <c r="D8071" s="126" t="s">
        <v>2418</v>
      </c>
    </row>
    <row r="8072" spans="1:4" ht="15" x14ac:dyDescent="0.2">
      <c r="A8072" s="33">
        <v>1951</v>
      </c>
      <c r="B8072" s="124" t="s">
        <v>21151</v>
      </c>
      <c r="C8072" s="125" t="s">
        <v>14755</v>
      </c>
      <c r="D8072" s="126" t="s">
        <v>18491</v>
      </c>
    </row>
    <row r="8073" spans="1:4" ht="15" x14ac:dyDescent="0.2">
      <c r="A8073" s="33">
        <v>1966</v>
      </c>
      <c r="B8073" s="124" t="s">
        <v>21152</v>
      </c>
      <c r="C8073" s="125" t="s">
        <v>14755</v>
      </c>
      <c r="D8073" s="126" t="s">
        <v>532</v>
      </c>
    </row>
    <row r="8074" spans="1:4" ht="15" x14ac:dyDescent="0.2">
      <c r="A8074" s="33">
        <v>1952</v>
      </c>
      <c r="B8074" s="124" t="s">
        <v>21153</v>
      </c>
      <c r="C8074" s="125" t="s">
        <v>14755</v>
      </c>
      <c r="D8074" s="126" t="s">
        <v>14479</v>
      </c>
    </row>
    <row r="8075" spans="1:4" ht="15" x14ac:dyDescent="0.2">
      <c r="A8075" s="33">
        <v>20104</v>
      </c>
      <c r="B8075" s="124" t="s">
        <v>21154</v>
      </c>
      <c r="C8075" s="125" t="s">
        <v>14755</v>
      </c>
      <c r="D8075" s="126" t="s">
        <v>21155</v>
      </c>
    </row>
    <row r="8076" spans="1:4" ht="15" x14ac:dyDescent="0.2">
      <c r="A8076" s="33">
        <v>20105</v>
      </c>
      <c r="B8076" s="124" t="s">
        <v>21156</v>
      </c>
      <c r="C8076" s="125" t="s">
        <v>14755</v>
      </c>
      <c r="D8076" s="126" t="s">
        <v>21157</v>
      </c>
    </row>
    <row r="8077" spans="1:4" ht="15" x14ac:dyDescent="0.2">
      <c r="A8077" s="33">
        <v>1965</v>
      </c>
      <c r="B8077" s="124" t="s">
        <v>21158</v>
      </c>
      <c r="C8077" s="125" t="s">
        <v>14755</v>
      </c>
      <c r="D8077" s="126" t="s">
        <v>4818</v>
      </c>
    </row>
    <row r="8078" spans="1:4" ht="15" x14ac:dyDescent="0.2">
      <c r="A8078" s="33">
        <v>10765</v>
      </c>
      <c r="B8078" s="124" t="s">
        <v>21159</v>
      </c>
      <c r="C8078" s="125" t="s">
        <v>14755</v>
      </c>
      <c r="D8078" s="126" t="s">
        <v>13727</v>
      </c>
    </row>
    <row r="8079" spans="1:4" ht="15" x14ac:dyDescent="0.2">
      <c r="A8079" s="33">
        <v>10767</v>
      </c>
      <c r="B8079" s="124" t="s">
        <v>21160</v>
      </c>
      <c r="C8079" s="125" t="s">
        <v>14755</v>
      </c>
      <c r="D8079" s="126" t="s">
        <v>4920</v>
      </c>
    </row>
    <row r="8080" spans="1:4" ht="15" x14ac:dyDescent="0.2">
      <c r="A8080" s="33">
        <v>1970</v>
      </c>
      <c r="B8080" s="124" t="s">
        <v>21161</v>
      </c>
      <c r="C8080" s="125" t="s">
        <v>14755</v>
      </c>
      <c r="D8080" s="126" t="s">
        <v>21162</v>
      </c>
    </row>
    <row r="8081" spans="1:4" ht="15" x14ac:dyDescent="0.2">
      <c r="A8081" s="33">
        <v>1967</v>
      </c>
      <c r="B8081" s="124" t="s">
        <v>21163</v>
      </c>
      <c r="C8081" s="125" t="s">
        <v>14755</v>
      </c>
      <c r="D8081" s="126" t="s">
        <v>579</v>
      </c>
    </row>
    <row r="8082" spans="1:4" ht="15" x14ac:dyDescent="0.2">
      <c r="A8082" s="33">
        <v>1968</v>
      </c>
      <c r="B8082" s="124" t="s">
        <v>21164</v>
      </c>
      <c r="C8082" s="125" t="s">
        <v>14755</v>
      </c>
      <c r="D8082" s="126" t="s">
        <v>363</v>
      </c>
    </row>
    <row r="8083" spans="1:4" ht="15" x14ac:dyDescent="0.2">
      <c r="A8083" s="33">
        <v>1969</v>
      </c>
      <c r="B8083" s="124" t="s">
        <v>21165</v>
      </c>
      <c r="C8083" s="125" t="s">
        <v>14755</v>
      </c>
      <c r="D8083" s="126" t="s">
        <v>13284</v>
      </c>
    </row>
    <row r="8084" spans="1:4" ht="15" x14ac:dyDescent="0.2">
      <c r="A8084" s="33">
        <v>1839</v>
      </c>
      <c r="B8084" s="124" t="s">
        <v>21166</v>
      </c>
      <c r="C8084" s="125" t="s">
        <v>14755</v>
      </c>
      <c r="D8084" s="126" t="s">
        <v>21167</v>
      </c>
    </row>
    <row r="8085" spans="1:4" ht="15" x14ac:dyDescent="0.2">
      <c r="A8085" s="33">
        <v>1835</v>
      </c>
      <c r="B8085" s="124" t="s">
        <v>21168</v>
      </c>
      <c r="C8085" s="125" t="s">
        <v>14755</v>
      </c>
      <c r="D8085" s="126" t="s">
        <v>13728</v>
      </c>
    </row>
    <row r="8086" spans="1:4" ht="15" x14ac:dyDescent="0.2">
      <c r="A8086" s="33">
        <v>1823</v>
      </c>
      <c r="B8086" s="124" t="s">
        <v>21169</v>
      </c>
      <c r="C8086" s="125" t="s">
        <v>14755</v>
      </c>
      <c r="D8086" s="126" t="s">
        <v>21170</v>
      </c>
    </row>
    <row r="8087" spans="1:4" ht="15" x14ac:dyDescent="0.2">
      <c r="A8087" s="33">
        <v>1827</v>
      </c>
      <c r="B8087" s="124" t="s">
        <v>21171</v>
      </c>
      <c r="C8087" s="125" t="s">
        <v>14755</v>
      </c>
      <c r="D8087" s="126" t="s">
        <v>21172</v>
      </c>
    </row>
    <row r="8088" spans="1:4" ht="15" x14ac:dyDescent="0.2">
      <c r="A8088" s="33">
        <v>1831</v>
      </c>
      <c r="B8088" s="124" t="s">
        <v>21173</v>
      </c>
      <c r="C8088" s="125" t="s">
        <v>14755</v>
      </c>
      <c r="D8088" s="126" t="s">
        <v>21174</v>
      </c>
    </row>
    <row r="8089" spans="1:4" ht="15" x14ac:dyDescent="0.2">
      <c r="A8089" s="33">
        <v>1825</v>
      </c>
      <c r="B8089" s="124" t="s">
        <v>21175</v>
      </c>
      <c r="C8089" s="125" t="s">
        <v>14755</v>
      </c>
      <c r="D8089" s="126" t="s">
        <v>21176</v>
      </c>
    </row>
    <row r="8090" spans="1:4" ht="15" x14ac:dyDescent="0.2">
      <c r="A8090" s="33">
        <v>1828</v>
      </c>
      <c r="B8090" s="124" t="s">
        <v>21177</v>
      </c>
      <c r="C8090" s="125" t="s">
        <v>14755</v>
      </c>
      <c r="D8090" s="126" t="s">
        <v>21178</v>
      </c>
    </row>
    <row r="8091" spans="1:4" ht="15" x14ac:dyDescent="0.2">
      <c r="A8091" s="33">
        <v>1845</v>
      </c>
      <c r="B8091" s="124" t="s">
        <v>21179</v>
      </c>
      <c r="C8091" s="125" t="s">
        <v>14755</v>
      </c>
      <c r="D8091" s="126" t="s">
        <v>14717</v>
      </c>
    </row>
    <row r="8092" spans="1:4" ht="15" x14ac:dyDescent="0.2">
      <c r="A8092" s="33">
        <v>1824</v>
      </c>
      <c r="B8092" s="124" t="s">
        <v>21180</v>
      </c>
      <c r="C8092" s="125" t="s">
        <v>14755</v>
      </c>
      <c r="D8092" s="126" t="s">
        <v>14002</v>
      </c>
    </row>
    <row r="8093" spans="1:4" ht="15" x14ac:dyDescent="0.2">
      <c r="A8093" s="33">
        <v>1941</v>
      </c>
      <c r="B8093" s="124" t="s">
        <v>21181</v>
      </c>
      <c r="C8093" s="125" t="s">
        <v>14755</v>
      </c>
      <c r="D8093" s="126" t="s">
        <v>13859</v>
      </c>
    </row>
    <row r="8094" spans="1:4" ht="15" x14ac:dyDescent="0.2">
      <c r="A8094" s="33">
        <v>1940</v>
      </c>
      <c r="B8094" s="124" t="s">
        <v>21182</v>
      </c>
      <c r="C8094" s="125" t="s">
        <v>14755</v>
      </c>
      <c r="D8094" s="126" t="s">
        <v>14397</v>
      </c>
    </row>
    <row r="8095" spans="1:4" ht="15" x14ac:dyDescent="0.2">
      <c r="A8095" s="33">
        <v>1937</v>
      </c>
      <c r="B8095" s="124" t="s">
        <v>21183</v>
      </c>
      <c r="C8095" s="125" t="s">
        <v>14755</v>
      </c>
      <c r="D8095" s="126" t="s">
        <v>780</v>
      </c>
    </row>
    <row r="8096" spans="1:4" ht="15" x14ac:dyDescent="0.2">
      <c r="A8096" s="33">
        <v>1939</v>
      </c>
      <c r="B8096" s="124" t="s">
        <v>21184</v>
      </c>
      <c r="C8096" s="125" t="s">
        <v>14755</v>
      </c>
      <c r="D8096" s="126" t="s">
        <v>358</v>
      </c>
    </row>
    <row r="8097" spans="1:4" ht="15" x14ac:dyDescent="0.2">
      <c r="A8097" s="33">
        <v>1942</v>
      </c>
      <c r="B8097" s="124" t="s">
        <v>21185</v>
      </c>
      <c r="C8097" s="125" t="s">
        <v>14755</v>
      </c>
      <c r="D8097" s="126" t="s">
        <v>147</v>
      </c>
    </row>
    <row r="8098" spans="1:4" ht="15" x14ac:dyDescent="0.2">
      <c r="A8098" s="33">
        <v>1938</v>
      </c>
      <c r="B8098" s="124" t="s">
        <v>21186</v>
      </c>
      <c r="C8098" s="125" t="s">
        <v>14755</v>
      </c>
      <c r="D8098" s="126" t="s">
        <v>245</v>
      </c>
    </row>
    <row r="8099" spans="1:4" ht="30" x14ac:dyDescent="0.2">
      <c r="A8099" s="33">
        <v>42692</v>
      </c>
      <c r="B8099" s="124" t="s">
        <v>21187</v>
      </c>
      <c r="C8099" s="125" t="s">
        <v>14755</v>
      </c>
      <c r="D8099" s="126" t="s">
        <v>21188</v>
      </c>
    </row>
    <row r="8100" spans="1:4" ht="30" x14ac:dyDescent="0.2">
      <c r="A8100" s="33">
        <v>42693</v>
      </c>
      <c r="B8100" s="124" t="s">
        <v>21189</v>
      </c>
      <c r="C8100" s="125" t="s">
        <v>14755</v>
      </c>
      <c r="D8100" s="126" t="s">
        <v>21190</v>
      </c>
    </row>
    <row r="8101" spans="1:4" ht="30" x14ac:dyDescent="0.2">
      <c r="A8101" s="33">
        <v>42695</v>
      </c>
      <c r="B8101" s="124" t="s">
        <v>21191</v>
      </c>
      <c r="C8101" s="125" t="s">
        <v>14755</v>
      </c>
      <c r="D8101" s="126" t="s">
        <v>21192</v>
      </c>
    </row>
    <row r="8102" spans="1:4" ht="30" x14ac:dyDescent="0.2">
      <c r="A8102" s="33">
        <v>42694</v>
      </c>
      <c r="B8102" s="124" t="s">
        <v>21193</v>
      </c>
      <c r="C8102" s="125" t="s">
        <v>14755</v>
      </c>
      <c r="D8102" s="126" t="s">
        <v>21194</v>
      </c>
    </row>
    <row r="8103" spans="1:4" ht="15" x14ac:dyDescent="0.2">
      <c r="A8103" s="33">
        <v>20097</v>
      </c>
      <c r="B8103" s="124" t="s">
        <v>21195</v>
      </c>
      <c r="C8103" s="125" t="s">
        <v>14755</v>
      </c>
      <c r="D8103" s="126" t="s">
        <v>21196</v>
      </c>
    </row>
    <row r="8104" spans="1:4" ht="15" x14ac:dyDescent="0.2">
      <c r="A8104" s="33">
        <v>20098</v>
      </c>
      <c r="B8104" s="124" t="s">
        <v>21197</v>
      </c>
      <c r="C8104" s="125" t="s">
        <v>14755</v>
      </c>
      <c r="D8104" s="126" t="s">
        <v>17253</v>
      </c>
    </row>
    <row r="8105" spans="1:4" ht="15" x14ac:dyDescent="0.2">
      <c r="A8105" s="33">
        <v>20096</v>
      </c>
      <c r="B8105" s="124" t="s">
        <v>21198</v>
      </c>
      <c r="C8105" s="125" t="s">
        <v>14755</v>
      </c>
      <c r="D8105" s="126" t="s">
        <v>17856</v>
      </c>
    </row>
    <row r="8106" spans="1:4" ht="15" x14ac:dyDescent="0.2">
      <c r="A8106" s="33">
        <v>1964</v>
      </c>
      <c r="B8106" s="124" t="s">
        <v>21199</v>
      </c>
      <c r="C8106" s="125" t="s">
        <v>14755</v>
      </c>
      <c r="D8106" s="126" t="s">
        <v>21200</v>
      </c>
    </row>
    <row r="8107" spans="1:4" ht="15" x14ac:dyDescent="0.2">
      <c r="A8107" s="33">
        <v>1880</v>
      </c>
      <c r="B8107" s="124" t="s">
        <v>21201</v>
      </c>
      <c r="C8107" s="125" t="s">
        <v>14755</v>
      </c>
      <c r="D8107" s="126" t="s">
        <v>105</v>
      </c>
    </row>
    <row r="8108" spans="1:4" ht="15" x14ac:dyDescent="0.2">
      <c r="A8108" s="33">
        <v>39274</v>
      </c>
      <c r="B8108" s="124" t="s">
        <v>21202</v>
      </c>
      <c r="C8108" s="125" t="s">
        <v>14755</v>
      </c>
      <c r="D8108" s="126" t="s">
        <v>2316</v>
      </c>
    </row>
    <row r="8109" spans="1:4" ht="15" x14ac:dyDescent="0.2">
      <c r="A8109" s="33">
        <v>2628</v>
      </c>
      <c r="B8109" s="124" t="s">
        <v>21203</v>
      </c>
      <c r="C8109" s="125" t="s">
        <v>14755</v>
      </c>
      <c r="D8109" s="126" t="s">
        <v>14719</v>
      </c>
    </row>
    <row r="8110" spans="1:4" ht="15" x14ac:dyDescent="0.2">
      <c r="A8110" s="33">
        <v>2622</v>
      </c>
      <c r="B8110" s="124" t="s">
        <v>21204</v>
      </c>
      <c r="C8110" s="125" t="s">
        <v>14755</v>
      </c>
      <c r="D8110" s="126" t="s">
        <v>183</v>
      </c>
    </row>
    <row r="8111" spans="1:4" ht="15" x14ac:dyDescent="0.2">
      <c r="A8111" s="33">
        <v>2623</v>
      </c>
      <c r="B8111" s="124" t="s">
        <v>21205</v>
      </c>
      <c r="C8111" s="125" t="s">
        <v>14755</v>
      </c>
      <c r="D8111" s="126" t="s">
        <v>371</v>
      </c>
    </row>
    <row r="8112" spans="1:4" ht="15" x14ac:dyDescent="0.2">
      <c r="A8112" s="33">
        <v>2624</v>
      </c>
      <c r="B8112" s="124" t="s">
        <v>21206</v>
      </c>
      <c r="C8112" s="125" t="s">
        <v>14755</v>
      </c>
      <c r="D8112" s="126" t="s">
        <v>960</v>
      </c>
    </row>
    <row r="8113" spans="1:4" ht="15" x14ac:dyDescent="0.2">
      <c r="A8113" s="33">
        <v>2625</v>
      </c>
      <c r="B8113" s="124" t="s">
        <v>21207</v>
      </c>
      <c r="C8113" s="125" t="s">
        <v>14755</v>
      </c>
      <c r="D8113" s="126" t="s">
        <v>16957</v>
      </c>
    </row>
    <row r="8114" spans="1:4" ht="15" x14ac:dyDescent="0.2">
      <c r="A8114" s="33">
        <v>2626</v>
      </c>
      <c r="B8114" s="124" t="s">
        <v>21208</v>
      </c>
      <c r="C8114" s="125" t="s">
        <v>14755</v>
      </c>
      <c r="D8114" s="126" t="s">
        <v>423</v>
      </c>
    </row>
    <row r="8115" spans="1:4" ht="15" x14ac:dyDescent="0.2">
      <c r="A8115" s="33">
        <v>2630</v>
      </c>
      <c r="B8115" s="124" t="s">
        <v>21209</v>
      </c>
      <c r="C8115" s="125" t="s">
        <v>14755</v>
      </c>
      <c r="D8115" s="126" t="s">
        <v>21210</v>
      </c>
    </row>
    <row r="8116" spans="1:4" ht="15" x14ac:dyDescent="0.2">
      <c r="A8116" s="33">
        <v>2627</v>
      </c>
      <c r="B8116" s="124" t="s">
        <v>21211</v>
      </c>
      <c r="C8116" s="125" t="s">
        <v>14755</v>
      </c>
      <c r="D8116" s="126" t="s">
        <v>13722</v>
      </c>
    </row>
    <row r="8117" spans="1:4" ht="15" x14ac:dyDescent="0.2">
      <c r="A8117" s="33">
        <v>2629</v>
      </c>
      <c r="B8117" s="124" t="s">
        <v>21212</v>
      </c>
      <c r="C8117" s="125" t="s">
        <v>14755</v>
      </c>
      <c r="D8117" s="126" t="s">
        <v>16336</v>
      </c>
    </row>
    <row r="8118" spans="1:4" ht="15" x14ac:dyDescent="0.2">
      <c r="A8118" s="33">
        <v>12033</v>
      </c>
      <c r="B8118" s="124" t="s">
        <v>21213</v>
      </c>
      <c r="C8118" s="125" t="s">
        <v>14755</v>
      </c>
      <c r="D8118" s="126" t="s">
        <v>182</v>
      </c>
    </row>
    <row r="8119" spans="1:4" ht="15" x14ac:dyDescent="0.2">
      <c r="A8119" s="33">
        <v>40408</v>
      </c>
      <c r="B8119" s="124" t="s">
        <v>21214</v>
      </c>
      <c r="C8119" s="125" t="s">
        <v>14755</v>
      </c>
      <c r="D8119" s="126" t="s">
        <v>328</v>
      </c>
    </row>
    <row r="8120" spans="1:4" ht="15" x14ac:dyDescent="0.2">
      <c r="A8120" s="33">
        <v>40409</v>
      </c>
      <c r="B8120" s="124" t="s">
        <v>21215</v>
      </c>
      <c r="C8120" s="125" t="s">
        <v>14755</v>
      </c>
      <c r="D8120" s="126" t="s">
        <v>223</v>
      </c>
    </row>
    <row r="8121" spans="1:4" ht="15" x14ac:dyDescent="0.2">
      <c r="A8121" s="33">
        <v>39276</v>
      </c>
      <c r="B8121" s="124" t="s">
        <v>21216</v>
      </c>
      <c r="C8121" s="125" t="s">
        <v>14755</v>
      </c>
      <c r="D8121" s="126" t="s">
        <v>343</v>
      </c>
    </row>
    <row r="8122" spans="1:4" ht="15" x14ac:dyDescent="0.2">
      <c r="A8122" s="33">
        <v>39277</v>
      </c>
      <c r="B8122" s="124" t="s">
        <v>21217</v>
      </c>
      <c r="C8122" s="125" t="s">
        <v>14755</v>
      </c>
      <c r="D8122" s="126" t="s">
        <v>1174</v>
      </c>
    </row>
    <row r="8123" spans="1:4" ht="15" x14ac:dyDescent="0.2">
      <c r="A8123" s="33">
        <v>12034</v>
      </c>
      <c r="B8123" s="124" t="s">
        <v>21218</v>
      </c>
      <c r="C8123" s="125" t="s">
        <v>14755</v>
      </c>
      <c r="D8123" s="126" t="s">
        <v>285</v>
      </c>
    </row>
    <row r="8124" spans="1:4" ht="15" x14ac:dyDescent="0.2">
      <c r="A8124" s="33">
        <v>39879</v>
      </c>
      <c r="B8124" s="124" t="s">
        <v>21219</v>
      </c>
      <c r="C8124" s="125" t="s">
        <v>14755</v>
      </c>
      <c r="D8124" s="126" t="s">
        <v>13645</v>
      </c>
    </row>
    <row r="8125" spans="1:4" ht="15" x14ac:dyDescent="0.2">
      <c r="A8125" s="33">
        <v>39880</v>
      </c>
      <c r="B8125" s="124" t="s">
        <v>21220</v>
      </c>
      <c r="C8125" s="125" t="s">
        <v>14755</v>
      </c>
      <c r="D8125" s="126" t="s">
        <v>261</v>
      </c>
    </row>
    <row r="8126" spans="1:4" ht="15" x14ac:dyDescent="0.2">
      <c r="A8126" s="33">
        <v>39881</v>
      </c>
      <c r="B8126" s="124" t="s">
        <v>21221</v>
      </c>
      <c r="C8126" s="125" t="s">
        <v>14755</v>
      </c>
      <c r="D8126" s="126" t="s">
        <v>422</v>
      </c>
    </row>
    <row r="8127" spans="1:4" ht="15" x14ac:dyDescent="0.2">
      <c r="A8127" s="33">
        <v>39882</v>
      </c>
      <c r="B8127" s="124" t="s">
        <v>21222</v>
      </c>
      <c r="C8127" s="125" t="s">
        <v>14755</v>
      </c>
      <c r="D8127" s="126" t="s">
        <v>4346</v>
      </c>
    </row>
    <row r="8128" spans="1:4" ht="15" x14ac:dyDescent="0.2">
      <c r="A8128" s="33">
        <v>39883</v>
      </c>
      <c r="B8128" s="124" t="s">
        <v>21223</v>
      </c>
      <c r="C8128" s="125" t="s">
        <v>14755</v>
      </c>
      <c r="D8128" s="126" t="s">
        <v>14442</v>
      </c>
    </row>
    <row r="8129" spans="1:4" ht="15" x14ac:dyDescent="0.2">
      <c r="A8129" s="33">
        <v>39884</v>
      </c>
      <c r="B8129" s="124" t="s">
        <v>21224</v>
      </c>
      <c r="C8129" s="125" t="s">
        <v>14755</v>
      </c>
      <c r="D8129" s="126" t="s">
        <v>21225</v>
      </c>
    </row>
    <row r="8130" spans="1:4" ht="15" x14ac:dyDescent="0.2">
      <c r="A8130" s="33">
        <v>39885</v>
      </c>
      <c r="B8130" s="124" t="s">
        <v>21226</v>
      </c>
      <c r="C8130" s="125" t="s">
        <v>14755</v>
      </c>
      <c r="D8130" s="126" t="s">
        <v>21227</v>
      </c>
    </row>
    <row r="8131" spans="1:4" ht="15" x14ac:dyDescent="0.2">
      <c r="A8131" s="33">
        <v>1777</v>
      </c>
      <c r="B8131" s="124" t="s">
        <v>21228</v>
      </c>
      <c r="C8131" s="125" t="s">
        <v>14755</v>
      </c>
      <c r="D8131" s="126" t="s">
        <v>4783</v>
      </c>
    </row>
    <row r="8132" spans="1:4" ht="15" x14ac:dyDescent="0.2">
      <c r="A8132" s="33">
        <v>1819</v>
      </c>
      <c r="B8132" s="124" t="s">
        <v>21229</v>
      </c>
      <c r="C8132" s="125" t="s">
        <v>14755</v>
      </c>
      <c r="D8132" s="126" t="s">
        <v>21230</v>
      </c>
    </row>
    <row r="8133" spans="1:4" ht="15" x14ac:dyDescent="0.2">
      <c r="A8133" s="33">
        <v>1775</v>
      </c>
      <c r="B8133" s="124" t="s">
        <v>21231</v>
      </c>
      <c r="C8133" s="125" t="s">
        <v>14755</v>
      </c>
      <c r="D8133" s="126" t="s">
        <v>14547</v>
      </c>
    </row>
    <row r="8134" spans="1:4" ht="15" x14ac:dyDescent="0.2">
      <c r="A8134" s="33">
        <v>1776</v>
      </c>
      <c r="B8134" s="124" t="s">
        <v>21232</v>
      </c>
      <c r="C8134" s="125" t="s">
        <v>14755</v>
      </c>
      <c r="D8134" s="126" t="s">
        <v>21233</v>
      </c>
    </row>
    <row r="8135" spans="1:4" ht="15" x14ac:dyDescent="0.2">
      <c r="A8135" s="33">
        <v>1778</v>
      </c>
      <c r="B8135" s="124" t="s">
        <v>21234</v>
      </c>
      <c r="C8135" s="125" t="s">
        <v>14755</v>
      </c>
      <c r="D8135" s="126" t="s">
        <v>21235</v>
      </c>
    </row>
    <row r="8136" spans="1:4" ht="15" x14ac:dyDescent="0.2">
      <c r="A8136" s="33">
        <v>1818</v>
      </c>
      <c r="B8136" s="124" t="s">
        <v>21236</v>
      </c>
      <c r="C8136" s="125" t="s">
        <v>14755</v>
      </c>
      <c r="D8136" s="126" t="s">
        <v>21237</v>
      </c>
    </row>
    <row r="8137" spans="1:4" ht="15" x14ac:dyDescent="0.2">
      <c r="A8137" s="33">
        <v>1820</v>
      </c>
      <c r="B8137" s="124" t="s">
        <v>21238</v>
      </c>
      <c r="C8137" s="125" t="s">
        <v>14755</v>
      </c>
      <c r="D8137" s="126" t="s">
        <v>518</v>
      </c>
    </row>
    <row r="8138" spans="1:4" ht="15" x14ac:dyDescent="0.2">
      <c r="A8138" s="33">
        <v>1779</v>
      </c>
      <c r="B8138" s="124" t="s">
        <v>21239</v>
      </c>
      <c r="C8138" s="125" t="s">
        <v>14755</v>
      </c>
      <c r="D8138" s="126" t="s">
        <v>21240</v>
      </c>
    </row>
    <row r="8139" spans="1:4" ht="15" x14ac:dyDescent="0.2">
      <c r="A8139" s="33">
        <v>1780</v>
      </c>
      <c r="B8139" s="124" t="s">
        <v>21241</v>
      </c>
      <c r="C8139" s="125" t="s">
        <v>14755</v>
      </c>
      <c r="D8139" s="126" t="s">
        <v>21242</v>
      </c>
    </row>
    <row r="8140" spans="1:4" ht="15" x14ac:dyDescent="0.2">
      <c r="A8140" s="33">
        <v>1783</v>
      </c>
      <c r="B8140" s="124" t="s">
        <v>21243</v>
      </c>
      <c r="C8140" s="125" t="s">
        <v>14755</v>
      </c>
      <c r="D8140" s="126" t="s">
        <v>21244</v>
      </c>
    </row>
    <row r="8141" spans="1:4" ht="15" x14ac:dyDescent="0.2">
      <c r="A8141" s="33">
        <v>1782</v>
      </c>
      <c r="B8141" s="124" t="s">
        <v>21245</v>
      </c>
      <c r="C8141" s="125" t="s">
        <v>14755</v>
      </c>
      <c r="D8141" s="126" t="s">
        <v>13583</v>
      </c>
    </row>
    <row r="8142" spans="1:4" ht="15" x14ac:dyDescent="0.2">
      <c r="A8142" s="33">
        <v>1817</v>
      </c>
      <c r="B8142" s="124" t="s">
        <v>21246</v>
      </c>
      <c r="C8142" s="125" t="s">
        <v>14755</v>
      </c>
      <c r="D8142" s="126" t="s">
        <v>5706</v>
      </c>
    </row>
    <row r="8143" spans="1:4" ht="15" x14ac:dyDescent="0.2">
      <c r="A8143" s="33">
        <v>1781</v>
      </c>
      <c r="B8143" s="124" t="s">
        <v>21247</v>
      </c>
      <c r="C8143" s="125" t="s">
        <v>14755</v>
      </c>
      <c r="D8143" s="126" t="s">
        <v>18678</v>
      </c>
    </row>
    <row r="8144" spans="1:4" ht="15" x14ac:dyDescent="0.2">
      <c r="A8144" s="33">
        <v>1784</v>
      </c>
      <c r="B8144" s="124" t="s">
        <v>21248</v>
      </c>
      <c r="C8144" s="125" t="s">
        <v>14755</v>
      </c>
      <c r="D8144" s="126" t="s">
        <v>21249</v>
      </c>
    </row>
    <row r="8145" spans="1:4" ht="15" x14ac:dyDescent="0.2">
      <c r="A8145" s="33">
        <v>1810</v>
      </c>
      <c r="B8145" s="124" t="s">
        <v>21250</v>
      </c>
      <c r="C8145" s="125" t="s">
        <v>14755</v>
      </c>
      <c r="D8145" s="126" t="s">
        <v>21251</v>
      </c>
    </row>
    <row r="8146" spans="1:4" ht="15" x14ac:dyDescent="0.2">
      <c r="A8146" s="33">
        <v>1811</v>
      </c>
      <c r="B8146" s="124" t="s">
        <v>21252</v>
      </c>
      <c r="C8146" s="125" t="s">
        <v>14755</v>
      </c>
      <c r="D8146" s="126" t="s">
        <v>13734</v>
      </c>
    </row>
    <row r="8147" spans="1:4" ht="15" x14ac:dyDescent="0.2">
      <c r="A8147" s="33">
        <v>1812</v>
      </c>
      <c r="B8147" s="124" t="s">
        <v>21253</v>
      </c>
      <c r="C8147" s="125" t="s">
        <v>14755</v>
      </c>
      <c r="D8147" s="126" t="s">
        <v>21254</v>
      </c>
    </row>
    <row r="8148" spans="1:4" ht="15" x14ac:dyDescent="0.2">
      <c r="A8148" s="33">
        <v>40386</v>
      </c>
      <c r="B8148" s="124" t="s">
        <v>21255</v>
      </c>
      <c r="C8148" s="125" t="s">
        <v>14755</v>
      </c>
      <c r="D8148" s="126" t="s">
        <v>21256</v>
      </c>
    </row>
    <row r="8149" spans="1:4" ht="15" x14ac:dyDescent="0.2">
      <c r="A8149" s="33">
        <v>40384</v>
      </c>
      <c r="B8149" s="124" t="s">
        <v>21257</v>
      </c>
      <c r="C8149" s="125" t="s">
        <v>14755</v>
      </c>
      <c r="D8149" s="126" t="s">
        <v>17574</v>
      </c>
    </row>
    <row r="8150" spans="1:4" ht="15" x14ac:dyDescent="0.2">
      <c r="A8150" s="33">
        <v>40379</v>
      </c>
      <c r="B8150" s="124" t="s">
        <v>21258</v>
      </c>
      <c r="C8150" s="125" t="s">
        <v>14755</v>
      </c>
      <c r="D8150" s="126" t="s">
        <v>428</v>
      </c>
    </row>
    <row r="8151" spans="1:4" ht="15" x14ac:dyDescent="0.2">
      <c r="A8151" s="33">
        <v>40423</v>
      </c>
      <c r="B8151" s="124" t="s">
        <v>21259</v>
      </c>
      <c r="C8151" s="125" t="s">
        <v>14755</v>
      </c>
      <c r="D8151" s="126" t="s">
        <v>21260</v>
      </c>
    </row>
    <row r="8152" spans="1:4" ht="15" x14ac:dyDescent="0.2">
      <c r="A8152" s="33">
        <v>40389</v>
      </c>
      <c r="B8152" s="124" t="s">
        <v>21261</v>
      </c>
      <c r="C8152" s="125" t="s">
        <v>14755</v>
      </c>
      <c r="D8152" s="126" t="s">
        <v>21262</v>
      </c>
    </row>
    <row r="8153" spans="1:4" ht="15" x14ac:dyDescent="0.2">
      <c r="A8153" s="33">
        <v>40388</v>
      </c>
      <c r="B8153" s="124" t="s">
        <v>21263</v>
      </c>
      <c r="C8153" s="125" t="s">
        <v>14755</v>
      </c>
      <c r="D8153" s="126" t="s">
        <v>21264</v>
      </c>
    </row>
    <row r="8154" spans="1:4" ht="15" x14ac:dyDescent="0.2">
      <c r="A8154" s="33">
        <v>40381</v>
      </c>
      <c r="B8154" s="124" t="s">
        <v>21265</v>
      </c>
      <c r="C8154" s="125" t="s">
        <v>14755</v>
      </c>
      <c r="D8154" s="126" t="s">
        <v>21266</v>
      </c>
    </row>
    <row r="8155" spans="1:4" ht="15" x14ac:dyDescent="0.2">
      <c r="A8155" s="33">
        <v>40391</v>
      </c>
      <c r="B8155" s="124" t="s">
        <v>21267</v>
      </c>
      <c r="C8155" s="125" t="s">
        <v>14755</v>
      </c>
      <c r="D8155" s="126" t="s">
        <v>21268</v>
      </c>
    </row>
    <row r="8156" spans="1:4" ht="15" x14ac:dyDescent="0.2">
      <c r="A8156" s="33">
        <v>40414</v>
      </c>
      <c r="B8156" s="124" t="s">
        <v>21269</v>
      </c>
      <c r="C8156" s="125" t="s">
        <v>14755</v>
      </c>
      <c r="D8156" s="126" t="s">
        <v>13538</v>
      </c>
    </row>
    <row r="8157" spans="1:4" ht="15" x14ac:dyDescent="0.2">
      <c r="A8157" s="33">
        <v>40416</v>
      </c>
      <c r="B8157" s="124" t="s">
        <v>21270</v>
      </c>
      <c r="C8157" s="125" t="s">
        <v>14755</v>
      </c>
      <c r="D8157" s="126" t="s">
        <v>900</v>
      </c>
    </row>
    <row r="8158" spans="1:4" ht="15" x14ac:dyDescent="0.2">
      <c r="A8158" s="33">
        <v>40418</v>
      </c>
      <c r="B8158" s="124" t="s">
        <v>21271</v>
      </c>
      <c r="C8158" s="125" t="s">
        <v>14755</v>
      </c>
      <c r="D8158" s="126" t="s">
        <v>1568</v>
      </c>
    </row>
    <row r="8159" spans="1:4" ht="15" x14ac:dyDescent="0.2">
      <c r="A8159" s="33">
        <v>2615</v>
      </c>
      <c r="B8159" s="124" t="s">
        <v>21272</v>
      </c>
      <c r="C8159" s="125" t="s">
        <v>14755</v>
      </c>
      <c r="D8159" s="126" t="s">
        <v>21273</v>
      </c>
    </row>
    <row r="8160" spans="1:4" ht="15" x14ac:dyDescent="0.2">
      <c r="A8160" s="33">
        <v>2635</v>
      </c>
      <c r="B8160" s="124" t="s">
        <v>21274</v>
      </c>
      <c r="C8160" s="125" t="s">
        <v>14755</v>
      </c>
      <c r="D8160" s="126" t="s">
        <v>485</v>
      </c>
    </row>
    <row r="8161" spans="1:4" ht="15" x14ac:dyDescent="0.2">
      <c r="A8161" s="33">
        <v>2609</v>
      </c>
      <c r="B8161" s="124" t="s">
        <v>21275</v>
      </c>
      <c r="C8161" s="125" t="s">
        <v>14755</v>
      </c>
      <c r="D8161" s="126" t="s">
        <v>583</v>
      </c>
    </row>
    <row r="8162" spans="1:4" ht="15" x14ac:dyDescent="0.2">
      <c r="A8162" s="33">
        <v>2634</v>
      </c>
      <c r="B8162" s="124" t="s">
        <v>21276</v>
      </c>
      <c r="C8162" s="125" t="s">
        <v>14755</v>
      </c>
      <c r="D8162" s="126" t="s">
        <v>886</v>
      </c>
    </row>
    <row r="8163" spans="1:4" ht="15" x14ac:dyDescent="0.2">
      <c r="A8163" s="33">
        <v>2611</v>
      </c>
      <c r="B8163" s="124" t="s">
        <v>21277</v>
      </c>
      <c r="C8163" s="125" t="s">
        <v>14755</v>
      </c>
      <c r="D8163" s="126" t="s">
        <v>837</v>
      </c>
    </row>
    <row r="8164" spans="1:4" ht="15" x14ac:dyDescent="0.2">
      <c r="A8164" s="33">
        <v>2612</v>
      </c>
      <c r="B8164" s="124" t="s">
        <v>21278</v>
      </c>
      <c r="C8164" s="125" t="s">
        <v>14755</v>
      </c>
      <c r="D8164" s="126" t="s">
        <v>13924</v>
      </c>
    </row>
    <row r="8165" spans="1:4" ht="15" x14ac:dyDescent="0.2">
      <c r="A8165" s="33">
        <v>2613</v>
      </c>
      <c r="B8165" s="124" t="s">
        <v>21279</v>
      </c>
      <c r="C8165" s="125" t="s">
        <v>14755</v>
      </c>
      <c r="D8165" s="126" t="s">
        <v>13385</v>
      </c>
    </row>
    <row r="8166" spans="1:4" ht="15" x14ac:dyDescent="0.2">
      <c r="A8166" s="33">
        <v>2614</v>
      </c>
      <c r="B8166" s="124" t="s">
        <v>21280</v>
      </c>
      <c r="C8166" s="125" t="s">
        <v>14755</v>
      </c>
      <c r="D8166" s="126" t="s">
        <v>14499</v>
      </c>
    </row>
    <row r="8167" spans="1:4" ht="15" x14ac:dyDescent="0.2">
      <c r="A8167" s="33">
        <v>34359</v>
      </c>
      <c r="B8167" s="124" t="s">
        <v>21281</v>
      </c>
      <c r="C8167" s="125" t="s">
        <v>14755</v>
      </c>
      <c r="D8167" s="126" t="s">
        <v>364</v>
      </c>
    </row>
    <row r="8168" spans="1:4" ht="15" x14ac:dyDescent="0.2">
      <c r="A8168" s="33">
        <v>1789</v>
      </c>
      <c r="B8168" s="124" t="s">
        <v>21282</v>
      </c>
      <c r="C8168" s="125" t="s">
        <v>14755</v>
      </c>
      <c r="D8168" s="126" t="s">
        <v>21283</v>
      </c>
    </row>
    <row r="8169" spans="1:4" ht="15" x14ac:dyDescent="0.2">
      <c r="A8169" s="33">
        <v>1788</v>
      </c>
      <c r="B8169" s="124" t="s">
        <v>21284</v>
      </c>
      <c r="C8169" s="125" t="s">
        <v>14755</v>
      </c>
      <c r="D8169" s="126" t="s">
        <v>16959</v>
      </c>
    </row>
    <row r="8170" spans="1:4" ht="15" x14ac:dyDescent="0.2">
      <c r="A8170" s="33">
        <v>1786</v>
      </c>
      <c r="B8170" s="124" t="s">
        <v>21285</v>
      </c>
      <c r="C8170" s="125" t="s">
        <v>14755</v>
      </c>
      <c r="D8170" s="126" t="s">
        <v>18442</v>
      </c>
    </row>
    <row r="8171" spans="1:4" ht="15" x14ac:dyDescent="0.2">
      <c r="A8171" s="33">
        <v>1787</v>
      </c>
      <c r="B8171" s="124" t="s">
        <v>21286</v>
      </c>
      <c r="C8171" s="125" t="s">
        <v>14755</v>
      </c>
      <c r="D8171" s="126" t="s">
        <v>16303</v>
      </c>
    </row>
    <row r="8172" spans="1:4" ht="15" x14ac:dyDescent="0.2">
      <c r="A8172" s="33">
        <v>1791</v>
      </c>
      <c r="B8172" s="124" t="s">
        <v>21287</v>
      </c>
      <c r="C8172" s="125" t="s">
        <v>14755</v>
      </c>
      <c r="D8172" s="126" t="s">
        <v>14216</v>
      </c>
    </row>
    <row r="8173" spans="1:4" ht="15" x14ac:dyDescent="0.2">
      <c r="A8173" s="33">
        <v>1790</v>
      </c>
      <c r="B8173" s="124" t="s">
        <v>21288</v>
      </c>
      <c r="C8173" s="125" t="s">
        <v>14755</v>
      </c>
      <c r="D8173" s="126" t="s">
        <v>21289</v>
      </c>
    </row>
    <row r="8174" spans="1:4" ht="15" x14ac:dyDescent="0.2">
      <c r="A8174" s="33">
        <v>1813</v>
      </c>
      <c r="B8174" s="124" t="s">
        <v>21290</v>
      </c>
      <c r="C8174" s="125" t="s">
        <v>14755</v>
      </c>
      <c r="D8174" s="126" t="s">
        <v>339</v>
      </c>
    </row>
    <row r="8175" spans="1:4" ht="15" x14ac:dyDescent="0.2">
      <c r="A8175" s="33">
        <v>1792</v>
      </c>
      <c r="B8175" s="124" t="s">
        <v>21291</v>
      </c>
      <c r="C8175" s="125" t="s">
        <v>14755</v>
      </c>
      <c r="D8175" s="126" t="s">
        <v>21292</v>
      </c>
    </row>
    <row r="8176" spans="1:4" ht="15" x14ac:dyDescent="0.2">
      <c r="A8176" s="33">
        <v>1793</v>
      </c>
      <c r="B8176" s="124" t="s">
        <v>21293</v>
      </c>
      <c r="C8176" s="125" t="s">
        <v>14755</v>
      </c>
      <c r="D8176" s="126" t="s">
        <v>21294</v>
      </c>
    </row>
    <row r="8177" spans="1:4" ht="15" x14ac:dyDescent="0.2">
      <c r="A8177" s="33">
        <v>1809</v>
      </c>
      <c r="B8177" s="124" t="s">
        <v>21295</v>
      </c>
      <c r="C8177" s="125" t="s">
        <v>14755</v>
      </c>
      <c r="D8177" s="126" t="s">
        <v>21296</v>
      </c>
    </row>
    <row r="8178" spans="1:4" ht="15" x14ac:dyDescent="0.2">
      <c r="A8178" s="33">
        <v>1814</v>
      </c>
      <c r="B8178" s="124" t="s">
        <v>21297</v>
      </c>
      <c r="C8178" s="125" t="s">
        <v>14755</v>
      </c>
      <c r="D8178" s="126" t="s">
        <v>16654</v>
      </c>
    </row>
    <row r="8179" spans="1:4" ht="15" x14ac:dyDescent="0.2">
      <c r="A8179" s="33">
        <v>1803</v>
      </c>
      <c r="B8179" s="124" t="s">
        <v>21298</v>
      </c>
      <c r="C8179" s="125" t="s">
        <v>14755</v>
      </c>
      <c r="D8179" s="126" t="s">
        <v>558</v>
      </c>
    </row>
    <row r="8180" spans="1:4" ht="15" x14ac:dyDescent="0.2">
      <c r="A8180" s="33">
        <v>1805</v>
      </c>
      <c r="B8180" s="124" t="s">
        <v>21299</v>
      </c>
      <c r="C8180" s="125" t="s">
        <v>14755</v>
      </c>
      <c r="D8180" s="126" t="s">
        <v>671</v>
      </c>
    </row>
    <row r="8181" spans="1:4" ht="15" x14ac:dyDescent="0.2">
      <c r="A8181" s="33">
        <v>1821</v>
      </c>
      <c r="B8181" s="124" t="s">
        <v>21300</v>
      </c>
      <c r="C8181" s="125" t="s">
        <v>14755</v>
      </c>
      <c r="D8181" s="126" t="s">
        <v>14754</v>
      </c>
    </row>
    <row r="8182" spans="1:4" ht="15" x14ac:dyDescent="0.2">
      <c r="A8182" s="33">
        <v>1806</v>
      </c>
      <c r="B8182" s="124" t="s">
        <v>21301</v>
      </c>
      <c r="C8182" s="125" t="s">
        <v>14755</v>
      </c>
      <c r="D8182" s="126" t="s">
        <v>21302</v>
      </c>
    </row>
    <row r="8183" spans="1:4" ht="15" x14ac:dyDescent="0.2">
      <c r="A8183" s="33">
        <v>1804</v>
      </c>
      <c r="B8183" s="124" t="s">
        <v>21303</v>
      </c>
      <c r="C8183" s="125" t="s">
        <v>14755</v>
      </c>
      <c r="D8183" s="126" t="s">
        <v>180</v>
      </c>
    </row>
    <row r="8184" spans="1:4" ht="15" x14ac:dyDescent="0.2">
      <c r="A8184" s="33">
        <v>1807</v>
      </c>
      <c r="B8184" s="124" t="s">
        <v>21304</v>
      </c>
      <c r="C8184" s="125" t="s">
        <v>14755</v>
      </c>
      <c r="D8184" s="126" t="s">
        <v>21305</v>
      </c>
    </row>
    <row r="8185" spans="1:4" ht="15" x14ac:dyDescent="0.2">
      <c r="A8185" s="33">
        <v>1808</v>
      </c>
      <c r="B8185" s="124" t="s">
        <v>21306</v>
      </c>
      <c r="C8185" s="125" t="s">
        <v>14755</v>
      </c>
      <c r="D8185" s="126" t="s">
        <v>21307</v>
      </c>
    </row>
    <row r="8186" spans="1:4" ht="15" x14ac:dyDescent="0.2">
      <c r="A8186" s="33">
        <v>1797</v>
      </c>
      <c r="B8186" s="124" t="s">
        <v>21308</v>
      </c>
      <c r="C8186" s="125" t="s">
        <v>14755</v>
      </c>
      <c r="D8186" s="126" t="s">
        <v>21309</v>
      </c>
    </row>
    <row r="8187" spans="1:4" ht="15" x14ac:dyDescent="0.2">
      <c r="A8187" s="33">
        <v>1796</v>
      </c>
      <c r="B8187" s="124" t="s">
        <v>21310</v>
      </c>
      <c r="C8187" s="125" t="s">
        <v>14755</v>
      </c>
      <c r="D8187" s="126" t="s">
        <v>13524</v>
      </c>
    </row>
    <row r="8188" spans="1:4" ht="15" x14ac:dyDescent="0.2">
      <c r="A8188" s="33">
        <v>1794</v>
      </c>
      <c r="B8188" s="124" t="s">
        <v>21311</v>
      </c>
      <c r="C8188" s="125" t="s">
        <v>14755</v>
      </c>
      <c r="D8188" s="126" t="s">
        <v>21312</v>
      </c>
    </row>
    <row r="8189" spans="1:4" ht="15" x14ac:dyDescent="0.2">
      <c r="A8189" s="33">
        <v>1816</v>
      </c>
      <c r="B8189" s="124" t="s">
        <v>21313</v>
      </c>
      <c r="C8189" s="125" t="s">
        <v>14755</v>
      </c>
      <c r="D8189" s="126" t="s">
        <v>18680</v>
      </c>
    </row>
    <row r="8190" spans="1:4" ht="15" x14ac:dyDescent="0.2">
      <c r="A8190" s="33">
        <v>1815</v>
      </c>
      <c r="B8190" s="124" t="s">
        <v>21314</v>
      </c>
      <c r="C8190" s="125" t="s">
        <v>14755</v>
      </c>
      <c r="D8190" s="126" t="s">
        <v>21315</v>
      </c>
    </row>
    <row r="8191" spans="1:4" ht="15" x14ac:dyDescent="0.2">
      <c r="A8191" s="33">
        <v>1798</v>
      </c>
      <c r="B8191" s="124" t="s">
        <v>21316</v>
      </c>
      <c r="C8191" s="125" t="s">
        <v>14755</v>
      </c>
      <c r="D8191" s="126" t="s">
        <v>21317</v>
      </c>
    </row>
    <row r="8192" spans="1:4" ht="15" x14ac:dyDescent="0.2">
      <c r="A8192" s="33">
        <v>1795</v>
      </c>
      <c r="B8192" s="124" t="s">
        <v>21318</v>
      </c>
      <c r="C8192" s="125" t="s">
        <v>14755</v>
      </c>
      <c r="D8192" s="126" t="s">
        <v>484</v>
      </c>
    </row>
    <row r="8193" spans="1:4" ht="15" x14ac:dyDescent="0.2">
      <c r="A8193" s="33">
        <v>1799</v>
      </c>
      <c r="B8193" s="124" t="s">
        <v>21319</v>
      </c>
      <c r="C8193" s="125" t="s">
        <v>14755</v>
      </c>
      <c r="D8193" s="126" t="s">
        <v>21320</v>
      </c>
    </row>
    <row r="8194" spans="1:4" ht="15" x14ac:dyDescent="0.2">
      <c r="A8194" s="33">
        <v>1800</v>
      </c>
      <c r="B8194" s="124" t="s">
        <v>21321</v>
      </c>
      <c r="C8194" s="125" t="s">
        <v>14755</v>
      </c>
      <c r="D8194" s="126" t="s">
        <v>14538</v>
      </c>
    </row>
    <row r="8195" spans="1:4" ht="15" x14ac:dyDescent="0.2">
      <c r="A8195" s="33">
        <v>1802</v>
      </c>
      <c r="B8195" s="124" t="s">
        <v>21322</v>
      </c>
      <c r="C8195" s="125" t="s">
        <v>14755</v>
      </c>
      <c r="D8195" s="126" t="s">
        <v>21323</v>
      </c>
    </row>
    <row r="8196" spans="1:4" ht="15" x14ac:dyDescent="0.2">
      <c r="A8196" s="33">
        <v>40385</v>
      </c>
      <c r="B8196" s="124" t="s">
        <v>21324</v>
      </c>
      <c r="C8196" s="125" t="s">
        <v>14755</v>
      </c>
      <c r="D8196" s="126" t="s">
        <v>21256</v>
      </c>
    </row>
    <row r="8197" spans="1:4" ht="15" x14ac:dyDescent="0.2">
      <c r="A8197" s="33">
        <v>40383</v>
      </c>
      <c r="B8197" s="124" t="s">
        <v>21325</v>
      </c>
      <c r="C8197" s="125" t="s">
        <v>14755</v>
      </c>
      <c r="D8197" s="126" t="s">
        <v>17574</v>
      </c>
    </row>
    <row r="8198" spans="1:4" ht="15" x14ac:dyDescent="0.2">
      <c r="A8198" s="33">
        <v>40378</v>
      </c>
      <c r="B8198" s="124" t="s">
        <v>21326</v>
      </c>
      <c r="C8198" s="125" t="s">
        <v>14755</v>
      </c>
      <c r="D8198" s="126" t="s">
        <v>428</v>
      </c>
    </row>
    <row r="8199" spans="1:4" ht="15" x14ac:dyDescent="0.2">
      <c r="A8199" s="33">
        <v>40382</v>
      </c>
      <c r="B8199" s="124" t="s">
        <v>21327</v>
      </c>
      <c r="C8199" s="125" t="s">
        <v>14755</v>
      </c>
      <c r="D8199" s="126" t="s">
        <v>21260</v>
      </c>
    </row>
    <row r="8200" spans="1:4" ht="15" x14ac:dyDescent="0.2">
      <c r="A8200" s="33">
        <v>40422</v>
      </c>
      <c r="B8200" s="124" t="s">
        <v>21328</v>
      </c>
      <c r="C8200" s="125" t="s">
        <v>14755</v>
      </c>
      <c r="D8200" s="126" t="s">
        <v>21329</v>
      </c>
    </row>
    <row r="8201" spans="1:4" ht="15" x14ac:dyDescent="0.2">
      <c r="A8201" s="33">
        <v>40387</v>
      </c>
      <c r="B8201" s="124" t="s">
        <v>21330</v>
      </c>
      <c r="C8201" s="125" t="s">
        <v>14755</v>
      </c>
      <c r="D8201" s="126" t="s">
        <v>14272</v>
      </c>
    </row>
    <row r="8202" spans="1:4" ht="15" x14ac:dyDescent="0.2">
      <c r="A8202" s="33">
        <v>40380</v>
      </c>
      <c r="B8202" s="124" t="s">
        <v>21331</v>
      </c>
      <c r="C8202" s="125" t="s">
        <v>14755</v>
      </c>
      <c r="D8202" s="126" t="s">
        <v>21266</v>
      </c>
    </row>
    <row r="8203" spans="1:4" ht="15" x14ac:dyDescent="0.2">
      <c r="A8203" s="33">
        <v>40390</v>
      </c>
      <c r="B8203" s="124" t="s">
        <v>21332</v>
      </c>
      <c r="C8203" s="125" t="s">
        <v>14755</v>
      </c>
      <c r="D8203" s="126" t="s">
        <v>21333</v>
      </c>
    </row>
    <row r="8204" spans="1:4" ht="15" x14ac:dyDescent="0.2">
      <c r="A8204" s="33">
        <v>40413</v>
      </c>
      <c r="B8204" s="124" t="s">
        <v>21334</v>
      </c>
      <c r="C8204" s="125" t="s">
        <v>14755</v>
      </c>
      <c r="D8204" s="126" t="s">
        <v>904</v>
      </c>
    </row>
    <row r="8205" spans="1:4" ht="15" x14ac:dyDescent="0.2">
      <c r="A8205" s="33">
        <v>40415</v>
      </c>
      <c r="B8205" s="124" t="s">
        <v>21335</v>
      </c>
      <c r="C8205" s="125" t="s">
        <v>14755</v>
      </c>
      <c r="D8205" s="126" t="s">
        <v>3659</v>
      </c>
    </row>
    <row r="8206" spans="1:4" ht="15" x14ac:dyDescent="0.2">
      <c r="A8206" s="33">
        <v>40417</v>
      </c>
      <c r="B8206" s="124" t="s">
        <v>21336</v>
      </c>
      <c r="C8206" s="125" t="s">
        <v>14755</v>
      </c>
      <c r="D8206" s="126" t="s">
        <v>21337</v>
      </c>
    </row>
    <row r="8207" spans="1:4" ht="15" x14ac:dyDescent="0.2">
      <c r="A8207" s="33">
        <v>39271</v>
      </c>
      <c r="B8207" s="124" t="s">
        <v>21338</v>
      </c>
      <c r="C8207" s="125" t="s">
        <v>14755</v>
      </c>
      <c r="D8207" s="126" t="s">
        <v>76</v>
      </c>
    </row>
    <row r="8208" spans="1:4" ht="15" x14ac:dyDescent="0.2">
      <c r="A8208" s="33">
        <v>39273</v>
      </c>
      <c r="B8208" s="124" t="s">
        <v>21339</v>
      </c>
      <c r="C8208" s="125" t="s">
        <v>14755</v>
      </c>
      <c r="D8208" s="126" t="s">
        <v>735</v>
      </c>
    </row>
    <row r="8209" spans="1:4" ht="15" x14ac:dyDescent="0.2">
      <c r="A8209" s="33">
        <v>39272</v>
      </c>
      <c r="B8209" s="124" t="s">
        <v>21340</v>
      </c>
      <c r="C8209" s="125" t="s">
        <v>14755</v>
      </c>
      <c r="D8209" s="126" t="s">
        <v>406</v>
      </c>
    </row>
    <row r="8210" spans="1:4" ht="15" x14ac:dyDescent="0.2">
      <c r="A8210" s="33">
        <v>1875</v>
      </c>
      <c r="B8210" s="124" t="s">
        <v>21341</v>
      </c>
      <c r="C8210" s="125" t="s">
        <v>14755</v>
      </c>
      <c r="D8210" s="126" t="s">
        <v>860</v>
      </c>
    </row>
    <row r="8211" spans="1:4" ht="15" x14ac:dyDescent="0.2">
      <c r="A8211" s="33">
        <v>1874</v>
      </c>
      <c r="B8211" s="124" t="s">
        <v>21342</v>
      </c>
      <c r="C8211" s="125" t="s">
        <v>14755</v>
      </c>
      <c r="D8211" s="126" t="s">
        <v>13579</v>
      </c>
    </row>
    <row r="8212" spans="1:4" ht="15" x14ac:dyDescent="0.2">
      <c r="A8212" s="33">
        <v>1870</v>
      </c>
      <c r="B8212" s="124" t="s">
        <v>21343</v>
      </c>
      <c r="C8212" s="125" t="s">
        <v>14755</v>
      </c>
      <c r="D8212" s="126" t="s">
        <v>347</v>
      </c>
    </row>
    <row r="8213" spans="1:4" ht="15" x14ac:dyDescent="0.2">
      <c r="A8213" s="33">
        <v>1884</v>
      </c>
      <c r="B8213" s="124" t="s">
        <v>21344</v>
      </c>
      <c r="C8213" s="125" t="s">
        <v>14755</v>
      </c>
      <c r="D8213" s="126" t="s">
        <v>414</v>
      </c>
    </row>
    <row r="8214" spans="1:4" ht="15" x14ac:dyDescent="0.2">
      <c r="A8214" s="33">
        <v>1887</v>
      </c>
      <c r="B8214" s="124" t="s">
        <v>21345</v>
      </c>
      <c r="C8214" s="125" t="s">
        <v>14755</v>
      </c>
      <c r="D8214" s="126" t="s">
        <v>13580</v>
      </c>
    </row>
    <row r="8215" spans="1:4" ht="15" x14ac:dyDescent="0.2">
      <c r="A8215" s="33">
        <v>1876</v>
      </c>
      <c r="B8215" s="124" t="s">
        <v>21346</v>
      </c>
      <c r="C8215" s="125" t="s">
        <v>14755</v>
      </c>
      <c r="D8215" s="126" t="s">
        <v>605</v>
      </c>
    </row>
    <row r="8216" spans="1:4" ht="15" x14ac:dyDescent="0.2">
      <c r="A8216" s="33">
        <v>1879</v>
      </c>
      <c r="B8216" s="124" t="s">
        <v>21347</v>
      </c>
      <c r="C8216" s="125" t="s">
        <v>14755</v>
      </c>
      <c r="D8216" s="126" t="s">
        <v>84</v>
      </c>
    </row>
    <row r="8217" spans="1:4" ht="15" x14ac:dyDescent="0.2">
      <c r="A8217" s="33">
        <v>1877</v>
      </c>
      <c r="B8217" s="124" t="s">
        <v>21348</v>
      </c>
      <c r="C8217" s="125" t="s">
        <v>14755</v>
      </c>
      <c r="D8217" s="126" t="s">
        <v>13520</v>
      </c>
    </row>
    <row r="8218" spans="1:4" ht="15" x14ac:dyDescent="0.2">
      <c r="A8218" s="33">
        <v>1878</v>
      </c>
      <c r="B8218" s="124" t="s">
        <v>21349</v>
      </c>
      <c r="C8218" s="125" t="s">
        <v>14755</v>
      </c>
      <c r="D8218" s="126" t="s">
        <v>13581</v>
      </c>
    </row>
    <row r="8219" spans="1:4" ht="15" x14ac:dyDescent="0.2">
      <c r="A8219" s="33">
        <v>2621</v>
      </c>
      <c r="B8219" s="124" t="s">
        <v>21350</v>
      </c>
      <c r="C8219" s="125" t="s">
        <v>14755</v>
      </c>
      <c r="D8219" s="126" t="s">
        <v>21351</v>
      </c>
    </row>
    <row r="8220" spans="1:4" ht="15" x14ac:dyDescent="0.2">
      <c r="A8220" s="33">
        <v>2616</v>
      </c>
      <c r="B8220" s="124" t="s">
        <v>21352</v>
      </c>
      <c r="C8220" s="125" t="s">
        <v>14755</v>
      </c>
      <c r="D8220" s="126" t="s">
        <v>992</v>
      </c>
    </row>
    <row r="8221" spans="1:4" ht="15" x14ac:dyDescent="0.2">
      <c r="A8221" s="33">
        <v>2633</v>
      </c>
      <c r="B8221" s="124" t="s">
        <v>21353</v>
      </c>
      <c r="C8221" s="125" t="s">
        <v>14755</v>
      </c>
      <c r="D8221" s="126" t="s">
        <v>20367</v>
      </c>
    </row>
    <row r="8222" spans="1:4" ht="15" x14ac:dyDescent="0.2">
      <c r="A8222" s="33">
        <v>2617</v>
      </c>
      <c r="B8222" s="124" t="s">
        <v>21354</v>
      </c>
      <c r="C8222" s="125" t="s">
        <v>14755</v>
      </c>
      <c r="D8222" s="126" t="s">
        <v>167</v>
      </c>
    </row>
    <row r="8223" spans="1:4" ht="15" x14ac:dyDescent="0.2">
      <c r="A8223" s="33">
        <v>2618</v>
      </c>
      <c r="B8223" s="124" t="s">
        <v>21355</v>
      </c>
      <c r="C8223" s="125" t="s">
        <v>14755</v>
      </c>
      <c r="D8223" s="126" t="s">
        <v>354</v>
      </c>
    </row>
    <row r="8224" spans="1:4" ht="15" x14ac:dyDescent="0.2">
      <c r="A8224" s="33">
        <v>2632</v>
      </c>
      <c r="B8224" s="124" t="s">
        <v>21356</v>
      </c>
      <c r="C8224" s="125" t="s">
        <v>14755</v>
      </c>
      <c r="D8224" s="126" t="s">
        <v>4096</v>
      </c>
    </row>
    <row r="8225" spans="1:4" ht="15" x14ac:dyDescent="0.2">
      <c r="A8225" s="33">
        <v>2631</v>
      </c>
      <c r="B8225" s="124" t="s">
        <v>21357</v>
      </c>
      <c r="C8225" s="125" t="s">
        <v>14755</v>
      </c>
      <c r="D8225" s="126" t="s">
        <v>21358</v>
      </c>
    </row>
    <row r="8226" spans="1:4" ht="15" x14ac:dyDescent="0.2">
      <c r="A8226" s="33">
        <v>2619</v>
      </c>
      <c r="B8226" s="124" t="s">
        <v>21359</v>
      </c>
      <c r="C8226" s="125" t="s">
        <v>14755</v>
      </c>
      <c r="D8226" s="126" t="s">
        <v>21360</v>
      </c>
    </row>
    <row r="8227" spans="1:4" ht="15" x14ac:dyDescent="0.2">
      <c r="A8227" s="33">
        <v>2620</v>
      </c>
      <c r="B8227" s="124" t="s">
        <v>21361</v>
      </c>
      <c r="C8227" s="125" t="s">
        <v>14755</v>
      </c>
      <c r="D8227" s="126" t="s">
        <v>21362</v>
      </c>
    </row>
    <row r="8228" spans="1:4" ht="15" x14ac:dyDescent="0.2">
      <c r="A8228" s="33">
        <v>25968</v>
      </c>
      <c r="B8228" s="124" t="s">
        <v>21363</v>
      </c>
      <c r="C8228" s="125" t="s">
        <v>14755</v>
      </c>
      <c r="D8228" s="126" t="s">
        <v>21364</v>
      </c>
    </row>
    <row r="8229" spans="1:4" ht="15" x14ac:dyDescent="0.2">
      <c r="A8229" s="33">
        <v>38369</v>
      </c>
      <c r="B8229" s="124" t="s">
        <v>21365</v>
      </c>
      <c r="C8229" s="125" t="s">
        <v>14755</v>
      </c>
      <c r="D8229" s="126" t="s">
        <v>13584</v>
      </c>
    </row>
    <row r="8230" spans="1:4" ht="15" x14ac:dyDescent="0.2">
      <c r="A8230" s="33">
        <v>38370</v>
      </c>
      <c r="B8230" s="124" t="s">
        <v>21366</v>
      </c>
      <c r="C8230" s="125" t="s">
        <v>14755</v>
      </c>
      <c r="D8230" s="126" t="s">
        <v>13584</v>
      </c>
    </row>
    <row r="8231" spans="1:4" ht="15" x14ac:dyDescent="0.2">
      <c r="A8231" s="33">
        <v>38372</v>
      </c>
      <c r="B8231" s="124" t="s">
        <v>21367</v>
      </c>
      <c r="C8231" s="125" t="s">
        <v>14755</v>
      </c>
      <c r="D8231" s="126" t="s">
        <v>337</v>
      </c>
    </row>
    <row r="8232" spans="1:4" ht="15" x14ac:dyDescent="0.2">
      <c r="A8232" s="33">
        <v>2357</v>
      </c>
      <c r="B8232" s="124" t="s">
        <v>31</v>
      </c>
      <c r="C8232" s="125" t="s">
        <v>1393</v>
      </c>
      <c r="D8232" s="126" t="s">
        <v>19423</v>
      </c>
    </row>
    <row r="8233" spans="1:4" ht="15" x14ac:dyDescent="0.2">
      <c r="A8233" s="33">
        <v>40806</v>
      </c>
      <c r="B8233" s="124" t="s">
        <v>21368</v>
      </c>
      <c r="C8233" s="125" t="s">
        <v>1397</v>
      </c>
      <c r="D8233" s="126" t="s">
        <v>21369</v>
      </c>
    </row>
    <row r="8234" spans="1:4" ht="15" x14ac:dyDescent="0.2">
      <c r="A8234" s="33">
        <v>2355</v>
      </c>
      <c r="B8234" s="124" t="s">
        <v>52</v>
      </c>
      <c r="C8234" s="125" t="s">
        <v>1393</v>
      </c>
      <c r="D8234" s="126" t="s">
        <v>21370</v>
      </c>
    </row>
    <row r="8235" spans="1:4" ht="15" x14ac:dyDescent="0.2">
      <c r="A8235" s="33">
        <v>40805</v>
      </c>
      <c r="B8235" s="124" t="s">
        <v>21371</v>
      </c>
      <c r="C8235" s="125" t="s">
        <v>1397</v>
      </c>
      <c r="D8235" s="126" t="s">
        <v>21372</v>
      </c>
    </row>
    <row r="8236" spans="1:4" ht="15" x14ac:dyDescent="0.2">
      <c r="A8236" s="33">
        <v>2358</v>
      </c>
      <c r="B8236" s="124" t="s">
        <v>34</v>
      </c>
      <c r="C8236" s="125" t="s">
        <v>1393</v>
      </c>
      <c r="D8236" s="126" t="s">
        <v>16540</v>
      </c>
    </row>
    <row r="8237" spans="1:4" ht="15" x14ac:dyDescent="0.2">
      <c r="A8237" s="33">
        <v>40807</v>
      </c>
      <c r="B8237" s="124" t="s">
        <v>21373</v>
      </c>
      <c r="C8237" s="125" t="s">
        <v>1397</v>
      </c>
      <c r="D8237" s="126" t="s">
        <v>21374</v>
      </c>
    </row>
    <row r="8238" spans="1:4" ht="15" x14ac:dyDescent="0.2">
      <c r="A8238" s="33">
        <v>2359</v>
      </c>
      <c r="B8238" s="124" t="s">
        <v>21375</v>
      </c>
      <c r="C8238" s="125" t="s">
        <v>1393</v>
      </c>
      <c r="D8238" s="126" t="s">
        <v>21376</v>
      </c>
    </row>
    <row r="8239" spans="1:4" ht="15" x14ac:dyDescent="0.2">
      <c r="A8239" s="33">
        <v>40808</v>
      </c>
      <c r="B8239" s="124" t="s">
        <v>21377</v>
      </c>
      <c r="C8239" s="125" t="s">
        <v>1397</v>
      </c>
      <c r="D8239" s="126" t="s">
        <v>21378</v>
      </c>
    </row>
    <row r="8240" spans="1:4" ht="15" x14ac:dyDescent="0.2">
      <c r="A8240" s="33">
        <v>39397</v>
      </c>
      <c r="B8240" s="124" t="s">
        <v>21379</v>
      </c>
      <c r="C8240" s="125" t="s">
        <v>1396</v>
      </c>
      <c r="D8240" s="126" t="s">
        <v>13584</v>
      </c>
    </row>
    <row r="8241" spans="1:4" ht="15" x14ac:dyDescent="0.2">
      <c r="A8241" s="33">
        <v>2692</v>
      </c>
      <c r="B8241" s="124" t="s">
        <v>21380</v>
      </c>
      <c r="C8241" s="125" t="s">
        <v>1396</v>
      </c>
      <c r="D8241" s="126" t="s">
        <v>3732</v>
      </c>
    </row>
    <row r="8242" spans="1:4" ht="15" x14ac:dyDescent="0.2">
      <c r="A8242" s="33">
        <v>6</v>
      </c>
      <c r="B8242" s="124" t="s">
        <v>21381</v>
      </c>
      <c r="C8242" s="125" t="s">
        <v>1396</v>
      </c>
      <c r="D8242" s="126" t="s">
        <v>463</v>
      </c>
    </row>
    <row r="8243" spans="1:4" ht="15" x14ac:dyDescent="0.2">
      <c r="A8243" s="33">
        <v>5330</v>
      </c>
      <c r="B8243" s="124" t="s">
        <v>21382</v>
      </c>
      <c r="C8243" s="125" t="s">
        <v>1396</v>
      </c>
      <c r="D8243" s="126" t="s">
        <v>14260</v>
      </c>
    </row>
    <row r="8244" spans="1:4" ht="15" x14ac:dyDescent="0.2">
      <c r="A8244" s="33">
        <v>26017</v>
      </c>
      <c r="B8244" s="124" t="s">
        <v>21383</v>
      </c>
      <c r="C8244" s="125" t="s">
        <v>14755</v>
      </c>
      <c r="D8244" s="126" t="s">
        <v>880</v>
      </c>
    </row>
    <row r="8245" spans="1:4" ht="15" x14ac:dyDescent="0.2">
      <c r="A8245" s="33">
        <v>25931</v>
      </c>
      <c r="B8245" s="124" t="s">
        <v>21384</v>
      </c>
      <c r="C8245" s="125" t="s">
        <v>14755</v>
      </c>
      <c r="D8245" s="126" t="s">
        <v>7536</v>
      </c>
    </row>
    <row r="8246" spans="1:4" ht="15" x14ac:dyDescent="0.2">
      <c r="A8246" s="33">
        <v>38140</v>
      </c>
      <c r="B8246" s="124" t="s">
        <v>21385</v>
      </c>
      <c r="C8246" s="125" t="s">
        <v>14755</v>
      </c>
      <c r="D8246" s="126" t="s">
        <v>1077</v>
      </c>
    </row>
    <row r="8247" spans="1:4" ht="30" x14ac:dyDescent="0.2">
      <c r="A8247" s="33">
        <v>13887</v>
      </c>
      <c r="B8247" s="124" t="s">
        <v>21386</v>
      </c>
      <c r="C8247" s="125" t="s">
        <v>14755</v>
      </c>
      <c r="D8247" s="126" t="s">
        <v>21387</v>
      </c>
    </row>
    <row r="8248" spans="1:4" ht="15" x14ac:dyDescent="0.2">
      <c r="A8248" s="33">
        <v>26018</v>
      </c>
      <c r="B8248" s="124" t="s">
        <v>21388</v>
      </c>
      <c r="C8248" s="125" t="s">
        <v>14755</v>
      </c>
      <c r="D8248" s="126" t="s">
        <v>533</v>
      </c>
    </row>
    <row r="8249" spans="1:4" ht="30" x14ac:dyDescent="0.2">
      <c r="A8249" s="33">
        <v>26019</v>
      </c>
      <c r="B8249" s="124" t="s">
        <v>21389</v>
      </c>
      <c r="C8249" s="125" t="s">
        <v>14755</v>
      </c>
      <c r="D8249" s="126" t="s">
        <v>13777</v>
      </c>
    </row>
    <row r="8250" spans="1:4" ht="15" x14ac:dyDescent="0.2">
      <c r="A8250" s="33">
        <v>26020</v>
      </c>
      <c r="B8250" s="124" t="s">
        <v>21390</v>
      </c>
      <c r="C8250" s="125" t="s">
        <v>14755</v>
      </c>
      <c r="D8250" s="126" t="s">
        <v>1156</v>
      </c>
    </row>
    <row r="8251" spans="1:4" ht="15" x14ac:dyDescent="0.2">
      <c r="A8251" s="33">
        <v>34544</v>
      </c>
      <c r="B8251" s="124" t="s">
        <v>21391</v>
      </c>
      <c r="C8251" s="125" t="s">
        <v>14755</v>
      </c>
      <c r="D8251" s="126" t="s">
        <v>13586</v>
      </c>
    </row>
    <row r="8252" spans="1:4" ht="30" x14ac:dyDescent="0.2">
      <c r="A8252" s="33">
        <v>34729</v>
      </c>
      <c r="B8252" s="124" t="s">
        <v>21392</v>
      </c>
      <c r="C8252" s="125" t="s">
        <v>14755</v>
      </c>
      <c r="D8252" s="126" t="s">
        <v>13587</v>
      </c>
    </row>
    <row r="8253" spans="1:4" ht="30" x14ac:dyDescent="0.2">
      <c r="A8253" s="33">
        <v>34734</v>
      </c>
      <c r="B8253" s="124" t="s">
        <v>21393</v>
      </c>
      <c r="C8253" s="125" t="s">
        <v>14755</v>
      </c>
      <c r="D8253" s="126" t="s">
        <v>13588</v>
      </c>
    </row>
    <row r="8254" spans="1:4" ht="30" x14ac:dyDescent="0.2">
      <c r="A8254" s="33">
        <v>34738</v>
      </c>
      <c r="B8254" s="124" t="s">
        <v>21394</v>
      </c>
      <c r="C8254" s="125" t="s">
        <v>14755</v>
      </c>
      <c r="D8254" s="126" t="s">
        <v>13589</v>
      </c>
    </row>
    <row r="8255" spans="1:4" ht="15" x14ac:dyDescent="0.2">
      <c r="A8255" s="33">
        <v>2391</v>
      </c>
      <c r="B8255" s="124" t="s">
        <v>21395</v>
      </c>
      <c r="C8255" s="125" t="s">
        <v>14755</v>
      </c>
      <c r="D8255" s="126" t="s">
        <v>13590</v>
      </c>
    </row>
    <row r="8256" spans="1:4" ht="15" x14ac:dyDescent="0.2">
      <c r="A8256" s="33">
        <v>2374</v>
      </c>
      <c r="B8256" s="124" t="s">
        <v>21396</v>
      </c>
      <c r="C8256" s="125" t="s">
        <v>14755</v>
      </c>
      <c r="D8256" s="126" t="s">
        <v>13591</v>
      </c>
    </row>
    <row r="8257" spans="1:4" ht="15" x14ac:dyDescent="0.2">
      <c r="A8257" s="33">
        <v>2377</v>
      </c>
      <c r="B8257" s="124" t="s">
        <v>21397</v>
      </c>
      <c r="C8257" s="125" t="s">
        <v>14755</v>
      </c>
      <c r="D8257" s="126" t="s">
        <v>13592</v>
      </c>
    </row>
    <row r="8258" spans="1:4" ht="15" x14ac:dyDescent="0.2">
      <c r="A8258" s="33">
        <v>2393</v>
      </c>
      <c r="B8258" s="124" t="s">
        <v>21398</v>
      </c>
      <c r="C8258" s="125" t="s">
        <v>14755</v>
      </c>
      <c r="D8258" s="126" t="s">
        <v>13593</v>
      </c>
    </row>
    <row r="8259" spans="1:4" ht="15" x14ac:dyDescent="0.2">
      <c r="A8259" s="33">
        <v>34705</v>
      </c>
      <c r="B8259" s="124" t="s">
        <v>21399</v>
      </c>
      <c r="C8259" s="125" t="s">
        <v>14755</v>
      </c>
      <c r="D8259" s="126" t="s">
        <v>13594</v>
      </c>
    </row>
    <row r="8260" spans="1:4" ht="15" x14ac:dyDescent="0.2">
      <c r="A8260" s="33">
        <v>34707</v>
      </c>
      <c r="B8260" s="124" t="s">
        <v>21400</v>
      </c>
      <c r="C8260" s="125" t="s">
        <v>14755</v>
      </c>
      <c r="D8260" s="126" t="s">
        <v>13595</v>
      </c>
    </row>
    <row r="8261" spans="1:4" ht="15" x14ac:dyDescent="0.2">
      <c r="A8261" s="33">
        <v>2378</v>
      </c>
      <c r="B8261" s="124" t="s">
        <v>21401</v>
      </c>
      <c r="C8261" s="125" t="s">
        <v>14755</v>
      </c>
      <c r="D8261" s="126" t="s">
        <v>13596</v>
      </c>
    </row>
    <row r="8262" spans="1:4" ht="15" x14ac:dyDescent="0.2">
      <c r="A8262" s="33">
        <v>2379</v>
      </c>
      <c r="B8262" s="124" t="s">
        <v>21402</v>
      </c>
      <c r="C8262" s="125" t="s">
        <v>14755</v>
      </c>
      <c r="D8262" s="126" t="s">
        <v>13596</v>
      </c>
    </row>
    <row r="8263" spans="1:4" ht="15" x14ac:dyDescent="0.2">
      <c r="A8263" s="33">
        <v>2376</v>
      </c>
      <c r="B8263" s="124" t="s">
        <v>21403</v>
      </c>
      <c r="C8263" s="125" t="s">
        <v>14755</v>
      </c>
      <c r="D8263" s="126" t="s">
        <v>13597</v>
      </c>
    </row>
    <row r="8264" spans="1:4" ht="15" x14ac:dyDescent="0.2">
      <c r="A8264" s="33">
        <v>2394</v>
      </c>
      <c r="B8264" s="124" t="s">
        <v>21404</v>
      </c>
      <c r="C8264" s="125" t="s">
        <v>14755</v>
      </c>
      <c r="D8264" s="126" t="s">
        <v>13598</v>
      </c>
    </row>
    <row r="8265" spans="1:4" ht="15" x14ac:dyDescent="0.2">
      <c r="A8265" s="33">
        <v>34686</v>
      </c>
      <c r="B8265" s="124" t="s">
        <v>21405</v>
      </c>
      <c r="C8265" s="125" t="s">
        <v>14755</v>
      </c>
      <c r="D8265" s="126" t="s">
        <v>3512</v>
      </c>
    </row>
    <row r="8266" spans="1:4" ht="15" x14ac:dyDescent="0.2">
      <c r="A8266" s="33">
        <v>34616</v>
      </c>
      <c r="B8266" s="124" t="s">
        <v>21406</v>
      </c>
      <c r="C8266" s="125" t="s">
        <v>14755</v>
      </c>
      <c r="D8266" s="126" t="s">
        <v>4030</v>
      </c>
    </row>
    <row r="8267" spans="1:4" ht="15" x14ac:dyDescent="0.2">
      <c r="A8267" s="33">
        <v>34623</v>
      </c>
      <c r="B8267" s="124" t="s">
        <v>21407</v>
      </c>
      <c r="C8267" s="125" t="s">
        <v>14755</v>
      </c>
      <c r="D8267" s="126" t="s">
        <v>13599</v>
      </c>
    </row>
    <row r="8268" spans="1:4" ht="15" x14ac:dyDescent="0.2">
      <c r="A8268" s="33">
        <v>34628</v>
      </c>
      <c r="B8268" s="124" t="s">
        <v>21408</v>
      </c>
      <c r="C8268" s="125" t="s">
        <v>14755</v>
      </c>
      <c r="D8268" s="126" t="s">
        <v>13600</v>
      </c>
    </row>
    <row r="8269" spans="1:4" ht="15" x14ac:dyDescent="0.2">
      <c r="A8269" s="33">
        <v>34653</v>
      </c>
      <c r="B8269" s="124" t="s">
        <v>21409</v>
      </c>
      <c r="C8269" s="125" t="s">
        <v>14755</v>
      </c>
      <c r="D8269" s="126" t="s">
        <v>4685</v>
      </c>
    </row>
    <row r="8270" spans="1:4" ht="15" x14ac:dyDescent="0.2">
      <c r="A8270" s="33">
        <v>34688</v>
      </c>
      <c r="B8270" s="124" t="s">
        <v>21410</v>
      </c>
      <c r="C8270" s="125" t="s">
        <v>14755</v>
      </c>
      <c r="D8270" s="126" t="s">
        <v>607</v>
      </c>
    </row>
    <row r="8271" spans="1:4" ht="15" x14ac:dyDescent="0.2">
      <c r="A8271" s="33">
        <v>34709</v>
      </c>
      <c r="B8271" s="124" t="s">
        <v>21411</v>
      </c>
      <c r="C8271" s="125" t="s">
        <v>14755</v>
      </c>
      <c r="D8271" s="126" t="s">
        <v>13601</v>
      </c>
    </row>
    <row r="8272" spans="1:4" ht="15" x14ac:dyDescent="0.2">
      <c r="A8272" s="33">
        <v>34714</v>
      </c>
      <c r="B8272" s="124" t="s">
        <v>21412</v>
      </c>
      <c r="C8272" s="125" t="s">
        <v>14755</v>
      </c>
      <c r="D8272" s="126" t="s">
        <v>301</v>
      </c>
    </row>
    <row r="8273" spans="1:4" ht="15" x14ac:dyDescent="0.2">
      <c r="A8273" s="33">
        <v>2388</v>
      </c>
      <c r="B8273" s="124" t="s">
        <v>21413</v>
      </c>
      <c r="C8273" s="125" t="s">
        <v>14755</v>
      </c>
      <c r="D8273" s="126" t="s">
        <v>13602</v>
      </c>
    </row>
    <row r="8274" spans="1:4" ht="15" x14ac:dyDescent="0.2">
      <c r="A8274" s="33">
        <v>34606</v>
      </c>
      <c r="B8274" s="124" t="s">
        <v>21414</v>
      </c>
      <c r="C8274" s="125" t="s">
        <v>14755</v>
      </c>
      <c r="D8274" s="126" t="s">
        <v>13603</v>
      </c>
    </row>
    <row r="8275" spans="1:4" ht="15" x14ac:dyDescent="0.2">
      <c r="A8275" s="33">
        <v>34689</v>
      </c>
      <c r="B8275" s="124" t="s">
        <v>21415</v>
      </c>
      <c r="C8275" s="125" t="s">
        <v>14755</v>
      </c>
      <c r="D8275" s="126" t="s">
        <v>916</v>
      </c>
    </row>
    <row r="8276" spans="1:4" ht="15" x14ac:dyDescent="0.2">
      <c r="A8276" s="33">
        <v>2370</v>
      </c>
      <c r="B8276" s="124" t="s">
        <v>21416</v>
      </c>
      <c r="C8276" s="125" t="s">
        <v>14755</v>
      </c>
      <c r="D8276" s="126" t="s">
        <v>4719</v>
      </c>
    </row>
    <row r="8277" spans="1:4" ht="15" x14ac:dyDescent="0.2">
      <c r="A8277" s="33">
        <v>2386</v>
      </c>
      <c r="B8277" s="124" t="s">
        <v>21417</v>
      </c>
      <c r="C8277" s="125" t="s">
        <v>14755</v>
      </c>
      <c r="D8277" s="126" t="s">
        <v>951</v>
      </c>
    </row>
    <row r="8278" spans="1:4" ht="15" x14ac:dyDescent="0.2">
      <c r="A8278" s="33">
        <v>2392</v>
      </c>
      <c r="B8278" s="124" t="s">
        <v>21418</v>
      </c>
      <c r="C8278" s="125" t="s">
        <v>14755</v>
      </c>
      <c r="D8278" s="126" t="s">
        <v>7992</v>
      </c>
    </row>
    <row r="8279" spans="1:4" ht="15" x14ac:dyDescent="0.2">
      <c r="A8279" s="33">
        <v>2373</v>
      </c>
      <c r="B8279" s="124" t="s">
        <v>21419</v>
      </c>
      <c r="C8279" s="125" t="s">
        <v>14755</v>
      </c>
      <c r="D8279" s="126" t="s">
        <v>13604</v>
      </c>
    </row>
    <row r="8280" spans="1:4" ht="15" x14ac:dyDescent="0.2">
      <c r="A8280" s="33">
        <v>39465</v>
      </c>
      <c r="B8280" s="124" t="s">
        <v>21420</v>
      </c>
      <c r="C8280" s="125" t="s">
        <v>14755</v>
      </c>
      <c r="D8280" s="126" t="s">
        <v>13605</v>
      </c>
    </row>
    <row r="8281" spans="1:4" ht="15" x14ac:dyDescent="0.2">
      <c r="A8281" s="33">
        <v>39466</v>
      </c>
      <c r="B8281" s="124" t="s">
        <v>21421</v>
      </c>
      <c r="C8281" s="125" t="s">
        <v>14755</v>
      </c>
      <c r="D8281" s="126" t="s">
        <v>13532</v>
      </c>
    </row>
    <row r="8282" spans="1:4" ht="15" x14ac:dyDescent="0.2">
      <c r="A8282" s="33">
        <v>39467</v>
      </c>
      <c r="B8282" s="124" t="s">
        <v>21422</v>
      </c>
      <c r="C8282" s="125" t="s">
        <v>14755</v>
      </c>
      <c r="D8282" s="126" t="s">
        <v>3985</v>
      </c>
    </row>
    <row r="8283" spans="1:4" ht="15" x14ac:dyDescent="0.2">
      <c r="A8283" s="33">
        <v>39468</v>
      </c>
      <c r="B8283" s="124" t="s">
        <v>21423</v>
      </c>
      <c r="C8283" s="125" t="s">
        <v>14755</v>
      </c>
      <c r="D8283" s="126" t="s">
        <v>13606</v>
      </c>
    </row>
    <row r="8284" spans="1:4" ht="15" x14ac:dyDescent="0.2">
      <c r="A8284" s="33">
        <v>39469</v>
      </c>
      <c r="B8284" s="124" t="s">
        <v>21424</v>
      </c>
      <c r="C8284" s="125" t="s">
        <v>14755</v>
      </c>
      <c r="D8284" s="126" t="s">
        <v>13607</v>
      </c>
    </row>
    <row r="8285" spans="1:4" ht="15" x14ac:dyDescent="0.2">
      <c r="A8285" s="33">
        <v>39470</v>
      </c>
      <c r="B8285" s="124" t="s">
        <v>21425</v>
      </c>
      <c r="C8285" s="125" t="s">
        <v>14755</v>
      </c>
      <c r="D8285" s="126" t="s">
        <v>13608</v>
      </c>
    </row>
    <row r="8286" spans="1:4" ht="15" x14ac:dyDescent="0.2">
      <c r="A8286" s="33">
        <v>39471</v>
      </c>
      <c r="B8286" s="124" t="s">
        <v>21426</v>
      </c>
      <c r="C8286" s="125" t="s">
        <v>14755</v>
      </c>
      <c r="D8286" s="126" t="s">
        <v>13609</v>
      </c>
    </row>
    <row r="8287" spans="1:4" ht="15" x14ac:dyDescent="0.2">
      <c r="A8287" s="33">
        <v>39472</v>
      </c>
      <c r="B8287" s="124" t="s">
        <v>21427</v>
      </c>
      <c r="C8287" s="125" t="s">
        <v>14755</v>
      </c>
      <c r="D8287" s="126" t="s">
        <v>13610</v>
      </c>
    </row>
    <row r="8288" spans="1:4" ht="15" x14ac:dyDescent="0.2">
      <c r="A8288" s="33">
        <v>39473</v>
      </c>
      <c r="B8288" s="124" t="s">
        <v>21428</v>
      </c>
      <c r="C8288" s="125" t="s">
        <v>14755</v>
      </c>
      <c r="D8288" s="126" t="s">
        <v>13611</v>
      </c>
    </row>
    <row r="8289" spans="1:4" ht="15" x14ac:dyDescent="0.2">
      <c r="A8289" s="33">
        <v>39474</v>
      </c>
      <c r="B8289" s="124" t="s">
        <v>21429</v>
      </c>
      <c r="C8289" s="125" t="s">
        <v>14755</v>
      </c>
      <c r="D8289" s="126" t="s">
        <v>4800</v>
      </c>
    </row>
    <row r="8290" spans="1:4" ht="15" x14ac:dyDescent="0.2">
      <c r="A8290" s="33">
        <v>39475</v>
      </c>
      <c r="B8290" s="124" t="s">
        <v>21430</v>
      </c>
      <c r="C8290" s="125" t="s">
        <v>14755</v>
      </c>
      <c r="D8290" s="126" t="s">
        <v>13612</v>
      </c>
    </row>
    <row r="8291" spans="1:4" ht="15" x14ac:dyDescent="0.2">
      <c r="A8291" s="33">
        <v>39476</v>
      </c>
      <c r="B8291" s="124" t="s">
        <v>21431</v>
      </c>
      <c r="C8291" s="125" t="s">
        <v>14755</v>
      </c>
      <c r="D8291" s="126" t="s">
        <v>13613</v>
      </c>
    </row>
    <row r="8292" spans="1:4" ht="15" x14ac:dyDescent="0.2">
      <c r="A8292" s="33">
        <v>39477</v>
      </c>
      <c r="B8292" s="124" t="s">
        <v>21432</v>
      </c>
      <c r="C8292" s="125" t="s">
        <v>14755</v>
      </c>
      <c r="D8292" s="126" t="s">
        <v>13614</v>
      </c>
    </row>
    <row r="8293" spans="1:4" ht="15" x14ac:dyDescent="0.2">
      <c r="A8293" s="33">
        <v>39478</v>
      </c>
      <c r="B8293" s="124" t="s">
        <v>21433</v>
      </c>
      <c r="C8293" s="125" t="s">
        <v>14755</v>
      </c>
      <c r="D8293" s="126" t="s">
        <v>13615</v>
      </c>
    </row>
    <row r="8294" spans="1:4" ht="15" x14ac:dyDescent="0.2">
      <c r="A8294" s="33">
        <v>39479</v>
      </c>
      <c r="B8294" s="124" t="s">
        <v>21434</v>
      </c>
      <c r="C8294" s="125" t="s">
        <v>14755</v>
      </c>
      <c r="D8294" s="126" t="s">
        <v>13616</v>
      </c>
    </row>
    <row r="8295" spans="1:4" ht="15" x14ac:dyDescent="0.2">
      <c r="A8295" s="33">
        <v>39480</v>
      </c>
      <c r="B8295" s="124" t="s">
        <v>21435</v>
      </c>
      <c r="C8295" s="125" t="s">
        <v>14755</v>
      </c>
      <c r="D8295" s="126" t="s">
        <v>13617</v>
      </c>
    </row>
    <row r="8296" spans="1:4" ht="15" x14ac:dyDescent="0.2">
      <c r="A8296" s="33">
        <v>39459</v>
      </c>
      <c r="B8296" s="124" t="s">
        <v>21436</v>
      </c>
      <c r="C8296" s="125" t="s">
        <v>14755</v>
      </c>
      <c r="D8296" s="126" t="s">
        <v>13618</v>
      </c>
    </row>
    <row r="8297" spans="1:4" ht="15" x14ac:dyDescent="0.2">
      <c r="A8297" s="33">
        <v>39445</v>
      </c>
      <c r="B8297" s="124" t="s">
        <v>21437</v>
      </c>
      <c r="C8297" s="125" t="s">
        <v>14755</v>
      </c>
      <c r="D8297" s="126" t="s">
        <v>13619</v>
      </c>
    </row>
    <row r="8298" spans="1:4" ht="15" x14ac:dyDescent="0.2">
      <c r="A8298" s="33">
        <v>39446</v>
      </c>
      <c r="B8298" s="124" t="s">
        <v>21438</v>
      </c>
      <c r="C8298" s="125" t="s">
        <v>14755</v>
      </c>
      <c r="D8298" s="126" t="s">
        <v>13620</v>
      </c>
    </row>
    <row r="8299" spans="1:4" ht="15" x14ac:dyDescent="0.2">
      <c r="A8299" s="33">
        <v>39447</v>
      </c>
      <c r="B8299" s="124" t="s">
        <v>21439</v>
      </c>
      <c r="C8299" s="125" t="s">
        <v>14755</v>
      </c>
      <c r="D8299" s="126" t="s">
        <v>13544</v>
      </c>
    </row>
    <row r="8300" spans="1:4" ht="15" x14ac:dyDescent="0.2">
      <c r="A8300" s="33">
        <v>39448</v>
      </c>
      <c r="B8300" s="124" t="s">
        <v>21440</v>
      </c>
      <c r="C8300" s="125" t="s">
        <v>14755</v>
      </c>
      <c r="D8300" s="126" t="s">
        <v>13621</v>
      </c>
    </row>
    <row r="8301" spans="1:4" ht="15" x14ac:dyDescent="0.2">
      <c r="A8301" s="33">
        <v>39450</v>
      </c>
      <c r="B8301" s="124" t="s">
        <v>21441</v>
      </c>
      <c r="C8301" s="125" t="s">
        <v>14755</v>
      </c>
      <c r="D8301" s="126" t="s">
        <v>13622</v>
      </c>
    </row>
    <row r="8302" spans="1:4" ht="15" x14ac:dyDescent="0.2">
      <c r="A8302" s="33">
        <v>39451</v>
      </c>
      <c r="B8302" s="124" t="s">
        <v>21442</v>
      </c>
      <c r="C8302" s="125" t="s">
        <v>14755</v>
      </c>
      <c r="D8302" s="126" t="s">
        <v>13623</v>
      </c>
    </row>
    <row r="8303" spans="1:4" ht="15" x14ac:dyDescent="0.2">
      <c r="A8303" s="33">
        <v>39452</v>
      </c>
      <c r="B8303" s="124" t="s">
        <v>21443</v>
      </c>
      <c r="C8303" s="125" t="s">
        <v>14755</v>
      </c>
      <c r="D8303" s="126" t="s">
        <v>13624</v>
      </c>
    </row>
    <row r="8304" spans="1:4" ht="15" x14ac:dyDescent="0.2">
      <c r="A8304" s="33">
        <v>39523</v>
      </c>
      <c r="B8304" s="124" t="s">
        <v>21444</v>
      </c>
      <c r="C8304" s="125" t="s">
        <v>14755</v>
      </c>
      <c r="D8304" s="126" t="s">
        <v>13625</v>
      </c>
    </row>
    <row r="8305" spans="1:4" ht="15" x14ac:dyDescent="0.2">
      <c r="A8305" s="33">
        <v>39449</v>
      </c>
      <c r="B8305" s="124" t="s">
        <v>21445</v>
      </c>
      <c r="C8305" s="125" t="s">
        <v>14755</v>
      </c>
      <c r="D8305" s="126" t="s">
        <v>13626</v>
      </c>
    </row>
    <row r="8306" spans="1:4" ht="15" x14ac:dyDescent="0.2">
      <c r="A8306" s="33">
        <v>39455</v>
      </c>
      <c r="B8306" s="124" t="s">
        <v>21446</v>
      </c>
      <c r="C8306" s="125" t="s">
        <v>14755</v>
      </c>
      <c r="D8306" s="126" t="s">
        <v>689</v>
      </c>
    </row>
    <row r="8307" spans="1:4" ht="15" x14ac:dyDescent="0.2">
      <c r="A8307" s="33">
        <v>39456</v>
      </c>
      <c r="B8307" s="124" t="s">
        <v>21447</v>
      </c>
      <c r="C8307" s="125" t="s">
        <v>14755</v>
      </c>
      <c r="D8307" s="126" t="s">
        <v>13627</v>
      </c>
    </row>
    <row r="8308" spans="1:4" ht="15" x14ac:dyDescent="0.2">
      <c r="A8308" s="33">
        <v>39457</v>
      </c>
      <c r="B8308" s="124" t="s">
        <v>21448</v>
      </c>
      <c r="C8308" s="125" t="s">
        <v>14755</v>
      </c>
      <c r="D8308" s="126" t="s">
        <v>13628</v>
      </c>
    </row>
    <row r="8309" spans="1:4" ht="15" x14ac:dyDescent="0.2">
      <c r="A8309" s="33">
        <v>39458</v>
      </c>
      <c r="B8309" s="124" t="s">
        <v>21449</v>
      </c>
      <c r="C8309" s="125" t="s">
        <v>14755</v>
      </c>
      <c r="D8309" s="126" t="s">
        <v>13629</v>
      </c>
    </row>
    <row r="8310" spans="1:4" ht="15" x14ac:dyDescent="0.2">
      <c r="A8310" s="33">
        <v>39464</v>
      </c>
      <c r="B8310" s="124" t="s">
        <v>21450</v>
      </c>
      <c r="C8310" s="125" t="s">
        <v>14755</v>
      </c>
      <c r="D8310" s="126" t="s">
        <v>13630</v>
      </c>
    </row>
    <row r="8311" spans="1:4" ht="15" x14ac:dyDescent="0.2">
      <c r="A8311" s="33">
        <v>39460</v>
      </c>
      <c r="B8311" s="124" t="s">
        <v>21451</v>
      </c>
      <c r="C8311" s="125" t="s">
        <v>14755</v>
      </c>
      <c r="D8311" s="126" t="s">
        <v>13631</v>
      </c>
    </row>
    <row r="8312" spans="1:4" ht="15" x14ac:dyDescent="0.2">
      <c r="A8312" s="33">
        <v>39461</v>
      </c>
      <c r="B8312" s="124" t="s">
        <v>21452</v>
      </c>
      <c r="C8312" s="125" t="s">
        <v>14755</v>
      </c>
      <c r="D8312" s="126" t="s">
        <v>13632</v>
      </c>
    </row>
    <row r="8313" spans="1:4" ht="15" x14ac:dyDescent="0.2">
      <c r="A8313" s="33">
        <v>39462</v>
      </c>
      <c r="B8313" s="124" t="s">
        <v>21453</v>
      </c>
      <c r="C8313" s="125" t="s">
        <v>14755</v>
      </c>
      <c r="D8313" s="126" t="s">
        <v>13633</v>
      </c>
    </row>
    <row r="8314" spans="1:4" ht="15" x14ac:dyDescent="0.2">
      <c r="A8314" s="33">
        <v>39463</v>
      </c>
      <c r="B8314" s="124" t="s">
        <v>21454</v>
      </c>
      <c r="C8314" s="125" t="s">
        <v>14755</v>
      </c>
      <c r="D8314" s="126" t="s">
        <v>13634</v>
      </c>
    </row>
    <row r="8315" spans="1:4" ht="15" x14ac:dyDescent="0.2">
      <c r="A8315" s="33">
        <v>26039</v>
      </c>
      <c r="B8315" s="124" t="s">
        <v>21455</v>
      </c>
      <c r="C8315" s="125" t="s">
        <v>14755</v>
      </c>
      <c r="D8315" s="126" t="s">
        <v>21456</v>
      </c>
    </row>
    <row r="8316" spans="1:4" ht="15" x14ac:dyDescent="0.2">
      <c r="A8316" s="33">
        <v>2401</v>
      </c>
      <c r="B8316" s="124" t="s">
        <v>21457</v>
      </c>
      <c r="C8316" s="125" t="s">
        <v>14755</v>
      </c>
      <c r="D8316" s="126" t="s">
        <v>21458</v>
      </c>
    </row>
    <row r="8317" spans="1:4" ht="30" x14ac:dyDescent="0.2">
      <c r="A8317" s="33">
        <v>38870</v>
      </c>
      <c r="B8317" s="124" t="s">
        <v>21459</v>
      </c>
      <c r="C8317" s="125" t="s">
        <v>14755</v>
      </c>
      <c r="D8317" s="126" t="s">
        <v>6928</v>
      </c>
    </row>
    <row r="8318" spans="1:4" ht="30" x14ac:dyDescent="0.2">
      <c r="A8318" s="33">
        <v>38869</v>
      </c>
      <c r="B8318" s="124" t="s">
        <v>21460</v>
      </c>
      <c r="C8318" s="125" t="s">
        <v>14755</v>
      </c>
      <c r="D8318" s="126" t="s">
        <v>6029</v>
      </c>
    </row>
    <row r="8319" spans="1:4" ht="30" x14ac:dyDescent="0.2">
      <c r="A8319" s="33">
        <v>38872</v>
      </c>
      <c r="B8319" s="124" t="s">
        <v>21461</v>
      </c>
      <c r="C8319" s="125" t="s">
        <v>14755</v>
      </c>
      <c r="D8319" s="126" t="s">
        <v>20028</v>
      </c>
    </row>
    <row r="8320" spans="1:4" ht="30" x14ac:dyDescent="0.2">
      <c r="A8320" s="33">
        <v>38871</v>
      </c>
      <c r="B8320" s="124" t="s">
        <v>21462</v>
      </c>
      <c r="C8320" s="125" t="s">
        <v>14755</v>
      </c>
      <c r="D8320" s="126" t="s">
        <v>14027</v>
      </c>
    </row>
    <row r="8321" spans="1:4" ht="15" x14ac:dyDescent="0.2">
      <c r="A8321" s="33">
        <v>39283</v>
      </c>
      <c r="B8321" s="124" t="s">
        <v>21463</v>
      </c>
      <c r="C8321" s="125" t="s">
        <v>14755</v>
      </c>
      <c r="D8321" s="126" t="s">
        <v>21464</v>
      </c>
    </row>
    <row r="8322" spans="1:4" ht="15" x14ac:dyDescent="0.2">
      <c r="A8322" s="33">
        <v>39284</v>
      </c>
      <c r="B8322" s="124" t="s">
        <v>21465</v>
      </c>
      <c r="C8322" s="125" t="s">
        <v>14755</v>
      </c>
      <c r="D8322" s="126" t="s">
        <v>21466</v>
      </c>
    </row>
    <row r="8323" spans="1:4" ht="15" x14ac:dyDescent="0.2">
      <c r="A8323" s="33">
        <v>39285</v>
      </c>
      <c r="B8323" s="124" t="s">
        <v>21467</v>
      </c>
      <c r="C8323" s="125" t="s">
        <v>14755</v>
      </c>
      <c r="D8323" s="126" t="s">
        <v>21468</v>
      </c>
    </row>
    <row r="8324" spans="1:4" ht="15" x14ac:dyDescent="0.2">
      <c r="A8324" s="33">
        <v>39286</v>
      </c>
      <c r="B8324" s="124" t="s">
        <v>21469</v>
      </c>
      <c r="C8324" s="125" t="s">
        <v>14755</v>
      </c>
      <c r="D8324" s="126" t="s">
        <v>17985</v>
      </c>
    </row>
    <row r="8325" spans="1:4" ht="15" x14ac:dyDescent="0.2">
      <c r="A8325" s="33">
        <v>39287</v>
      </c>
      <c r="B8325" s="124" t="s">
        <v>21470</v>
      </c>
      <c r="C8325" s="125" t="s">
        <v>14755</v>
      </c>
      <c r="D8325" s="126" t="s">
        <v>21471</v>
      </c>
    </row>
    <row r="8326" spans="1:4" ht="15" x14ac:dyDescent="0.2">
      <c r="A8326" s="33">
        <v>39288</v>
      </c>
      <c r="B8326" s="124" t="s">
        <v>21472</v>
      </c>
      <c r="C8326" s="125" t="s">
        <v>14755</v>
      </c>
      <c r="D8326" s="126" t="s">
        <v>21473</v>
      </c>
    </row>
    <row r="8327" spans="1:4" ht="30" x14ac:dyDescent="0.2">
      <c r="A8327" s="33">
        <v>2414</v>
      </c>
      <c r="B8327" s="124" t="s">
        <v>21474</v>
      </c>
      <c r="C8327" s="125" t="s">
        <v>1409</v>
      </c>
      <c r="D8327" s="126" t="s">
        <v>21475</v>
      </c>
    </row>
    <row r="8328" spans="1:4" ht="30" x14ac:dyDescent="0.2">
      <c r="A8328" s="33">
        <v>2413</v>
      </c>
      <c r="B8328" s="124" t="s">
        <v>21476</v>
      </c>
      <c r="C8328" s="125" t="s">
        <v>1409</v>
      </c>
      <c r="D8328" s="126" t="s">
        <v>21477</v>
      </c>
    </row>
    <row r="8329" spans="1:4" ht="30" x14ac:dyDescent="0.2">
      <c r="A8329" s="33">
        <v>2405</v>
      </c>
      <c r="B8329" s="124" t="s">
        <v>21478</v>
      </c>
      <c r="C8329" s="125" t="s">
        <v>1409</v>
      </c>
      <c r="D8329" s="126" t="s">
        <v>21479</v>
      </c>
    </row>
    <row r="8330" spans="1:4" ht="30" x14ac:dyDescent="0.2">
      <c r="A8330" s="33">
        <v>13361</v>
      </c>
      <c r="B8330" s="124" t="s">
        <v>21480</v>
      </c>
      <c r="C8330" s="125" t="s">
        <v>1409</v>
      </c>
      <c r="D8330" s="126" t="s">
        <v>21481</v>
      </c>
    </row>
    <row r="8331" spans="1:4" ht="30" x14ac:dyDescent="0.2">
      <c r="A8331" s="33">
        <v>11987</v>
      </c>
      <c r="B8331" s="124" t="s">
        <v>21482</v>
      </c>
      <c r="C8331" s="125" t="s">
        <v>1409</v>
      </c>
      <c r="D8331" s="126" t="s">
        <v>21483</v>
      </c>
    </row>
    <row r="8332" spans="1:4" ht="30" x14ac:dyDescent="0.2">
      <c r="A8332" s="33">
        <v>2416</v>
      </c>
      <c r="B8332" s="124" t="s">
        <v>21484</v>
      </c>
      <c r="C8332" s="125" t="s">
        <v>1409</v>
      </c>
      <c r="D8332" s="126" t="s">
        <v>21485</v>
      </c>
    </row>
    <row r="8333" spans="1:4" ht="30" x14ac:dyDescent="0.2">
      <c r="A8333" s="33">
        <v>2412</v>
      </c>
      <c r="B8333" s="124" t="s">
        <v>21486</v>
      </c>
      <c r="C8333" s="125" t="s">
        <v>1409</v>
      </c>
      <c r="D8333" s="126" t="s">
        <v>1745</v>
      </c>
    </row>
    <row r="8334" spans="1:4" ht="30" x14ac:dyDescent="0.2">
      <c r="A8334" s="33">
        <v>2411</v>
      </c>
      <c r="B8334" s="124" t="s">
        <v>21487</v>
      </c>
      <c r="C8334" s="125" t="s">
        <v>1409</v>
      </c>
      <c r="D8334" s="126" t="s">
        <v>21481</v>
      </c>
    </row>
    <row r="8335" spans="1:4" ht="30" x14ac:dyDescent="0.2">
      <c r="A8335" s="33">
        <v>2406</v>
      </c>
      <c r="B8335" s="124" t="s">
        <v>21488</v>
      </c>
      <c r="C8335" s="125" t="s">
        <v>1409</v>
      </c>
      <c r="D8335" s="126" t="s">
        <v>5400</v>
      </c>
    </row>
    <row r="8336" spans="1:4" ht="30" x14ac:dyDescent="0.2">
      <c r="A8336" s="33">
        <v>10571</v>
      </c>
      <c r="B8336" s="124" t="s">
        <v>21489</v>
      </c>
      <c r="C8336" s="125" t="s">
        <v>1409</v>
      </c>
      <c r="D8336" s="126" t="s">
        <v>21490</v>
      </c>
    </row>
    <row r="8337" spans="1:4" ht="30" x14ac:dyDescent="0.2">
      <c r="A8337" s="33">
        <v>11985</v>
      </c>
      <c r="B8337" s="124" t="s">
        <v>21491</v>
      </c>
      <c r="C8337" s="125" t="s">
        <v>1409</v>
      </c>
      <c r="D8337" s="126" t="s">
        <v>21492</v>
      </c>
    </row>
    <row r="8338" spans="1:4" ht="30" x14ac:dyDescent="0.2">
      <c r="A8338" s="33">
        <v>2410</v>
      </c>
      <c r="B8338" s="124" t="s">
        <v>21493</v>
      </c>
      <c r="C8338" s="125" t="s">
        <v>1409</v>
      </c>
      <c r="D8338" s="126" t="s">
        <v>14110</v>
      </c>
    </row>
    <row r="8339" spans="1:4" ht="30" x14ac:dyDescent="0.2">
      <c r="A8339" s="33">
        <v>2417</v>
      </c>
      <c r="B8339" s="124" t="s">
        <v>21494</v>
      </c>
      <c r="C8339" s="125" t="s">
        <v>1409</v>
      </c>
      <c r="D8339" s="126" t="s">
        <v>21495</v>
      </c>
    </row>
    <row r="8340" spans="1:4" ht="15" x14ac:dyDescent="0.2">
      <c r="A8340" s="33">
        <v>2415</v>
      </c>
      <c r="B8340" s="124" t="s">
        <v>21496</v>
      </c>
      <c r="C8340" s="125" t="s">
        <v>1409</v>
      </c>
      <c r="D8340" s="126" t="s">
        <v>14454</v>
      </c>
    </row>
    <row r="8341" spans="1:4" ht="15" x14ac:dyDescent="0.2">
      <c r="A8341" s="33">
        <v>13360</v>
      </c>
      <c r="B8341" s="124" t="s">
        <v>21497</v>
      </c>
      <c r="C8341" s="125" t="s">
        <v>1409</v>
      </c>
      <c r="D8341" s="126" t="s">
        <v>14454</v>
      </c>
    </row>
    <row r="8342" spans="1:4" ht="30" x14ac:dyDescent="0.2">
      <c r="A8342" s="33">
        <v>11983</v>
      </c>
      <c r="B8342" s="124" t="s">
        <v>21498</v>
      </c>
      <c r="C8342" s="125" t="s">
        <v>1409</v>
      </c>
      <c r="D8342" s="126" t="s">
        <v>21499</v>
      </c>
    </row>
    <row r="8343" spans="1:4" ht="30" x14ac:dyDescent="0.2">
      <c r="A8343" s="33">
        <v>11986</v>
      </c>
      <c r="B8343" s="124" t="s">
        <v>21500</v>
      </c>
      <c r="C8343" s="125" t="s">
        <v>1409</v>
      </c>
      <c r="D8343" s="126" t="s">
        <v>16246</v>
      </c>
    </row>
    <row r="8344" spans="1:4" ht="30" x14ac:dyDescent="0.2">
      <c r="A8344" s="33">
        <v>25976</v>
      </c>
      <c r="B8344" s="124" t="s">
        <v>21501</v>
      </c>
      <c r="C8344" s="125" t="s">
        <v>1409</v>
      </c>
      <c r="D8344" s="126" t="s">
        <v>21502</v>
      </c>
    </row>
    <row r="8345" spans="1:4" ht="15" x14ac:dyDescent="0.2">
      <c r="A8345" s="33">
        <v>10629</v>
      </c>
      <c r="B8345" s="124" t="s">
        <v>21503</v>
      </c>
      <c r="C8345" s="125" t="s">
        <v>1409</v>
      </c>
      <c r="D8345" s="126" t="s">
        <v>21504</v>
      </c>
    </row>
    <row r="8346" spans="1:4" ht="15" x14ac:dyDescent="0.2">
      <c r="A8346" s="33">
        <v>10698</v>
      </c>
      <c r="B8346" s="124" t="s">
        <v>21505</v>
      </c>
      <c r="C8346" s="125" t="s">
        <v>1409</v>
      </c>
      <c r="D8346" s="126" t="s">
        <v>13637</v>
      </c>
    </row>
    <row r="8347" spans="1:4" ht="30" x14ac:dyDescent="0.2">
      <c r="A8347" s="33">
        <v>40521</v>
      </c>
      <c r="B8347" s="124" t="s">
        <v>21506</v>
      </c>
      <c r="C8347" s="125" t="s">
        <v>14755</v>
      </c>
      <c r="D8347" s="126" t="s">
        <v>21507</v>
      </c>
    </row>
    <row r="8348" spans="1:4" ht="30" x14ac:dyDescent="0.2">
      <c r="A8348" s="33">
        <v>2432</v>
      </c>
      <c r="B8348" s="124" t="s">
        <v>21508</v>
      </c>
      <c r="C8348" s="125" t="s">
        <v>14755</v>
      </c>
      <c r="D8348" s="126" t="s">
        <v>18084</v>
      </c>
    </row>
    <row r="8349" spans="1:4" ht="30" x14ac:dyDescent="0.2">
      <c r="A8349" s="33">
        <v>2418</v>
      </c>
      <c r="B8349" s="124" t="s">
        <v>21509</v>
      </c>
      <c r="C8349" s="125" t="s">
        <v>14755</v>
      </c>
      <c r="D8349" s="126" t="s">
        <v>3663</v>
      </c>
    </row>
    <row r="8350" spans="1:4" ht="30" x14ac:dyDescent="0.2">
      <c r="A8350" s="33">
        <v>2433</v>
      </c>
      <c r="B8350" s="124" t="s">
        <v>21510</v>
      </c>
      <c r="C8350" s="125" t="s">
        <v>14755</v>
      </c>
      <c r="D8350" s="126" t="s">
        <v>17489</v>
      </c>
    </row>
    <row r="8351" spans="1:4" ht="30" x14ac:dyDescent="0.2">
      <c r="A8351" s="33">
        <v>2420</v>
      </c>
      <c r="B8351" s="124" t="s">
        <v>21511</v>
      </c>
      <c r="C8351" s="125" t="s">
        <v>14755</v>
      </c>
      <c r="D8351" s="126" t="s">
        <v>5362</v>
      </c>
    </row>
    <row r="8352" spans="1:4" ht="30" x14ac:dyDescent="0.2">
      <c r="A8352" s="33">
        <v>2421</v>
      </c>
      <c r="B8352" s="124" t="s">
        <v>21512</v>
      </c>
      <c r="C8352" s="125" t="s">
        <v>14755</v>
      </c>
      <c r="D8352" s="126" t="s">
        <v>21513</v>
      </c>
    </row>
    <row r="8353" spans="1:4" ht="15" x14ac:dyDescent="0.2">
      <c r="A8353" s="33">
        <v>11447</v>
      </c>
      <c r="B8353" s="124" t="s">
        <v>21514</v>
      </c>
      <c r="C8353" s="125" t="s">
        <v>14755</v>
      </c>
      <c r="D8353" s="126" t="s">
        <v>17817</v>
      </c>
    </row>
    <row r="8354" spans="1:4" ht="15" x14ac:dyDescent="0.2">
      <c r="A8354" s="33">
        <v>2429</v>
      </c>
      <c r="B8354" s="124" t="s">
        <v>21515</v>
      </c>
      <c r="C8354" s="125" t="s">
        <v>14755</v>
      </c>
      <c r="D8354" s="126" t="s">
        <v>21516</v>
      </c>
    </row>
    <row r="8355" spans="1:4" ht="15" x14ac:dyDescent="0.2">
      <c r="A8355" s="33">
        <v>11449</v>
      </c>
      <c r="B8355" s="124" t="s">
        <v>21517</v>
      </c>
      <c r="C8355" s="125" t="s">
        <v>14755</v>
      </c>
      <c r="D8355" s="126" t="s">
        <v>21518</v>
      </c>
    </row>
    <row r="8356" spans="1:4" ht="15" x14ac:dyDescent="0.2">
      <c r="A8356" s="33">
        <v>11451</v>
      </c>
      <c r="B8356" s="124" t="s">
        <v>21519</v>
      </c>
      <c r="C8356" s="125" t="s">
        <v>14755</v>
      </c>
      <c r="D8356" s="126" t="s">
        <v>21520</v>
      </c>
    </row>
    <row r="8357" spans="1:4" ht="15" x14ac:dyDescent="0.2">
      <c r="A8357" s="33">
        <v>11116</v>
      </c>
      <c r="B8357" s="124" t="s">
        <v>21521</v>
      </c>
      <c r="C8357" s="125" t="s">
        <v>14755</v>
      </c>
      <c r="D8357" s="126" t="s">
        <v>21522</v>
      </c>
    </row>
    <row r="8358" spans="1:4" ht="15" x14ac:dyDescent="0.2">
      <c r="A8358" s="33">
        <v>38411</v>
      </c>
      <c r="B8358" s="124" t="s">
        <v>21523</v>
      </c>
      <c r="C8358" s="125" t="s">
        <v>14755</v>
      </c>
      <c r="D8358" s="126" t="s">
        <v>13638</v>
      </c>
    </row>
    <row r="8359" spans="1:4" ht="15" x14ac:dyDescent="0.2">
      <c r="A8359" s="33">
        <v>1370</v>
      </c>
      <c r="B8359" s="124" t="s">
        <v>21524</v>
      </c>
      <c r="C8359" s="125" t="s">
        <v>14755</v>
      </c>
      <c r="D8359" s="126" t="s">
        <v>21525</v>
      </c>
    </row>
    <row r="8360" spans="1:4" ht="15" x14ac:dyDescent="0.2">
      <c r="A8360" s="33">
        <v>38189</v>
      </c>
      <c r="B8360" s="124" t="s">
        <v>21526</v>
      </c>
      <c r="C8360" s="125" t="s">
        <v>14755</v>
      </c>
      <c r="D8360" s="126" t="s">
        <v>21527</v>
      </c>
    </row>
    <row r="8361" spans="1:4" ht="15" x14ac:dyDescent="0.2">
      <c r="A8361" s="33">
        <v>38190</v>
      </c>
      <c r="B8361" s="124" t="s">
        <v>21528</v>
      </c>
      <c r="C8361" s="125" t="s">
        <v>14755</v>
      </c>
      <c r="D8361" s="126" t="s">
        <v>21529</v>
      </c>
    </row>
    <row r="8362" spans="1:4" ht="30" x14ac:dyDescent="0.2">
      <c r="A8362" s="33">
        <v>36516</v>
      </c>
      <c r="B8362" s="124" t="s">
        <v>21530</v>
      </c>
      <c r="C8362" s="125" t="s">
        <v>14755</v>
      </c>
      <c r="D8362" s="126" t="s">
        <v>21531</v>
      </c>
    </row>
    <row r="8363" spans="1:4" ht="15" x14ac:dyDescent="0.2">
      <c r="A8363" s="33">
        <v>34777</v>
      </c>
      <c r="B8363" s="124" t="s">
        <v>21532</v>
      </c>
      <c r="C8363" s="125" t="s">
        <v>14755</v>
      </c>
      <c r="D8363" s="126" t="s">
        <v>86</v>
      </c>
    </row>
    <row r="8364" spans="1:4" ht="15" x14ac:dyDescent="0.2">
      <c r="A8364" s="33">
        <v>7273</v>
      </c>
      <c r="B8364" s="124" t="s">
        <v>21533</v>
      </c>
      <c r="C8364" s="125" t="s">
        <v>14755</v>
      </c>
      <c r="D8364" s="126" t="s">
        <v>1524</v>
      </c>
    </row>
    <row r="8365" spans="1:4" ht="15" x14ac:dyDescent="0.2">
      <c r="A8365" s="33">
        <v>7272</v>
      </c>
      <c r="B8365" s="124" t="s">
        <v>21534</v>
      </c>
      <c r="C8365" s="125" t="s">
        <v>14755</v>
      </c>
      <c r="D8365" s="126" t="s">
        <v>155</v>
      </c>
    </row>
    <row r="8366" spans="1:4" ht="15" x14ac:dyDescent="0.2">
      <c r="A8366" s="33">
        <v>10605</v>
      </c>
      <c r="B8366" s="124" t="s">
        <v>21535</v>
      </c>
      <c r="C8366" s="125" t="s">
        <v>14755</v>
      </c>
      <c r="D8366" s="126" t="s">
        <v>87</v>
      </c>
    </row>
    <row r="8367" spans="1:4" ht="15" x14ac:dyDescent="0.2">
      <c r="A8367" s="33">
        <v>10604</v>
      </c>
      <c r="B8367" s="124" t="s">
        <v>21536</v>
      </c>
      <c r="C8367" s="125" t="s">
        <v>14755</v>
      </c>
      <c r="D8367" s="126" t="s">
        <v>2379</v>
      </c>
    </row>
    <row r="8368" spans="1:4" ht="15" x14ac:dyDescent="0.2">
      <c r="A8368" s="33">
        <v>672</v>
      </c>
      <c r="B8368" s="124" t="s">
        <v>21537</v>
      </c>
      <c r="C8368" s="125" t="s">
        <v>14755</v>
      </c>
      <c r="D8368" s="126" t="s">
        <v>2445</v>
      </c>
    </row>
    <row r="8369" spans="1:4" ht="15" x14ac:dyDescent="0.2">
      <c r="A8369" s="33">
        <v>668</v>
      </c>
      <c r="B8369" s="124" t="s">
        <v>21538</v>
      </c>
      <c r="C8369" s="125" t="s">
        <v>14755</v>
      </c>
      <c r="D8369" s="126" t="s">
        <v>13641</v>
      </c>
    </row>
    <row r="8370" spans="1:4" ht="15" x14ac:dyDescent="0.2">
      <c r="A8370" s="33">
        <v>10578</v>
      </c>
      <c r="B8370" s="124" t="s">
        <v>21539</v>
      </c>
      <c r="C8370" s="125" t="s">
        <v>14755</v>
      </c>
      <c r="D8370" s="126" t="s">
        <v>13421</v>
      </c>
    </row>
    <row r="8371" spans="1:4" ht="15" x14ac:dyDescent="0.2">
      <c r="A8371" s="33">
        <v>666</v>
      </c>
      <c r="B8371" s="124" t="s">
        <v>21540</v>
      </c>
      <c r="C8371" s="125" t="s">
        <v>14755</v>
      </c>
      <c r="D8371" s="126" t="s">
        <v>197</v>
      </c>
    </row>
    <row r="8372" spans="1:4" ht="15" x14ac:dyDescent="0.2">
      <c r="A8372" s="33">
        <v>665</v>
      </c>
      <c r="B8372" s="124" t="s">
        <v>21541</v>
      </c>
      <c r="C8372" s="125" t="s">
        <v>14755</v>
      </c>
      <c r="D8372" s="126" t="s">
        <v>966</v>
      </c>
    </row>
    <row r="8373" spans="1:4" ht="15" x14ac:dyDescent="0.2">
      <c r="A8373" s="33">
        <v>10577</v>
      </c>
      <c r="B8373" s="124" t="s">
        <v>21542</v>
      </c>
      <c r="C8373" s="125" t="s">
        <v>14755</v>
      </c>
      <c r="D8373" s="126" t="s">
        <v>1101</v>
      </c>
    </row>
    <row r="8374" spans="1:4" ht="15" x14ac:dyDescent="0.2">
      <c r="A8374" s="33">
        <v>10583</v>
      </c>
      <c r="B8374" s="124" t="s">
        <v>21543</v>
      </c>
      <c r="C8374" s="125" t="s">
        <v>14755</v>
      </c>
      <c r="D8374" s="126" t="s">
        <v>4640</v>
      </c>
    </row>
    <row r="8375" spans="1:4" ht="15" x14ac:dyDescent="0.2">
      <c r="A8375" s="33">
        <v>10579</v>
      </c>
      <c r="B8375" s="124" t="s">
        <v>21544</v>
      </c>
      <c r="C8375" s="125" t="s">
        <v>14755</v>
      </c>
      <c r="D8375" s="126" t="s">
        <v>588</v>
      </c>
    </row>
    <row r="8376" spans="1:4" ht="15" x14ac:dyDescent="0.2">
      <c r="A8376" s="33">
        <v>10582</v>
      </c>
      <c r="B8376" s="124" t="s">
        <v>21545</v>
      </c>
      <c r="C8376" s="125" t="s">
        <v>14755</v>
      </c>
      <c r="D8376" s="126" t="s">
        <v>349</v>
      </c>
    </row>
    <row r="8377" spans="1:4" ht="15" x14ac:dyDescent="0.2">
      <c r="A8377" s="33">
        <v>2436</v>
      </c>
      <c r="B8377" s="124" t="s">
        <v>21546</v>
      </c>
      <c r="C8377" s="125" t="s">
        <v>1393</v>
      </c>
      <c r="D8377" s="126" t="s">
        <v>2216</v>
      </c>
    </row>
    <row r="8378" spans="1:4" ht="15" x14ac:dyDescent="0.2">
      <c r="A8378" s="33">
        <v>40918</v>
      </c>
      <c r="B8378" s="124" t="s">
        <v>21547</v>
      </c>
      <c r="C8378" s="125" t="s">
        <v>1397</v>
      </c>
      <c r="D8378" s="126" t="s">
        <v>13642</v>
      </c>
    </row>
    <row r="8379" spans="1:4" ht="15" x14ac:dyDescent="0.2">
      <c r="A8379" s="33">
        <v>2439</v>
      </c>
      <c r="B8379" s="124" t="s">
        <v>21548</v>
      </c>
      <c r="C8379" s="125" t="s">
        <v>1393</v>
      </c>
      <c r="D8379" s="126" t="s">
        <v>981</v>
      </c>
    </row>
    <row r="8380" spans="1:4" ht="15" x14ac:dyDescent="0.2">
      <c r="A8380" s="33">
        <v>40923</v>
      </c>
      <c r="B8380" s="124" t="s">
        <v>21549</v>
      </c>
      <c r="C8380" s="125" t="s">
        <v>1397</v>
      </c>
      <c r="D8380" s="126" t="s">
        <v>13643</v>
      </c>
    </row>
    <row r="8381" spans="1:4" ht="15" x14ac:dyDescent="0.2">
      <c r="A8381" s="33">
        <v>10998</v>
      </c>
      <c r="B8381" s="124" t="s">
        <v>21550</v>
      </c>
      <c r="C8381" s="125" t="s">
        <v>1395</v>
      </c>
      <c r="D8381" s="126" t="s">
        <v>880</v>
      </c>
    </row>
    <row r="8382" spans="1:4" ht="15" x14ac:dyDescent="0.2">
      <c r="A8382" s="33">
        <v>11002</v>
      </c>
      <c r="B8382" s="124" t="s">
        <v>21551</v>
      </c>
      <c r="C8382" s="125" t="s">
        <v>1395</v>
      </c>
      <c r="D8382" s="126" t="s">
        <v>645</v>
      </c>
    </row>
    <row r="8383" spans="1:4" ht="15" x14ac:dyDescent="0.2">
      <c r="A8383" s="33">
        <v>10999</v>
      </c>
      <c r="B8383" s="124" t="s">
        <v>21552</v>
      </c>
      <c r="C8383" s="125" t="s">
        <v>1395</v>
      </c>
      <c r="D8383" s="126" t="s">
        <v>720</v>
      </c>
    </row>
    <row r="8384" spans="1:4" ht="15" x14ac:dyDescent="0.2">
      <c r="A8384" s="33">
        <v>10997</v>
      </c>
      <c r="B8384" s="124" t="s">
        <v>21553</v>
      </c>
      <c r="C8384" s="125" t="s">
        <v>1395</v>
      </c>
      <c r="D8384" s="126" t="s">
        <v>1006</v>
      </c>
    </row>
    <row r="8385" spans="1:4" ht="15" x14ac:dyDescent="0.2">
      <c r="A8385" s="33">
        <v>2685</v>
      </c>
      <c r="B8385" s="124" t="s">
        <v>21554</v>
      </c>
      <c r="C8385" s="125" t="s">
        <v>1394</v>
      </c>
      <c r="D8385" s="126" t="s">
        <v>16424</v>
      </c>
    </row>
    <row r="8386" spans="1:4" ht="15" x14ac:dyDescent="0.2">
      <c r="A8386" s="33">
        <v>2680</v>
      </c>
      <c r="B8386" s="124" t="s">
        <v>21555</v>
      </c>
      <c r="C8386" s="125" t="s">
        <v>1394</v>
      </c>
      <c r="D8386" s="126" t="s">
        <v>362</v>
      </c>
    </row>
    <row r="8387" spans="1:4" ht="15" x14ac:dyDescent="0.2">
      <c r="A8387" s="33">
        <v>2684</v>
      </c>
      <c r="B8387" s="124" t="s">
        <v>21556</v>
      </c>
      <c r="C8387" s="125" t="s">
        <v>1394</v>
      </c>
      <c r="D8387" s="126" t="s">
        <v>752</v>
      </c>
    </row>
    <row r="8388" spans="1:4" ht="15" x14ac:dyDescent="0.2">
      <c r="A8388" s="33">
        <v>2673</v>
      </c>
      <c r="B8388" s="124" t="s">
        <v>21557</v>
      </c>
      <c r="C8388" s="125" t="s">
        <v>1394</v>
      </c>
      <c r="D8388" s="126" t="s">
        <v>1050</v>
      </c>
    </row>
    <row r="8389" spans="1:4" ht="15" x14ac:dyDescent="0.2">
      <c r="A8389" s="33">
        <v>2681</v>
      </c>
      <c r="B8389" s="124" t="s">
        <v>21558</v>
      </c>
      <c r="C8389" s="125" t="s">
        <v>1394</v>
      </c>
      <c r="D8389" s="126" t="s">
        <v>2425</v>
      </c>
    </row>
    <row r="8390" spans="1:4" ht="15" x14ac:dyDescent="0.2">
      <c r="A8390" s="33">
        <v>2682</v>
      </c>
      <c r="B8390" s="124" t="s">
        <v>21559</v>
      </c>
      <c r="C8390" s="125" t="s">
        <v>1394</v>
      </c>
      <c r="D8390" s="126" t="s">
        <v>487</v>
      </c>
    </row>
    <row r="8391" spans="1:4" ht="15" x14ac:dyDescent="0.2">
      <c r="A8391" s="33">
        <v>2686</v>
      </c>
      <c r="B8391" s="124" t="s">
        <v>21560</v>
      </c>
      <c r="C8391" s="125" t="s">
        <v>1394</v>
      </c>
      <c r="D8391" s="126" t="s">
        <v>825</v>
      </c>
    </row>
    <row r="8392" spans="1:4" ht="15" x14ac:dyDescent="0.2">
      <c r="A8392" s="33">
        <v>2674</v>
      </c>
      <c r="B8392" s="124" t="s">
        <v>21561</v>
      </c>
      <c r="C8392" s="125" t="s">
        <v>1394</v>
      </c>
      <c r="D8392" s="126" t="s">
        <v>1524</v>
      </c>
    </row>
    <row r="8393" spans="1:4" ht="15" x14ac:dyDescent="0.2">
      <c r="A8393" s="33">
        <v>2683</v>
      </c>
      <c r="B8393" s="124" t="s">
        <v>21562</v>
      </c>
      <c r="C8393" s="125" t="s">
        <v>1394</v>
      </c>
      <c r="D8393" s="126" t="s">
        <v>17665</v>
      </c>
    </row>
    <row r="8394" spans="1:4" ht="15" x14ac:dyDescent="0.2">
      <c r="A8394" s="33">
        <v>2676</v>
      </c>
      <c r="B8394" s="124" t="s">
        <v>21563</v>
      </c>
      <c r="C8394" s="125" t="s">
        <v>1394</v>
      </c>
      <c r="D8394" s="126" t="s">
        <v>1045</v>
      </c>
    </row>
    <row r="8395" spans="1:4" ht="15" x14ac:dyDescent="0.2">
      <c r="A8395" s="33">
        <v>2678</v>
      </c>
      <c r="B8395" s="124" t="s">
        <v>21564</v>
      </c>
      <c r="C8395" s="125" t="s">
        <v>1394</v>
      </c>
      <c r="D8395" s="126" t="s">
        <v>77</v>
      </c>
    </row>
    <row r="8396" spans="1:4" ht="15" x14ac:dyDescent="0.2">
      <c r="A8396" s="33">
        <v>2679</v>
      </c>
      <c r="B8396" s="124" t="s">
        <v>21565</v>
      </c>
      <c r="C8396" s="125" t="s">
        <v>1394</v>
      </c>
      <c r="D8396" s="126" t="s">
        <v>105</v>
      </c>
    </row>
    <row r="8397" spans="1:4" ht="15" x14ac:dyDescent="0.2">
      <c r="A8397" s="33">
        <v>12070</v>
      </c>
      <c r="B8397" s="124" t="s">
        <v>21566</v>
      </c>
      <c r="C8397" s="125" t="s">
        <v>1394</v>
      </c>
      <c r="D8397" s="126" t="s">
        <v>144</v>
      </c>
    </row>
    <row r="8398" spans="1:4" ht="15" x14ac:dyDescent="0.2">
      <c r="A8398" s="33">
        <v>2675</v>
      </c>
      <c r="B8398" s="124" t="s">
        <v>21567</v>
      </c>
      <c r="C8398" s="125" t="s">
        <v>1394</v>
      </c>
      <c r="D8398" s="126" t="s">
        <v>1067</v>
      </c>
    </row>
    <row r="8399" spans="1:4" ht="15" x14ac:dyDescent="0.2">
      <c r="A8399" s="33">
        <v>12067</v>
      </c>
      <c r="B8399" s="124" t="s">
        <v>21568</v>
      </c>
      <c r="C8399" s="125" t="s">
        <v>1394</v>
      </c>
      <c r="D8399" s="126" t="s">
        <v>994</v>
      </c>
    </row>
    <row r="8400" spans="1:4" ht="15" x14ac:dyDescent="0.2">
      <c r="A8400" s="33">
        <v>40401</v>
      </c>
      <c r="B8400" s="124" t="s">
        <v>21569</v>
      </c>
      <c r="C8400" s="125" t="s">
        <v>1394</v>
      </c>
      <c r="D8400" s="126" t="s">
        <v>730</v>
      </c>
    </row>
    <row r="8401" spans="1:4" ht="15" x14ac:dyDescent="0.2">
      <c r="A8401" s="33">
        <v>40402</v>
      </c>
      <c r="B8401" s="124" t="s">
        <v>21570</v>
      </c>
      <c r="C8401" s="125" t="s">
        <v>1394</v>
      </c>
      <c r="D8401" s="126" t="s">
        <v>293</v>
      </c>
    </row>
    <row r="8402" spans="1:4" ht="15" x14ac:dyDescent="0.2">
      <c r="A8402" s="33">
        <v>40400</v>
      </c>
      <c r="B8402" s="124" t="s">
        <v>21571</v>
      </c>
      <c r="C8402" s="125" t="s">
        <v>1394</v>
      </c>
      <c r="D8402" s="126" t="s">
        <v>783</v>
      </c>
    </row>
    <row r="8403" spans="1:4" ht="30" x14ac:dyDescent="0.2">
      <c r="A8403" s="33">
        <v>2504</v>
      </c>
      <c r="B8403" s="124" t="s">
        <v>21572</v>
      </c>
      <c r="C8403" s="125" t="s">
        <v>1394</v>
      </c>
      <c r="D8403" s="126" t="s">
        <v>6415</v>
      </c>
    </row>
    <row r="8404" spans="1:4" ht="30" x14ac:dyDescent="0.2">
      <c r="A8404" s="33">
        <v>2501</v>
      </c>
      <c r="B8404" s="124" t="s">
        <v>21573</v>
      </c>
      <c r="C8404" s="125" t="s">
        <v>1394</v>
      </c>
      <c r="D8404" s="126" t="s">
        <v>2073</v>
      </c>
    </row>
    <row r="8405" spans="1:4" ht="30" x14ac:dyDescent="0.2">
      <c r="A8405" s="33">
        <v>2502</v>
      </c>
      <c r="B8405" s="124" t="s">
        <v>21574</v>
      </c>
      <c r="C8405" s="125" t="s">
        <v>1394</v>
      </c>
      <c r="D8405" s="126" t="s">
        <v>13842</v>
      </c>
    </row>
    <row r="8406" spans="1:4" ht="30" x14ac:dyDescent="0.2">
      <c r="A8406" s="33">
        <v>2503</v>
      </c>
      <c r="B8406" s="124" t="s">
        <v>21575</v>
      </c>
      <c r="C8406" s="125" t="s">
        <v>1394</v>
      </c>
      <c r="D8406" s="126" t="s">
        <v>7136</v>
      </c>
    </row>
    <row r="8407" spans="1:4" ht="30" x14ac:dyDescent="0.2">
      <c r="A8407" s="33">
        <v>2500</v>
      </c>
      <c r="B8407" s="124" t="s">
        <v>21576</v>
      </c>
      <c r="C8407" s="125" t="s">
        <v>1394</v>
      </c>
      <c r="D8407" s="126" t="s">
        <v>21577</v>
      </c>
    </row>
    <row r="8408" spans="1:4" ht="30" x14ac:dyDescent="0.2">
      <c r="A8408" s="33">
        <v>2505</v>
      </c>
      <c r="B8408" s="124" t="s">
        <v>21578</v>
      </c>
      <c r="C8408" s="125" t="s">
        <v>1394</v>
      </c>
      <c r="D8408" s="126" t="s">
        <v>21579</v>
      </c>
    </row>
    <row r="8409" spans="1:4" ht="15" x14ac:dyDescent="0.2">
      <c r="A8409" s="33">
        <v>12056</v>
      </c>
      <c r="B8409" s="124" t="s">
        <v>21580</v>
      </c>
      <c r="C8409" s="125" t="s">
        <v>1394</v>
      </c>
      <c r="D8409" s="126" t="s">
        <v>17860</v>
      </c>
    </row>
    <row r="8410" spans="1:4" ht="15" x14ac:dyDescent="0.2">
      <c r="A8410" s="33">
        <v>12057</v>
      </c>
      <c r="B8410" s="124" t="s">
        <v>21581</v>
      </c>
      <c r="C8410" s="125" t="s">
        <v>1394</v>
      </c>
      <c r="D8410" s="126" t="s">
        <v>1384</v>
      </c>
    </row>
    <row r="8411" spans="1:4" ht="15" x14ac:dyDescent="0.2">
      <c r="A8411" s="33">
        <v>12059</v>
      </c>
      <c r="B8411" s="124" t="s">
        <v>21582</v>
      </c>
      <c r="C8411" s="125" t="s">
        <v>1394</v>
      </c>
      <c r="D8411" s="126" t="s">
        <v>333</v>
      </c>
    </row>
    <row r="8412" spans="1:4" ht="15" x14ac:dyDescent="0.2">
      <c r="A8412" s="33">
        <v>12058</v>
      </c>
      <c r="B8412" s="124" t="s">
        <v>21583</v>
      </c>
      <c r="C8412" s="125" t="s">
        <v>1394</v>
      </c>
      <c r="D8412" s="126" t="s">
        <v>755</v>
      </c>
    </row>
    <row r="8413" spans="1:4" ht="15" x14ac:dyDescent="0.2">
      <c r="A8413" s="33">
        <v>12060</v>
      </c>
      <c r="B8413" s="124" t="s">
        <v>21584</v>
      </c>
      <c r="C8413" s="125" t="s">
        <v>1394</v>
      </c>
      <c r="D8413" s="126" t="s">
        <v>441</v>
      </c>
    </row>
    <row r="8414" spans="1:4" ht="15" x14ac:dyDescent="0.2">
      <c r="A8414" s="33">
        <v>12061</v>
      </c>
      <c r="B8414" s="124" t="s">
        <v>21585</v>
      </c>
      <c r="C8414" s="125" t="s">
        <v>1394</v>
      </c>
      <c r="D8414" s="126" t="s">
        <v>21586</v>
      </c>
    </row>
    <row r="8415" spans="1:4" ht="15" x14ac:dyDescent="0.2">
      <c r="A8415" s="33">
        <v>12062</v>
      </c>
      <c r="B8415" s="124" t="s">
        <v>21587</v>
      </c>
      <c r="C8415" s="125" t="s">
        <v>1394</v>
      </c>
      <c r="D8415" s="126" t="s">
        <v>16266</v>
      </c>
    </row>
    <row r="8416" spans="1:4" ht="30" x14ac:dyDescent="0.2">
      <c r="A8416" s="33">
        <v>21137</v>
      </c>
      <c r="B8416" s="124" t="s">
        <v>21588</v>
      </c>
      <c r="C8416" s="125" t="s">
        <v>1394</v>
      </c>
      <c r="D8416" s="126" t="s">
        <v>497</v>
      </c>
    </row>
    <row r="8417" spans="1:4" ht="15" x14ac:dyDescent="0.2">
      <c r="A8417" s="33">
        <v>2687</v>
      </c>
      <c r="B8417" s="124" t="s">
        <v>21589</v>
      </c>
      <c r="C8417" s="125" t="s">
        <v>1394</v>
      </c>
      <c r="D8417" s="126" t="s">
        <v>2159</v>
      </c>
    </row>
    <row r="8418" spans="1:4" ht="15" x14ac:dyDescent="0.2">
      <c r="A8418" s="33">
        <v>2689</v>
      </c>
      <c r="B8418" s="124" t="s">
        <v>21590</v>
      </c>
      <c r="C8418" s="125" t="s">
        <v>1394</v>
      </c>
      <c r="D8418" s="126" t="s">
        <v>99</v>
      </c>
    </row>
    <row r="8419" spans="1:4" ht="15" x14ac:dyDescent="0.2">
      <c r="A8419" s="33">
        <v>2688</v>
      </c>
      <c r="B8419" s="124" t="s">
        <v>21591</v>
      </c>
      <c r="C8419" s="125" t="s">
        <v>1394</v>
      </c>
      <c r="D8419" s="126" t="s">
        <v>78</v>
      </c>
    </row>
    <row r="8420" spans="1:4" ht="15" x14ac:dyDescent="0.2">
      <c r="A8420" s="33">
        <v>2690</v>
      </c>
      <c r="B8420" s="124" t="s">
        <v>21592</v>
      </c>
      <c r="C8420" s="125" t="s">
        <v>1394</v>
      </c>
      <c r="D8420" s="126" t="s">
        <v>105</v>
      </c>
    </row>
    <row r="8421" spans="1:4" ht="15" x14ac:dyDescent="0.2">
      <c r="A8421" s="33">
        <v>39243</v>
      </c>
      <c r="B8421" s="124" t="s">
        <v>21593</v>
      </c>
      <c r="C8421" s="125" t="s">
        <v>1394</v>
      </c>
      <c r="D8421" s="126" t="s">
        <v>13561</v>
      </c>
    </row>
    <row r="8422" spans="1:4" ht="15" x14ac:dyDescent="0.2">
      <c r="A8422" s="33">
        <v>39244</v>
      </c>
      <c r="B8422" s="124" t="s">
        <v>21594</v>
      </c>
      <c r="C8422" s="125" t="s">
        <v>1394</v>
      </c>
      <c r="D8422" s="126" t="s">
        <v>17696</v>
      </c>
    </row>
    <row r="8423" spans="1:4" ht="15" x14ac:dyDescent="0.2">
      <c r="A8423" s="33">
        <v>39245</v>
      </c>
      <c r="B8423" s="124" t="s">
        <v>21595</v>
      </c>
      <c r="C8423" s="125" t="s">
        <v>1394</v>
      </c>
      <c r="D8423" s="126" t="s">
        <v>433</v>
      </c>
    </row>
    <row r="8424" spans="1:4" ht="30" x14ac:dyDescent="0.2">
      <c r="A8424" s="33">
        <v>39254</v>
      </c>
      <c r="B8424" s="124" t="s">
        <v>21596</v>
      </c>
      <c r="C8424" s="125" t="s">
        <v>1394</v>
      </c>
      <c r="D8424" s="126" t="s">
        <v>120</v>
      </c>
    </row>
    <row r="8425" spans="1:4" ht="15" x14ac:dyDescent="0.2">
      <c r="A8425" s="33">
        <v>39255</v>
      </c>
      <c r="B8425" s="124" t="s">
        <v>21597</v>
      </c>
      <c r="C8425" s="125" t="s">
        <v>1394</v>
      </c>
      <c r="D8425" s="126" t="s">
        <v>215</v>
      </c>
    </row>
    <row r="8426" spans="1:4" ht="30" x14ac:dyDescent="0.2">
      <c r="A8426" s="33">
        <v>39253</v>
      </c>
      <c r="B8426" s="124" t="s">
        <v>21598</v>
      </c>
      <c r="C8426" s="125" t="s">
        <v>1394</v>
      </c>
      <c r="D8426" s="126" t="s">
        <v>3714</v>
      </c>
    </row>
    <row r="8427" spans="1:4" ht="30" x14ac:dyDescent="0.2">
      <c r="A8427" s="33">
        <v>2446</v>
      </c>
      <c r="B8427" s="124" t="s">
        <v>21599</v>
      </c>
      <c r="C8427" s="125" t="s">
        <v>1394</v>
      </c>
      <c r="D8427" s="126" t="s">
        <v>16479</v>
      </c>
    </row>
    <row r="8428" spans="1:4" ht="30" x14ac:dyDescent="0.2">
      <c r="A8428" s="33">
        <v>2442</v>
      </c>
      <c r="B8428" s="124" t="s">
        <v>21600</v>
      </c>
      <c r="C8428" s="125" t="s">
        <v>1394</v>
      </c>
      <c r="D8428" s="126" t="s">
        <v>676</v>
      </c>
    </row>
    <row r="8429" spans="1:4" ht="30" x14ac:dyDescent="0.2">
      <c r="A8429" s="33">
        <v>39246</v>
      </c>
      <c r="B8429" s="124" t="s">
        <v>21601</v>
      </c>
      <c r="C8429" s="125" t="s">
        <v>1394</v>
      </c>
      <c r="D8429" s="126" t="s">
        <v>274</v>
      </c>
    </row>
    <row r="8430" spans="1:4" ht="30" x14ac:dyDescent="0.2">
      <c r="A8430" s="33">
        <v>39247</v>
      </c>
      <c r="B8430" s="124" t="s">
        <v>21602</v>
      </c>
      <c r="C8430" s="125" t="s">
        <v>1394</v>
      </c>
      <c r="D8430" s="126" t="s">
        <v>420</v>
      </c>
    </row>
    <row r="8431" spans="1:4" ht="30" x14ac:dyDescent="0.2">
      <c r="A8431" s="33">
        <v>39248</v>
      </c>
      <c r="B8431" s="124" t="s">
        <v>21603</v>
      </c>
      <c r="C8431" s="125" t="s">
        <v>1394</v>
      </c>
      <c r="D8431" s="126" t="s">
        <v>2665</v>
      </c>
    </row>
    <row r="8432" spans="1:4" ht="15" x14ac:dyDescent="0.2">
      <c r="A8432" s="33">
        <v>2438</v>
      </c>
      <c r="B8432" s="124" t="s">
        <v>21604</v>
      </c>
      <c r="C8432" s="125" t="s">
        <v>1393</v>
      </c>
      <c r="D8432" s="126" t="s">
        <v>5222</v>
      </c>
    </row>
    <row r="8433" spans="1:4" ht="15" x14ac:dyDescent="0.2">
      <c r="A8433" s="33">
        <v>40922</v>
      </c>
      <c r="B8433" s="124" t="s">
        <v>21605</v>
      </c>
      <c r="C8433" s="125" t="s">
        <v>1397</v>
      </c>
      <c r="D8433" s="126" t="s">
        <v>13648</v>
      </c>
    </row>
    <row r="8434" spans="1:4" ht="45" x14ac:dyDescent="0.2">
      <c r="A8434" s="33">
        <v>36486</v>
      </c>
      <c r="B8434" s="124" t="s">
        <v>21606</v>
      </c>
      <c r="C8434" s="125" t="s">
        <v>14755</v>
      </c>
      <c r="D8434" s="126" t="s">
        <v>21607</v>
      </c>
    </row>
    <row r="8435" spans="1:4" ht="30" x14ac:dyDescent="0.2">
      <c r="A8435" s="33">
        <v>37777</v>
      </c>
      <c r="B8435" s="124" t="s">
        <v>21608</v>
      </c>
      <c r="C8435" s="125" t="s">
        <v>14755</v>
      </c>
      <c r="D8435" s="126" t="s">
        <v>21609</v>
      </c>
    </row>
    <row r="8436" spans="1:4" ht="15" x14ac:dyDescent="0.2">
      <c r="A8436" s="33">
        <v>12624</v>
      </c>
      <c r="B8436" s="124" t="s">
        <v>21610</v>
      </c>
      <c r="C8436" s="125" t="s">
        <v>14755</v>
      </c>
      <c r="D8436" s="126" t="s">
        <v>737</v>
      </c>
    </row>
    <row r="8437" spans="1:4" ht="30" x14ac:dyDescent="0.2">
      <c r="A8437" s="33">
        <v>10638</v>
      </c>
      <c r="B8437" s="124" t="s">
        <v>21611</v>
      </c>
      <c r="C8437" s="125" t="s">
        <v>14755</v>
      </c>
      <c r="D8437" s="126" t="s">
        <v>13649</v>
      </c>
    </row>
    <row r="8438" spans="1:4" ht="30" x14ac:dyDescent="0.2">
      <c r="A8438" s="33">
        <v>10635</v>
      </c>
      <c r="B8438" s="124" t="s">
        <v>21612</v>
      </c>
      <c r="C8438" s="125" t="s">
        <v>14755</v>
      </c>
      <c r="D8438" s="126" t="s">
        <v>13650</v>
      </c>
    </row>
    <row r="8439" spans="1:4" ht="30" x14ac:dyDescent="0.2">
      <c r="A8439" s="33">
        <v>10634</v>
      </c>
      <c r="B8439" s="124" t="s">
        <v>21613</v>
      </c>
      <c r="C8439" s="125" t="s">
        <v>14755</v>
      </c>
      <c r="D8439" s="126" t="s">
        <v>13651</v>
      </c>
    </row>
    <row r="8440" spans="1:4" ht="30" x14ac:dyDescent="0.2">
      <c r="A8440" s="33">
        <v>10636</v>
      </c>
      <c r="B8440" s="124" t="s">
        <v>21614</v>
      </c>
      <c r="C8440" s="125" t="s">
        <v>14755</v>
      </c>
      <c r="D8440" s="126" t="s">
        <v>13652</v>
      </c>
    </row>
    <row r="8441" spans="1:4" ht="30" x14ac:dyDescent="0.2">
      <c r="A8441" s="33">
        <v>10637</v>
      </c>
      <c r="B8441" s="124" t="s">
        <v>21615</v>
      </c>
      <c r="C8441" s="125" t="s">
        <v>14755</v>
      </c>
      <c r="D8441" s="126" t="s">
        <v>13653</v>
      </c>
    </row>
    <row r="8442" spans="1:4" ht="15" x14ac:dyDescent="0.2">
      <c r="A8442" s="33">
        <v>517</v>
      </c>
      <c r="B8442" s="124" t="s">
        <v>21616</v>
      </c>
      <c r="C8442" s="125" t="s">
        <v>1396</v>
      </c>
      <c r="D8442" s="126" t="s">
        <v>464</v>
      </c>
    </row>
    <row r="8443" spans="1:4" ht="30" x14ac:dyDescent="0.2">
      <c r="A8443" s="33">
        <v>41904</v>
      </c>
      <c r="B8443" s="124" t="s">
        <v>21617</v>
      </c>
      <c r="C8443" s="125" t="s">
        <v>1401</v>
      </c>
      <c r="D8443" s="126" t="s">
        <v>21618</v>
      </c>
    </row>
    <row r="8444" spans="1:4" ht="30" x14ac:dyDescent="0.2">
      <c r="A8444" s="33">
        <v>41905</v>
      </c>
      <c r="B8444" s="124" t="s">
        <v>21619</v>
      </c>
      <c r="C8444" s="125" t="s">
        <v>1395</v>
      </c>
      <c r="D8444" s="126" t="s">
        <v>191</v>
      </c>
    </row>
    <row r="8445" spans="1:4" ht="30" x14ac:dyDescent="0.2">
      <c r="A8445" s="33">
        <v>41903</v>
      </c>
      <c r="B8445" s="124" t="s">
        <v>21620</v>
      </c>
      <c r="C8445" s="125" t="s">
        <v>1395</v>
      </c>
      <c r="D8445" s="126" t="s">
        <v>280</v>
      </c>
    </row>
    <row r="8446" spans="1:4" ht="30" x14ac:dyDescent="0.2">
      <c r="A8446" s="33">
        <v>37534</v>
      </c>
      <c r="B8446" s="124" t="s">
        <v>21621</v>
      </c>
      <c r="C8446" s="125" t="s">
        <v>1395</v>
      </c>
      <c r="D8446" s="126" t="s">
        <v>1384</v>
      </c>
    </row>
    <row r="8447" spans="1:4" ht="30" x14ac:dyDescent="0.2">
      <c r="A8447" s="33">
        <v>37535</v>
      </c>
      <c r="B8447" s="124" t="s">
        <v>21622</v>
      </c>
      <c r="C8447" s="125" t="s">
        <v>1395</v>
      </c>
      <c r="D8447" s="126" t="s">
        <v>1384</v>
      </c>
    </row>
    <row r="8448" spans="1:4" ht="30" x14ac:dyDescent="0.2">
      <c r="A8448" s="33">
        <v>37533</v>
      </c>
      <c r="B8448" s="124" t="s">
        <v>21623</v>
      </c>
      <c r="C8448" s="125" t="s">
        <v>1395</v>
      </c>
      <c r="D8448" s="126" t="s">
        <v>1384</v>
      </c>
    </row>
    <row r="8449" spans="1:4" ht="30" x14ac:dyDescent="0.2">
      <c r="A8449" s="33">
        <v>37537</v>
      </c>
      <c r="B8449" s="124" t="s">
        <v>21624</v>
      </c>
      <c r="C8449" s="125" t="s">
        <v>1395</v>
      </c>
      <c r="D8449" s="126" t="s">
        <v>1048</v>
      </c>
    </row>
    <row r="8450" spans="1:4" ht="30" x14ac:dyDescent="0.2">
      <c r="A8450" s="33">
        <v>37536</v>
      </c>
      <c r="B8450" s="124" t="s">
        <v>21625</v>
      </c>
      <c r="C8450" s="125" t="s">
        <v>1395</v>
      </c>
      <c r="D8450" s="126" t="s">
        <v>1048</v>
      </c>
    </row>
    <row r="8451" spans="1:4" ht="30" x14ac:dyDescent="0.2">
      <c r="A8451" s="33">
        <v>37532</v>
      </c>
      <c r="B8451" s="124" t="s">
        <v>21626</v>
      </c>
      <c r="C8451" s="125" t="s">
        <v>1395</v>
      </c>
      <c r="D8451" s="126" t="s">
        <v>1048</v>
      </c>
    </row>
    <row r="8452" spans="1:4" ht="15" x14ac:dyDescent="0.2">
      <c r="A8452" s="33">
        <v>2696</v>
      </c>
      <c r="B8452" s="124" t="s">
        <v>21627</v>
      </c>
      <c r="C8452" s="125" t="s">
        <v>1393</v>
      </c>
      <c r="D8452" s="126" t="s">
        <v>518</v>
      </c>
    </row>
    <row r="8453" spans="1:4" ht="15" x14ac:dyDescent="0.2">
      <c r="A8453" s="33">
        <v>40928</v>
      </c>
      <c r="B8453" s="124" t="s">
        <v>21628</v>
      </c>
      <c r="C8453" s="125" t="s">
        <v>1397</v>
      </c>
      <c r="D8453" s="126" t="s">
        <v>21629</v>
      </c>
    </row>
    <row r="8454" spans="1:4" ht="15" x14ac:dyDescent="0.2">
      <c r="A8454" s="33">
        <v>4083</v>
      </c>
      <c r="B8454" s="124" t="s">
        <v>21630</v>
      </c>
      <c r="C8454" s="125" t="s">
        <v>1393</v>
      </c>
      <c r="D8454" s="126" t="s">
        <v>14042</v>
      </c>
    </row>
    <row r="8455" spans="1:4" ht="15" x14ac:dyDescent="0.2">
      <c r="A8455" s="33">
        <v>40818</v>
      </c>
      <c r="B8455" s="124" t="s">
        <v>21631</v>
      </c>
      <c r="C8455" s="125" t="s">
        <v>1397</v>
      </c>
      <c r="D8455" s="126" t="s">
        <v>14015</v>
      </c>
    </row>
    <row r="8456" spans="1:4" ht="15" x14ac:dyDescent="0.2">
      <c r="A8456" s="33">
        <v>2705</v>
      </c>
      <c r="B8456" s="124" t="s">
        <v>21632</v>
      </c>
      <c r="C8456" s="125" t="s">
        <v>1403</v>
      </c>
      <c r="D8456" s="126" t="s">
        <v>955</v>
      </c>
    </row>
    <row r="8457" spans="1:4" ht="30" x14ac:dyDescent="0.2">
      <c r="A8457" s="33">
        <v>14250</v>
      </c>
      <c r="B8457" s="124" t="s">
        <v>21633</v>
      </c>
      <c r="C8457" s="125" t="s">
        <v>1403</v>
      </c>
      <c r="D8457" s="126" t="s">
        <v>6649</v>
      </c>
    </row>
    <row r="8458" spans="1:4" ht="15" x14ac:dyDescent="0.2">
      <c r="A8458" s="33">
        <v>11683</v>
      </c>
      <c r="B8458" s="124" t="s">
        <v>21634</v>
      </c>
      <c r="C8458" s="125" t="s">
        <v>14755</v>
      </c>
      <c r="D8458" s="126" t="s">
        <v>13685</v>
      </c>
    </row>
    <row r="8459" spans="1:4" ht="15" x14ac:dyDescent="0.2">
      <c r="A8459" s="33">
        <v>11684</v>
      </c>
      <c r="B8459" s="124" t="s">
        <v>21635</v>
      </c>
      <c r="C8459" s="125" t="s">
        <v>14755</v>
      </c>
      <c r="D8459" s="126" t="s">
        <v>13995</v>
      </c>
    </row>
    <row r="8460" spans="1:4" ht="15" x14ac:dyDescent="0.2">
      <c r="A8460" s="33">
        <v>6141</v>
      </c>
      <c r="B8460" s="124" t="s">
        <v>21636</v>
      </c>
      <c r="C8460" s="125" t="s">
        <v>14755</v>
      </c>
      <c r="D8460" s="126" t="s">
        <v>421</v>
      </c>
    </row>
    <row r="8461" spans="1:4" ht="15" x14ac:dyDescent="0.2">
      <c r="A8461" s="33">
        <v>11681</v>
      </c>
      <c r="B8461" s="124" t="s">
        <v>21637</v>
      </c>
      <c r="C8461" s="125" t="s">
        <v>14755</v>
      </c>
      <c r="D8461" s="126" t="s">
        <v>4968</v>
      </c>
    </row>
    <row r="8462" spans="1:4" ht="15" x14ac:dyDescent="0.2">
      <c r="A8462" s="33">
        <v>2706</v>
      </c>
      <c r="B8462" s="124" t="s">
        <v>21638</v>
      </c>
      <c r="C8462" s="125" t="s">
        <v>1393</v>
      </c>
      <c r="D8462" s="126" t="s">
        <v>13917</v>
      </c>
    </row>
    <row r="8463" spans="1:4" ht="15" x14ac:dyDescent="0.2">
      <c r="A8463" s="33">
        <v>40811</v>
      </c>
      <c r="B8463" s="124" t="s">
        <v>21639</v>
      </c>
      <c r="C8463" s="125" t="s">
        <v>1397</v>
      </c>
      <c r="D8463" s="126" t="s">
        <v>21640</v>
      </c>
    </row>
    <row r="8464" spans="1:4" ht="15" x14ac:dyDescent="0.2">
      <c r="A8464" s="33">
        <v>2707</v>
      </c>
      <c r="B8464" s="124" t="s">
        <v>21641</v>
      </c>
      <c r="C8464" s="125" t="s">
        <v>1393</v>
      </c>
      <c r="D8464" s="126" t="s">
        <v>16548</v>
      </c>
    </row>
    <row r="8465" spans="1:4" ht="15" x14ac:dyDescent="0.2">
      <c r="A8465" s="33">
        <v>40813</v>
      </c>
      <c r="B8465" s="124" t="s">
        <v>21642</v>
      </c>
      <c r="C8465" s="125" t="s">
        <v>1397</v>
      </c>
      <c r="D8465" s="126" t="s">
        <v>21643</v>
      </c>
    </row>
    <row r="8466" spans="1:4" ht="15" x14ac:dyDescent="0.2">
      <c r="A8466" s="33">
        <v>2708</v>
      </c>
      <c r="B8466" s="124" t="s">
        <v>21644</v>
      </c>
      <c r="C8466" s="125" t="s">
        <v>1393</v>
      </c>
      <c r="D8466" s="126" t="s">
        <v>21645</v>
      </c>
    </row>
    <row r="8467" spans="1:4" ht="15" x14ac:dyDescent="0.2">
      <c r="A8467" s="33">
        <v>40814</v>
      </c>
      <c r="B8467" s="124" t="s">
        <v>21646</v>
      </c>
      <c r="C8467" s="125" t="s">
        <v>1397</v>
      </c>
      <c r="D8467" s="126" t="s">
        <v>21647</v>
      </c>
    </row>
    <row r="8468" spans="1:4" ht="15" x14ac:dyDescent="0.2">
      <c r="A8468" s="33">
        <v>34779</v>
      </c>
      <c r="B8468" s="124" t="s">
        <v>21648</v>
      </c>
      <c r="C8468" s="125" t="s">
        <v>1393</v>
      </c>
      <c r="D8468" s="126" t="s">
        <v>21649</v>
      </c>
    </row>
    <row r="8469" spans="1:4" ht="15" x14ac:dyDescent="0.2">
      <c r="A8469" s="33">
        <v>40936</v>
      </c>
      <c r="B8469" s="124" t="s">
        <v>21650</v>
      </c>
      <c r="C8469" s="125" t="s">
        <v>1397</v>
      </c>
      <c r="D8469" s="126" t="s">
        <v>21651</v>
      </c>
    </row>
    <row r="8470" spans="1:4" ht="15" x14ac:dyDescent="0.2">
      <c r="A8470" s="33">
        <v>34780</v>
      </c>
      <c r="B8470" s="124" t="s">
        <v>21652</v>
      </c>
      <c r="C8470" s="125" t="s">
        <v>1393</v>
      </c>
      <c r="D8470" s="126" t="s">
        <v>21653</v>
      </c>
    </row>
    <row r="8471" spans="1:4" ht="15" x14ac:dyDescent="0.2">
      <c r="A8471" s="33">
        <v>40937</v>
      </c>
      <c r="B8471" s="124" t="s">
        <v>21654</v>
      </c>
      <c r="C8471" s="125" t="s">
        <v>1397</v>
      </c>
      <c r="D8471" s="126" t="s">
        <v>21655</v>
      </c>
    </row>
    <row r="8472" spans="1:4" ht="15" x14ac:dyDescent="0.2">
      <c r="A8472" s="33">
        <v>34782</v>
      </c>
      <c r="B8472" s="124" t="s">
        <v>21656</v>
      </c>
      <c r="C8472" s="125" t="s">
        <v>1393</v>
      </c>
      <c r="D8472" s="126" t="s">
        <v>21657</v>
      </c>
    </row>
    <row r="8473" spans="1:4" ht="15" x14ac:dyDescent="0.2">
      <c r="A8473" s="33">
        <v>40938</v>
      </c>
      <c r="B8473" s="124" t="s">
        <v>21658</v>
      </c>
      <c r="C8473" s="125" t="s">
        <v>1397</v>
      </c>
      <c r="D8473" s="126" t="s">
        <v>21659</v>
      </c>
    </row>
    <row r="8474" spans="1:4" ht="15" x14ac:dyDescent="0.2">
      <c r="A8474" s="33">
        <v>34783</v>
      </c>
      <c r="B8474" s="124" t="s">
        <v>21660</v>
      </c>
      <c r="C8474" s="125" t="s">
        <v>1393</v>
      </c>
      <c r="D8474" s="126" t="s">
        <v>14683</v>
      </c>
    </row>
    <row r="8475" spans="1:4" ht="15" x14ac:dyDescent="0.2">
      <c r="A8475" s="33">
        <v>40939</v>
      </c>
      <c r="B8475" s="124" t="s">
        <v>21661</v>
      </c>
      <c r="C8475" s="125" t="s">
        <v>1397</v>
      </c>
      <c r="D8475" s="126" t="s">
        <v>21662</v>
      </c>
    </row>
    <row r="8476" spans="1:4" ht="15" x14ac:dyDescent="0.2">
      <c r="A8476" s="33">
        <v>34785</v>
      </c>
      <c r="B8476" s="124" t="s">
        <v>21663</v>
      </c>
      <c r="C8476" s="125" t="s">
        <v>1393</v>
      </c>
      <c r="D8476" s="126" t="s">
        <v>21481</v>
      </c>
    </row>
    <row r="8477" spans="1:4" ht="15" x14ac:dyDescent="0.2">
      <c r="A8477" s="33">
        <v>40940</v>
      </c>
      <c r="B8477" s="124" t="s">
        <v>21664</v>
      </c>
      <c r="C8477" s="125" t="s">
        <v>1397</v>
      </c>
      <c r="D8477" s="126" t="s">
        <v>21665</v>
      </c>
    </row>
    <row r="8478" spans="1:4" ht="15" x14ac:dyDescent="0.2">
      <c r="A8478" s="33">
        <v>38403</v>
      </c>
      <c r="B8478" s="124" t="s">
        <v>21666</v>
      </c>
      <c r="C8478" s="125" t="s">
        <v>14755</v>
      </c>
      <c r="D8478" s="126" t="s">
        <v>13786</v>
      </c>
    </row>
    <row r="8479" spans="1:4" ht="45" x14ac:dyDescent="0.2">
      <c r="A8479" s="33">
        <v>37774</v>
      </c>
      <c r="B8479" s="124" t="s">
        <v>21667</v>
      </c>
      <c r="C8479" s="125" t="s">
        <v>14755</v>
      </c>
      <c r="D8479" s="126" t="s">
        <v>13657</v>
      </c>
    </row>
    <row r="8480" spans="1:4" ht="45" x14ac:dyDescent="0.2">
      <c r="A8480" s="33">
        <v>38630</v>
      </c>
      <c r="B8480" s="124" t="s">
        <v>21668</v>
      </c>
      <c r="C8480" s="125" t="s">
        <v>14755</v>
      </c>
      <c r="D8480" s="126" t="s">
        <v>13658</v>
      </c>
    </row>
    <row r="8481" spans="1:4" ht="45" x14ac:dyDescent="0.2">
      <c r="A8481" s="33">
        <v>38629</v>
      </c>
      <c r="B8481" s="124" t="s">
        <v>21669</v>
      </c>
      <c r="C8481" s="125" t="s">
        <v>14755</v>
      </c>
      <c r="D8481" s="126" t="s">
        <v>13659</v>
      </c>
    </row>
    <row r="8482" spans="1:4" ht="15" x14ac:dyDescent="0.2">
      <c r="A8482" s="33">
        <v>38476</v>
      </c>
      <c r="B8482" s="124" t="s">
        <v>21670</v>
      </c>
      <c r="C8482" s="125" t="s">
        <v>14755</v>
      </c>
      <c r="D8482" s="126" t="s">
        <v>21671</v>
      </c>
    </row>
    <row r="8483" spans="1:4" ht="15" x14ac:dyDescent="0.2">
      <c r="A8483" s="33">
        <v>38477</v>
      </c>
      <c r="B8483" s="124" t="s">
        <v>21672</v>
      </c>
      <c r="C8483" s="125" t="s">
        <v>14755</v>
      </c>
      <c r="D8483" s="126" t="s">
        <v>17065</v>
      </c>
    </row>
    <row r="8484" spans="1:4" ht="30" x14ac:dyDescent="0.2">
      <c r="A8484" s="33">
        <v>40635</v>
      </c>
      <c r="B8484" s="124" t="s">
        <v>21673</v>
      </c>
      <c r="C8484" s="125" t="s">
        <v>14755</v>
      </c>
      <c r="D8484" s="126" t="s">
        <v>21674</v>
      </c>
    </row>
    <row r="8485" spans="1:4" ht="30" x14ac:dyDescent="0.2">
      <c r="A8485" s="33">
        <v>36483</v>
      </c>
      <c r="B8485" s="124" t="s">
        <v>21675</v>
      </c>
      <c r="C8485" s="125" t="s">
        <v>14755</v>
      </c>
      <c r="D8485" s="126" t="s">
        <v>21676</v>
      </c>
    </row>
    <row r="8486" spans="1:4" ht="30" x14ac:dyDescent="0.2">
      <c r="A8486" s="33">
        <v>14525</v>
      </c>
      <c r="B8486" s="124" t="s">
        <v>21677</v>
      </c>
      <c r="C8486" s="125" t="s">
        <v>14755</v>
      </c>
      <c r="D8486" s="126" t="s">
        <v>21678</v>
      </c>
    </row>
    <row r="8487" spans="1:4" ht="30" x14ac:dyDescent="0.2">
      <c r="A8487" s="33">
        <v>36482</v>
      </c>
      <c r="B8487" s="124" t="s">
        <v>21679</v>
      </c>
      <c r="C8487" s="125" t="s">
        <v>14755</v>
      </c>
      <c r="D8487" s="126" t="s">
        <v>21680</v>
      </c>
    </row>
    <row r="8488" spans="1:4" ht="30" x14ac:dyDescent="0.2">
      <c r="A8488" s="33">
        <v>36408</v>
      </c>
      <c r="B8488" s="124" t="s">
        <v>21681</v>
      </c>
      <c r="C8488" s="125" t="s">
        <v>14755</v>
      </c>
      <c r="D8488" s="126" t="s">
        <v>21682</v>
      </c>
    </row>
    <row r="8489" spans="1:4" ht="30" x14ac:dyDescent="0.2">
      <c r="A8489" s="33">
        <v>2723</v>
      </c>
      <c r="B8489" s="124" t="s">
        <v>21683</v>
      </c>
      <c r="C8489" s="125" t="s">
        <v>14755</v>
      </c>
      <c r="D8489" s="126" t="s">
        <v>21684</v>
      </c>
    </row>
    <row r="8490" spans="1:4" ht="30" x14ac:dyDescent="0.2">
      <c r="A8490" s="33">
        <v>36481</v>
      </c>
      <c r="B8490" s="124" t="s">
        <v>21685</v>
      </c>
      <c r="C8490" s="125" t="s">
        <v>14755</v>
      </c>
      <c r="D8490" s="126" t="s">
        <v>21686</v>
      </c>
    </row>
    <row r="8491" spans="1:4" ht="30" x14ac:dyDescent="0.2">
      <c r="A8491" s="33">
        <v>10685</v>
      </c>
      <c r="B8491" s="124" t="s">
        <v>21687</v>
      </c>
      <c r="C8491" s="125" t="s">
        <v>14755</v>
      </c>
      <c r="D8491" s="126" t="s">
        <v>21688</v>
      </c>
    </row>
    <row r="8492" spans="1:4" ht="45" x14ac:dyDescent="0.2">
      <c r="A8492" s="33">
        <v>40636</v>
      </c>
      <c r="B8492" s="124" t="s">
        <v>21689</v>
      </c>
      <c r="C8492" s="125" t="s">
        <v>14755</v>
      </c>
      <c r="D8492" s="126" t="s">
        <v>21690</v>
      </c>
    </row>
    <row r="8493" spans="1:4" ht="15" x14ac:dyDescent="0.2">
      <c r="A8493" s="33">
        <v>4111</v>
      </c>
      <c r="B8493" s="124" t="s">
        <v>21691</v>
      </c>
      <c r="C8493" s="125" t="s">
        <v>14755</v>
      </c>
      <c r="D8493" s="126" t="s">
        <v>21692</v>
      </c>
    </row>
    <row r="8494" spans="1:4" ht="30" x14ac:dyDescent="0.2">
      <c r="A8494" s="33">
        <v>26021</v>
      </c>
      <c r="B8494" s="124" t="s">
        <v>21693</v>
      </c>
      <c r="C8494" s="125" t="s">
        <v>14755</v>
      </c>
      <c r="D8494" s="126" t="s">
        <v>17171</v>
      </c>
    </row>
    <row r="8495" spans="1:4" ht="15" x14ac:dyDescent="0.2">
      <c r="A8495" s="33">
        <v>12</v>
      </c>
      <c r="B8495" s="124" t="s">
        <v>21694</v>
      </c>
      <c r="C8495" s="125" t="s">
        <v>14755</v>
      </c>
      <c r="D8495" s="126" t="s">
        <v>2440</v>
      </c>
    </row>
    <row r="8496" spans="1:4" ht="15" x14ac:dyDescent="0.2">
      <c r="A8496" s="33">
        <v>37554</v>
      </c>
      <c r="B8496" s="124" t="s">
        <v>21695</v>
      </c>
      <c r="C8496" s="125" t="s">
        <v>14755</v>
      </c>
      <c r="D8496" s="126" t="s">
        <v>13660</v>
      </c>
    </row>
    <row r="8497" spans="1:4" ht="15" x14ac:dyDescent="0.2">
      <c r="A8497" s="33">
        <v>37555</v>
      </c>
      <c r="B8497" s="124" t="s">
        <v>21696</v>
      </c>
      <c r="C8497" s="125" t="s">
        <v>14755</v>
      </c>
      <c r="D8497" s="126" t="s">
        <v>13661</v>
      </c>
    </row>
    <row r="8498" spans="1:4" ht="30" x14ac:dyDescent="0.2">
      <c r="A8498" s="33">
        <v>10902</v>
      </c>
      <c r="B8498" s="124" t="s">
        <v>21697</v>
      </c>
      <c r="C8498" s="125" t="s">
        <v>14755</v>
      </c>
      <c r="D8498" s="126" t="s">
        <v>13662</v>
      </c>
    </row>
    <row r="8499" spans="1:4" ht="30" x14ac:dyDescent="0.2">
      <c r="A8499" s="33">
        <v>20965</v>
      </c>
      <c r="B8499" s="124" t="s">
        <v>21698</v>
      </c>
      <c r="C8499" s="125" t="s">
        <v>14755</v>
      </c>
      <c r="D8499" s="126" t="s">
        <v>13663</v>
      </c>
    </row>
    <row r="8500" spans="1:4" ht="30" x14ac:dyDescent="0.2">
      <c r="A8500" s="33">
        <v>20966</v>
      </c>
      <c r="B8500" s="124" t="s">
        <v>21699</v>
      </c>
      <c r="C8500" s="125" t="s">
        <v>14755</v>
      </c>
      <c r="D8500" s="126" t="s">
        <v>5588</v>
      </c>
    </row>
    <row r="8501" spans="1:4" ht="30" x14ac:dyDescent="0.2">
      <c r="A8501" s="33">
        <v>10903</v>
      </c>
      <c r="B8501" s="124" t="s">
        <v>21700</v>
      </c>
      <c r="C8501" s="125" t="s">
        <v>14755</v>
      </c>
      <c r="D8501" s="126" t="s">
        <v>13664</v>
      </c>
    </row>
    <row r="8502" spans="1:4" ht="30" x14ac:dyDescent="0.2">
      <c r="A8502" s="33">
        <v>20967</v>
      </c>
      <c r="B8502" s="124" t="s">
        <v>21701</v>
      </c>
      <c r="C8502" s="125" t="s">
        <v>14755</v>
      </c>
      <c r="D8502" s="126" t="s">
        <v>13664</v>
      </c>
    </row>
    <row r="8503" spans="1:4" ht="30" x14ac:dyDescent="0.2">
      <c r="A8503" s="33">
        <v>20968</v>
      </c>
      <c r="B8503" s="124" t="s">
        <v>21702</v>
      </c>
      <c r="C8503" s="125" t="s">
        <v>14755</v>
      </c>
      <c r="D8503" s="126" t="s">
        <v>13665</v>
      </c>
    </row>
    <row r="8504" spans="1:4" ht="30" x14ac:dyDescent="0.2">
      <c r="A8504" s="33">
        <v>11359</v>
      </c>
      <c r="B8504" s="124" t="s">
        <v>21703</v>
      </c>
      <c r="C8504" s="125" t="s">
        <v>14755</v>
      </c>
      <c r="D8504" s="126" t="s">
        <v>21704</v>
      </c>
    </row>
    <row r="8505" spans="1:4" ht="30" x14ac:dyDescent="0.2">
      <c r="A8505" s="33">
        <v>39017</v>
      </c>
      <c r="B8505" s="124" t="s">
        <v>21705</v>
      </c>
      <c r="C8505" s="125" t="s">
        <v>14755</v>
      </c>
      <c r="D8505" s="126" t="s">
        <v>73</v>
      </c>
    </row>
    <row r="8506" spans="1:4" ht="30" x14ac:dyDescent="0.2">
      <c r="A8506" s="33">
        <v>39315</v>
      </c>
      <c r="B8506" s="124" t="s">
        <v>21706</v>
      </c>
      <c r="C8506" s="125" t="s">
        <v>14755</v>
      </c>
      <c r="D8506" s="126" t="s">
        <v>747</v>
      </c>
    </row>
    <row r="8507" spans="1:4" ht="30" x14ac:dyDescent="0.2">
      <c r="A8507" s="33">
        <v>39016</v>
      </c>
      <c r="B8507" s="124" t="s">
        <v>21707</v>
      </c>
      <c r="C8507" s="125" t="s">
        <v>14755</v>
      </c>
      <c r="D8507" s="126" t="s">
        <v>747</v>
      </c>
    </row>
    <row r="8508" spans="1:4" ht="15" x14ac:dyDescent="0.2">
      <c r="A8508" s="33">
        <v>40432</v>
      </c>
      <c r="B8508" s="124" t="s">
        <v>21708</v>
      </c>
      <c r="C8508" s="125" t="s">
        <v>14755</v>
      </c>
      <c r="D8508" s="126" t="s">
        <v>748</v>
      </c>
    </row>
    <row r="8509" spans="1:4" ht="30" x14ac:dyDescent="0.2">
      <c r="A8509" s="33">
        <v>39481</v>
      </c>
      <c r="B8509" s="124" t="s">
        <v>21709</v>
      </c>
      <c r="C8509" s="125" t="s">
        <v>14755</v>
      </c>
      <c r="D8509" s="126" t="s">
        <v>749</v>
      </c>
    </row>
    <row r="8510" spans="1:4" ht="15" x14ac:dyDescent="0.2">
      <c r="A8510" s="33">
        <v>40433</v>
      </c>
      <c r="B8510" s="124" t="s">
        <v>21710</v>
      </c>
      <c r="C8510" s="125" t="s">
        <v>14755</v>
      </c>
      <c r="D8510" s="126" t="s">
        <v>750</v>
      </c>
    </row>
    <row r="8511" spans="1:4" ht="30" x14ac:dyDescent="0.2">
      <c r="A8511" s="33">
        <v>20219</v>
      </c>
      <c r="B8511" s="124" t="s">
        <v>21711</v>
      </c>
      <c r="C8511" s="125" t="s">
        <v>14755</v>
      </c>
      <c r="D8511" s="126" t="s">
        <v>21712</v>
      </c>
    </row>
    <row r="8512" spans="1:4" ht="30" x14ac:dyDescent="0.2">
      <c r="A8512" s="33">
        <v>36484</v>
      </c>
      <c r="B8512" s="124" t="s">
        <v>21713</v>
      </c>
      <c r="C8512" s="125" t="s">
        <v>14755</v>
      </c>
      <c r="D8512" s="126" t="s">
        <v>21714</v>
      </c>
    </row>
    <row r="8513" spans="1:4" ht="15" x14ac:dyDescent="0.2">
      <c r="A8513" s="33">
        <v>38367</v>
      </c>
      <c r="B8513" s="124" t="s">
        <v>21715</v>
      </c>
      <c r="C8513" s="125" t="s">
        <v>14755</v>
      </c>
      <c r="D8513" s="126" t="s">
        <v>13584</v>
      </c>
    </row>
    <row r="8514" spans="1:4" ht="15" x14ac:dyDescent="0.2">
      <c r="A8514" s="33">
        <v>38368</v>
      </c>
      <c r="B8514" s="124" t="s">
        <v>21716</v>
      </c>
      <c r="C8514" s="125" t="s">
        <v>14755</v>
      </c>
      <c r="D8514" s="126" t="s">
        <v>1039</v>
      </c>
    </row>
    <row r="8515" spans="1:4" ht="15" x14ac:dyDescent="0.2">
      <c r="A8515" s="33">
        <v>38091</v>
      </c>
      <c r="B8515" s="124" t="s">
        <v>21717</v>
      </c>
      <c r="C8515" s="125" t="s">
        <v>14755</v>
      </c>
      <c r="D8515" s="126" t="s">
        <v>451</v>
      </c>
    </row>
    <row r="8516" spans="1:4" ht="15" x14ac:dyDescent="0.2">
      <c r="A8516" s="33">
        <v>38095</v>
      </c>
      <c r="B8516" s="124" t="s">
        <v>21718</v>
      </c>
      <c r="C8516" s="125" t="s">
        <v>14755</v>
      </c>
      <c r="D8516" s="126" t="s">
        <v>118</v>
      </c>
    </row>
    <row r="8517" spans="1:4" ht="15" x14ac:dyDescent="0.2">
      <c r="A8517" s="33">
        <v>38092</v>
      </c>
      <c r="B8517" s="124" t="s">
        <v>21719</v>
      </c>
      <c r="C8517" s="125" t="s">
        <v>14755</v>
      </c>
      <c r="D8517" s="126" t="s">
        <v>13300</v>
      </c>
    </row>
    <row r="8518" spans="1:4" ht="15" x14ac:dyDescent="0.2">
      <c r="A8518" s="33">
        <v>38093</v>
      </c>
      <c r="B8518" s="124" t="s">
        <v>21720</v>
      </c>
      <c r="C8518" s="125" t="s">
        <v>14755</v>
      </c>
      <c r="D8518" s="126" t="s">
        <v>2400</v>
      </c>
    </row>
    <row r="8519" spans="1:4" ht="15" x14ac:dyDescent="0.2">
      <c r="A8519" s="33">
        <v>38096</v>
      </c>
      <c r="B8519" s="124" t="s">
        <v>21721</v>
      </c>
      <c r="C8519" s="125" t="s">
        <v>14755</v>
      </c>
      <c r="D8519" s="126" t="s">
        <v>866</v>
      </c>
    </row>
    <row r="8520" spans="1:4" ht="15" x14ac:dyDescent="0.2">
      <c r="A8520" s="33">
        <v>38094</v>
      </c>
      <c r="B8520" s="124" t="s">
        <v>21722</v>
      </c>
      <c r="C8520" s="125" t="s">
        <v>14755</v>
      </c>
      <c r="D8520" s="126" t="s">
        <v>450</v>
      </c>
    </row>
    <row r="8521" spans="1:4" ht="15" x14ac:dyDescent="0.2">
      <c r="A8521" s="33">
        <v>38097</v>
      </c>
      <c r="B8521" s="124" t="s">
        <v>21723</v>
      </c>
      <c r="C8521" s="125" t="s">
        <v>14755</v>
      </c>
      <c r="D8521" s="126" t="s">
        <v>2365</v>
      </c>
    </row>
    <row r="8522" spans="1:4" ht="15" x14ac:dyDescent="0.2">
      <c r="A8522" s="33">
        <v>38098</v>
      </c>
      <c r="B8522" s="124" t="s">
        <v>21724</v>
      </c>
      <c r="C8522" s="125" t="s">
        <v>14755</v>
      </c>
      <c r="D8522" s="126" t="s">
        <v>2365</v>
      </c>
    </row>
    <row r="8523" spans="1:4" ht="15" x14ac:dyDescent="0.2">
      <c r="A8523" s="33">
        <v>11186</v>
      </c>
      <c r="B8523" s="124" t="s">
        <v>21725</v>
      </c>
      <c r="C8523" s="125" t="s">
        <v>1409</v>
      </c>
      <c r="D8523" s="126" t="s">
        <v>13666</v>
      </c>
    </row>
    <row r="8524" spans="1:4" ht="30" x14ac:dyDescent="0.2">
      <c r="A8524" s="33">
        <v>11558</v>
      </c>
      <c r="B8524" s="124" t="s">
        <v>21726</v>
      </c>
      <c r="C8524" s="125" t="s">
        <v>1398</v>
      </c>
      <c r="D8524" s="126" t="s">
        <v>1072</v>
      </c>
    </row>
    <row r="8525" spans="1:4" ht="30" x14ac:dyDescent="0.2">
      <c r="A8525" s="33">
        <v>11557</v>
      </c>
      <c r="B8525" s="124" t="s">
        <v>21727</v>
      </c>
      <c r="C8525" s="125" t="s">
        <v>1398</v>
      </c>
      <c r="D8525" s="126" t="s">
        <v>21728</v>
      </c>
    </row>
    <row r="8526" spans="1:4" ht="15" x14ac:dyDescent="0.2">
      <c r="A8526" s="33">
        <v>2759</v>
      </c>
      <c r="B8526" s="124" t="s">
        <v>21729</v>
      </c>
      <c r="C8526" s="125" t="s">
        <v>14755</v>
      </c>
      <c r="D8526" s="126" t="s">
        <v>762</v>
      </c>
    </row>
    <row r="8527" spans="1:4" ht="15" x14ac:dyDescent="0.2">
      <c r="A8527" s="33">
        <v>38124</v>
      </c>
      <c r="B8527" s="124" t="s">
        <v>21730</v>
      </c>
      <c r="C8527" s="125" t="s">
        <v>14755</v>
      </c>
      <c r="D8527" s="126" t="s">
        <v>4554</v>
      </c>
    </row>
    <row r="8528" spans="1:4" ht="15" x14ac:dyDescent="0.2">
      <c r="A8528" s="33">
        <v>38380</v>
      </c>
      <c r="B8528" s="124" t="s">
        <v>21731</v>
      </c>
      <c r="C8528" s="125" t="s">
        <v>14755</v>
      </c>
      <c r="D8528" s="126" t="s">
        <v>456</v>
      </c>
    </row>
    <row r="8529" spans="1:4" ht="30" x14ac:dyDescent="0.2">
      <c r="A8529" s="33">
        <v>20059</v>
      </c>
      <c r="B8529" s="124" t="s">
        <v>21732</v>
      </c>
      <c r="C8529" s="125" t="s">
        <v>14755</v>
      </c>
      <c r="D8529" s="126" t="s">
        <v>756</v>
      </c>
    </row>
    <row r="8530" spans="1:4" ht="30" x14ac:dyDescent="0.2">
      <c r="A8530" s="33">
        <v>42429</v>
      </c>
      <c r="B8530" s="124" t="s">
        <v>21733</v>
      </c>
      <c r="C8530" s="125" t="s">
        <v>14755</v>
      </c>
      <c r="D8530" s="126" t="s">
        <v>21734</v>
      </c>
    </row>
    <row r="8531" spans="1:4" ht="30" x14ac:dyDescent="0.2">
      <c r="A8531" s="33">
        <v>38538</v>
      </c>
      <c r="B8531" s="124" t="s">
        <v>21735</v>
      </c>
      <c r="C8531" s="125" t="s">
        <v>1394</v>
      </c>
      <c r="D8531" s="126" t="s">
        <v>437</v>
      </c>
    </row>
    <row r="8532" spans="1:4" ht="30" x14ac:dyDescent="0.2">
      <c r="A8532" s="33">
        <v>38539</v>
      </c>
      <c r="B8532" s="124" t="s">
        <v>21736</v>
      </c>
      <c r="C8532" s="125" t="s">
        <v>1394</v>
      </c>
      <c r="D8532" s="126" t="s">
        <v>757</v>
      </c>
    </row>
    <row r="8533" spans="1:4" ht="30" x14ac:dyDescent="0.2">
      <c r="A8533" s="33">
        <v>38540</v>
      </c>
      <c r="B8533" s="124" t="s">
        <v>21737</v>
      </c>
      <c r="C8533" s="125" t="s">
        <v>1394</v>
      </c>
      <c r="D8533" s="126" t="s">
        <v>758</v>
      </c>
    </row>
    <row r="8534" spans="1:4" ht="15" x14ac:dyDescent="0.2">
      <c r="A8534" s="33">
        <v>38384</v>
      </c>
      <c r="B8534" s="124" t="s">
        <v>21738</v>
      </c>
      <c r="C8534" s="125" t="s">
        <v>14755</v>
      </c>
      <c r="D8534" s="126" t="s">
        <v>14190</v>
      </c>
    </row>
    <row r="8535" spans="1:4" ht="15" x14ac:dyDescent="0.2">
      <c r="A8535" s="33">
        <v>13</v>
      </c>
      <c r="B8535" s="124" t="s">
        <v>21739</v>
      </c>
      <c r="C8535" s="125" t="s">
        <v>1395</v>
      </c>
      <c r="D8535" s="126" t="s">
        <v>644</v>
      </c>
    </row>
    <row r="8536" spans="1:4" ht="15" x14ac:dyDescent="0.2">
      <c r="A8536" s="33">
        <v>2762</v>
      </c>
      <c r="B8536" s="124" t="s">
        <v>21740</v>
      </c>
      <c r="C8536" s="125" t="s">
        <v>1394</v>
      </c>
      <c r="D8536" s="126" t="s">
        <v>16953</v>
      </c>
    </row>
    <row r="8537" spans="1:4" ht="30" x14ac:dyDescent="0.2">
      <c r="A8537" s="33">
        <v>21142</v>
      </c>
      <c r="B8537" s="124" t="s">
        <v>21741</v>
      </c>
      <c r="C8537" s="125" t="s">
        <v>14755</v>
      </c>
      <c r="D8537" s="126" t="s">
        <v>18007</v>
      </c>
    </row>
    <row r="8538" spans="1:4" ht="15" x14ac:dyDescent="0.2">
      <c r="A8538" s="33">
        <v>12865</v>
      </c>
      <c r="B8538" s="124" t="s">
        <v>21742</v>
      </c>
      <c r="C8538" s="125" t="s">
        <v>1393</v>
      </c>
      <c r="D8538" s="126" t="s">
        <v>893</v>
      </c>
    </row>
    <row r="8539" spans="1:4" ht="15" x14ac:dyDescent="0.2">
      <c r="A8539" s="33">
        <v>41074</v>
      </c>
      <c r="B8539" s="124" t="s">
        <v>21743</v>
      </c>
      <c r="C8539" s="125" t="s">
        <v>1397</v>
      </c>
      <c r="D8539" s="126" t="s">
        <v>13668</v>
      </c>
    </row>
    <row r="8540" spans="1:4" ht="15" x14ac:dyDescent="0.2">
      <c r="A8540" s="33">
        <v>4223</v>
      </c>
      <c r="B8540" s="124" t="s">
        <v>21744</v>
      </c>
      <c r="C8540" s="125" t="s">
        <v>1396</v>
      </c>
      <c r="D8540" s="126" t="s">
        <v>8043</v>
      </c>
    </row>
    <row r="8541" spans="1:4" ht="15" x14ac:dyDescent="0.2">
      <c r="A8541" s="33">
        <v>37372</v>
      </c>
      <c r="B8541" s="124" t="s">
        <v>21745</v>
      </c>
      <c r="C8541" s="125" t="s">
        <v>1393</v>
      </c>
      <c r="D8541" s="126" t="s">
        <v>268</v>
      </c>
    </row>
    <row r="8542" spans="1:4" ht="15" x14ac:dyDescent="0.2">
      <c r="A8542" s="33">
        <v>40863</v>
      </c>
      <c r="B8542" s="124" t="s">
        <v>21746</v>
      </c>
      <c r="C8542" s="125" t="s">
        <v>1397</v>
      </c>
      <c r="D8542" s="126" t="s">
        <v>13669</v>
      </c>
    </row>
    <row r="8543" spans="1:4" ht="15" x14ac:dyDescent="0.2">
      <c r="A8543" s="33">
        <v>38475</v>
      </c>
      <c r="B8543" s="124" t="s">
        <v>21747</v>
      </c>
      <c r="C8543" s="125" t="s">
        <v>14755</v>
      </c>
      <c r="D8543" s="126" t="s">
        <v>14412</v>
      </c>
    </row>
    <row r="8544" spans="1:4" ht="15" x14ac:dyDescent="0.2">
      <c r="A8544" s="33">
        <v>38474</v>
      </c>
      <c r="B8544" s="124" t="s">
        <v>21748</v>
      </c>
      <c r="C8544" s="125" t="s">
        <v>14755</v>
      </c>
      <c r="D8544" s="126" t="s">
        <v>14134</v>
      </c>
    </row>
    <row r="8545" spans="1:4" ht="15" x14ac:dyDescent="0.2">
      <c r="A8545" s="33">
        <v>10886</v>
      </c>
      <c r="B8545" s="124" t="s">
        <v>21749</v>
      </c>
      <c r="C8545" s="125" t="s">
        <v>14755</v>
      </c>
      <c r="D8545" s="126" t="s">
        <v>21750</v>
      </c>
    </row>
    <row r="8546" spans="1:4" ht="15" x14ac:dyDescent="0.2">
      <c r="A8546" s="33">
        <v>10888</v>
      </c>
      <c r="B8546" s="124" t="s">
        <v>21751</v>
      </c>
      <c r="C8546" s="125" t="s">
        <v>14755</v>
      </c>
      <c r="D8546" s="126" t="s">
        <v>21752</v>
      </c>
    </row>
    <row r="8547" spans="1:4" ht="15" x14ac:dyDescent="0.2">
      <c r="A8547" s="33">
        <v>10889</v>
      </c>
      <c r="B8547" s="124" t="s">
        <v>21753</v>
      </c>
      <c r="C8547" s="125" t="s">
        <v>14755</v>
      </c>
      <c r="D8547" s="126" t="s">
        <v>21754</v>
      </c>
    </row>
    <row r="8548" spans="1:4" ht="15" x14ac:dyDescent="0.2">
      <c r="A8548" s="33">
        <v>10890</v>
      </c>
      <c r="B8548" s="124" t="s">
        <v>21755</v>
      </c>
      <c r="C8548" s="125" t="s">
        <v>14755</v>
      </c>
      <c r="D8548" s="126" t="s">
        <v>21756</v>
      </c>
    </row>
    <row r="8549" spans="1:4" ht="15" x14ac:dyDescent="0.2">
      <c r="A8549" s="33">
        <v>10891</v>
      </c>
      <c r="B8549" s="124" t="s">
        <v>21757</v>
      </c>
      <c r="C8549" s="125" t="s">
        <v>14755</v>
      </c>
      <c r="D8549" s="126" t="s">
        <v>14214</v>
      </c>
    </row>
    <row r="8550" spans="1:4" ht="15" x14ac:dyDescent="0.2">
      <c r="A8550" s="33">
        <v>10892</v>
      </c>
      <c r="B8550" s="124" t="s">
        <v>21758</v>
      </c>
      <c r="C8550" s="125" t="s">
        <v>14755</v>
      </c>
      <c r="D8550" s="126" t="s">
        <v>21759</v>
      </c>
    </row>
    <row r="8551" spans="1:4" ht="15" x14ac:dyDescent="0.2">
      <c r="A8551" s="33">
        <v>20977</v>
      </c>
      <c r="B8551" s="124" t="s">
        <v>21760</v>
      </c>
      <c r="C8551" s="125" t="s">
        <v>14755</v>
      </c>
      <c r="D8551" s="126" t="s">
        <v>21761</v>
      </c>
    </row>
    <row r="8552" spans="1:4" ht="15" x14ac:dyDescent="0.2">
      <c r="A8552" s="33">
        <v>3073</v>
      </c>
      <c r="B8552" s="124" t="s">
        <v>21762</v>
      </c>
      <c r="C8552" s="125" t="s">
        <v>14755</v>
      </c>
      <c r="D8552" s="126" t="s">
        <v>21763</v>
      </c>
    </row>
    <row r="8553" spans="1:4" ht="15" x14ac:dyDescent="0.2">
      <c r="A8553" s="33">
        <v>3068</v>
      </c>
      <c r="B8553" s="124" t="s">
        <v>21764</v>
      </c>
      <c r="C8553" s="125" t="s">
        <v>14755</v>
      </c>
      <c r="D8553" s="126" t="s">
        <v>18780</v>
      </c>
    </row>
    <row r="8554" spans="1:4" ht="15" x14ac:dyDescent="0.2">
      <c r="A8554" s="33">
        <v>3074</v>
      </c>
      <c r="B8554" s="124" t="s">
        <v>21765</v>
      </c>
      <c r="C8554" s="125" t="s">
        <v>14755</v>
      </c>
      <c r="D8554" s="126" t="s">
        <v>13611</v>
      </c>
    </row>
    <row r="8555" spans="1:4" ht="15" x14ac:dyDescent="0.2">
      <c r="A8555" s="33">
        <v>3076</v>
      </c>
      <c r="B8555" s="124" t="s">
        <v>21766</v>
      </c>
      <c r="C8555" s="125" t="s">
        <v>14755</v>
      </c>
      <c r="D8555" s="126" t="s">
        <v>21767</v>
      </c>
    </row>
    <row r="8556" spans="1:4" ht="15" x14ac:dyDescent="0.2">
      <c r="A8556" s="33">
        <v>3072</v>
      </c>
      <c r="B8556" s="124" t="s">
        <v>21768</v>
      </c>
      <c r="C8556" s="125" t="s">
        <v>14755</v>
      </c>
      <c r="D8556" s="126" t="s">
        <v>21769</v>
      </c>
    </row>
    <row r="8557" spans="1:4" ht="15" x14ac:dyDescent="0.2">
      <c r="A8557" s="33">
        <v>3075</v>
      </c>
      <c r="B8557" s="124" t="s">
        <v>21770</v>
      </c>
      <c r="C8557" s="125" t="s">
        <v>14755</v>
      </c>
      <c r="D8557" s="126" t="s">
        <v>14526</v>
      </c>
    </row>
    <row r="8558" spans="1:4" ht="15" x14ac:dyDescent="0.2">
      <c r="A8558" s="33">
        <v>10780</v>
      </c>
      <c r="B8558" s="124" t="s">
        <v>21771</v>
      </c>
      <c r="C8558" s="125" t="s">
        <v>14755</v>
      </c>
      <c r="D8558" s="126" t="s">
        <v>1547</v>
      </c>
    </row>
    <row r="8559" spans="1:4" ht="15" x14ac:dyDescent="0.2">
      <c r="A8559" s="33">
        <v>10781</v>
      </c>
      <c r="B8559" s="124" t="s">
        <v>21772</v>
      </c>
      <c r="C8559" s="125" t="s">
        <v>14755</v>
      </c>
      <c r="D8559" s="126" t="s">
        <v>18441</v>
      </c>
    </row>
    <row r="8560" spans="1:4" ht="15" x14ac:dyDescent="0.2">
      <c r="A8560" s="33">
        <v>20106</v>
      </c>
      <c r="B8560" s="124" t="s">
        <v>21773</v>
      </c>
      <c r="C8560" s="125" t="s">
        <v>14755</v>
      </c>
      <c r="D8560" s="126" t="s">
        <v>970</v>
      </c>
    </row>
    <row r="8561" spans="1:4" ht="15" x14ac:dyDescent="0.2">
      <c r="A8561" s="33">
        <v>20107</v>
      </c>
      <c r="B8561" s="124" t="s">
        <v>21774</v>
      </c>
      <c r="C8561" s="125" t="s">
        <v>14755</v>
      </c>
      <c r="D8561" s="126" t="s">
        <v>6606</v>
      </c>
    </row>
    <row r="8562" spans="1:4" ht="15" x14ac:dyDescent="0.2">
      <c r="A8562" s="33">
        <v>20108</v>
      </c>
      <c r="B8562" s="124" t="s">
        <v>21775</v>
      </c>
      <c r="C8562" s="125" t="s">
        <v>14755</v>
      </c>
      <c r="D8562" s="126" t="s">
        <v>997</v>
      </c>
    </row>
    <row r="8563" spans="1:4" ht="15" x14ac:dyDescent="0.2">
      <c r="A8563" s="33">
        <v>20109</v>
      </c>
      <c r="B8563" s="124" t="s">
        <v>21776</v>
      </c>
      <c r="C8563" s="125" t="s">
        <v>14755</v>
      </c>
      <c r="D8563" s="126" t="s">
        <v>1547</v>
      </c>
    </row>
    <row r="8564" spans="1:4" ht="15" x14ac:dyDescent="0.2">
      <c r="A8564" s="33">
        <v>34795</v>
      </c>
      <c r="B8564" s="124" t="s">
        <v>21777</v>
      </c>
      <c r="C8564" s="125" t="s">
        <v>1409</v>
      </c>
      <c r="D8564" s="126" t="s">
        <v>13674</v>
      </c>
    </row>
    <row r="8565" spans="1:4" ht="15" x14ac:dyDescent="0.2">
      <c r="A8565" s="33">
        <v>34796</v>
      </c>
      <c r="B8565" s="124" t="s">
        <v>21778</v>
      </c>
      <c r="C8565" s="125" t="s">
        <v>1394</v>
      </c>
      <c r="D8565" s="126" t="s">
        <v>3775</v>
      </c>
    </row>
    <row r="8566" spans="1:4" ht="30" x14ac:dyDescent="0.2">
      <c r="A8566" s="33">
        <v>11474</v>
      </c>
      <c r="B8566" s="124" t="s">
        <v>21779</v>
      </c>
      <c r="C8566" s="125" t="s">
        <v>14755</v>
      </c>
      <c r="D8566" s="126" t="s">
        <v>2814</v>
      </c>
    </row>
    <row r="8567" spans="1:4" ht="30" x14ac:dyDescent="0.2">
      <c r="A8567" s="33">
        <v>11470</v>
      </c>
      <c r="B8567" s="124" t="s">
        <v>21780</v>
      </c>
      <c r="C8567" s="125" t="s">
        <v>14755</v>
      </c>
      <c r="D8567" s="126" t="s">
        <v>527</v>
      </c>
    </row>
    <row r="8568" spans="1:4" ht="30" x14ac:dyDescent="0.2">
      <c r="A8568" s="33">
        <v>11480</v>
      </c>
      <c r="B8568" s="124" t="s">
        <v>21781</v>
      </c>
      <c r="C8568" s="125" t="s">
        <v>1402</v>
      </c>
      <c r="D8568" s="126" t="s">
        <v>21782</v>
      </c>
    </row>
    <row r="8569" spans="1:4" ht="30" x14ac:dyDescent="0.2">
      <c r="A8569" s="33">
        <v>38154</v>
      </c>
      <c r="B8569" s="124" t="s">
        <v>21783</v>
      </c>
      <c r="C8569" s="125" t="s">
        <v>1402</v>
      </c>
      <c r="D8569" s="126" t="s">
        <v>1944</v>
      </c>
    </row>
    <row r="8570" spans="1:4" ht="30" x14ac:dyDescent="0.2">
      <c r="A8570" s="33">
        <v>11482</v>
      </c>
      <c r="B8570" s="124" t="s">
        <v>21784</v>
      </c>
      <c r="C8570" s="125" t="s">
        <v>1402</v>
      </c>
      <c r="D8570" s="126" t="s">
        <v>14050</v>
      </c>
    </row>
    <row r="8571" spans="1:4" ht="30" x14ac:dyDescent="0.2">
      <c r="A8571" s="33">
        <v>3084</v>
      </c>
      <c r="B8571" s="124" t="s">
        <v>21785</v>
      </c>
      <c r="C8571" s="125" t="s">
        <v>1402</v>
      </c>
      <c r="D8571" s="126" t="s">
        <v>14194</v>
      </c>
    </row>
    <row r="8572" spans="1:4" ht="15" x14ac:dyDescent="0.2">
      <c r="A8572" s="33">
        <v>3103</v>
      </c>
      <c r="B8572" s="124" t="s">
        <v>21786</v>
      </c>
      <c r="C8572" s="125" t="s">
        <v>14755</v>
      </c>
      <c r="D8572" s="126" t="s">
        <v>21787</v>
      </c>
    </row>
    <row r="8573" spans="1:4" ht="30" x14ac:dyDescent="0.2">
      <c r="A8573" s="33">
        <v>11481</v>
      </c>
      <c r="B8573" s="124" t="s">
        <v>21788</v>
      </c>
      <c r="C8573" s="125" t="s">
        <v>14755</v>
      </c>
      <c r="D8573" s="126" t="s">
        <v>688</v>
      </c>
    </row>
    <row r="8574" spans="1:4" ht="30" x14ac:dyDescent="0.2">
      <c r="A8574" s="33">
        <v>3097</v>
      </c>
      <c r="B8574" s="124" t="s">
        <v>21789</v>
      </c>
      <c r="C8574" s="125" t="s">
        <v>1402</v>
      </c>
      <c r="D8574" s="126" t="s">
        <v>14558</v>
      </c>
    </row>
    <row r="8575" spans="1:4" ht="30" x14ac:dyDescent="0.2">
      <c r="A8575" s="33">
        <v>38153</v>
      </c>
      <c r="B8575" s="124" t="s">
        <v>21790</v>
      </c>
      <c r="C8575" s="125" t="s">
        <v>1402</v>
      </c>
      <c r="D8575" s="126" t="s">
        <v>14503</v>
      </c>
    </row>
    <row r="8576" spans="1:4" ht="30" x14ac:dyDescent="0.2">
      <c r="A8576" s="33">
        <v>3099</v>
      </c>
      <c r="B8576" s="124" t="s">
        <v>21791</v>
      </c>
      <c r="C8576" s="125" t="s">
        <v>1402</v>
      </c>
      <c r="D8576" s="126" t="s">
        <v>21792</v>
      </c>
    </row>
    <row r="8577" spans="1:4" ht="30" x14ac:dyDescent="0.2">
      <c r="A8577" s="33">
        <v>3080</v>
      </c>
      <c r="B8577" s="124" t="s">
        <v>21793</v>
      </c>
      <c r="C8577" s="125" t="s">
        <v>1402</v>
      </c>
      <c r="D8577" s="126" t="s">
        <v>13753</v>
      </c>
    </row>
    <row r="8578" spans="1:4" ht="30" x14ac:dyDescent="0.2">
      <c r="A8578" s="33">
        <v>3081</v>
      </c>
      <c r="B8578" s="124" t="s">
        <v>21794</v>
      </c>
      <c r="C8578" s="125" t="s">
        <v>1402</v>
      </c>
      <c r="D8578" s="126" t="s">
        <v>21795</v>
      </c>
    </row>
    <row r="8579" spans="1:4" ht="30" x14ac:dyDescent="0.2">
      <c r="A8579" s="33">
        <v>38151</v>
      </c>
      <c r="B8579" s="124" t="s">
        <v>21796</v>
      </c>
      <c r="C8579" s="125" t="s">
        <v>1402</v>
      </c>
      <c r="D8579" s="126" t="s">
        <v>21797</v>
      </c>
    </row>
    <row r="8580" spans="1:4" ht="30" x14ac:dyDescent="0.2">
      <c r="A8580" s="33">
        <v>11479</v>
      </c>
      <c r="B8580" s="124" t="s">
        <v>21798</v>
      </c>
      <c r="C8580" s="125" t="s">
        <v>14755</v>
      </c>
      <c r="D8580" s="126" t="s">
        <v>3359</v>
      </c>
    </row>
    <row r="8581" spans="1:4" ht="30" x14ac:dyDescent="0.2">
      <c r="A8581" s="33">
        <v>38152</v>
      </c>
      <c r="B8581" s="124" t="s">
        <v>21799</v>
      </c>
      <c r="C8581" s="125" t="s">
        <v>1402</v>
      </c>
      <c r="D8581" s="126" t="s">
        <v>21800</v>
      </c>
    </row>
    <row r="8582" spans="1:4" ht="30" x14ac:dyDescent="0.2">
      <c r="A8582" s="33">
        <v>11478</v>
      </c>
      <c r="B8582" s="124" t="s">
        <v>21801</v>
      </c>
      <c r="C8582" s="125" t="s">
        <v>14755</v>
      </c>
      <c r="D8582" s="126" t="s">
        <v>17295</v>
      </c>
    </row>
    <row r="8583" spans="1:4" ht="30" x14ac:dyDescent="0.2">
      <c r="A8583" s="33">
        <v>3090</v>
      </c>
      <c r="B8583" s="124" t="s">
        <v>21802</v>
      </c>
      <c r="C8583" s="125" t="s">
        <v>1402</v>
      </c>
      <c r="D8583" s="126" t="s">
        <v>375</v>
      </c>
    </row>
    <row r="8584" spans="1:4" ht="30" x14ac:dyDescent="0.2">
      <c r="A8584" s="33">
        <v>3093</v>
      </c>
      <c r="B8584" s="124" t="s">
        <v>21803</v>
      </c>
      <c r="C8584" s="125" t="s">
        <v>1402</v>
      </c>
      <c r="D8584" s="126" t="s">
        <v>14515</v>
      </c>
    </row>
    <row r="8585" spans="1:4" ht="30" x14ac:dyDescent="0.2">
      <c r="A8585" s="33">
        <v>11476</v>
      </c>
      <c r="B8585" s="124" t="s">
        <v>21804</v>
      </c>
      <c r="C8585" s="125" t="s">
        <v>14755</v>
      </c>
      <c r="D8585" s="126" t="s">
        <v>20427</v>
      </c>
    </row>
    <row r="8586" spans="1:4" ht="15" x14ac:dyDescent="0.2">
      <c r="A8586" s="33">
        <v>3082</v>
      </c>
      <c r="B8586" s="124" t="s">
        <v>21805</v>
      </c>
      <c r="C8586" s="125" t="s">
        <v>1402</v>
      </c>
      <c r="D8586" s="126" t="s">
        <v>1206</v>
      </c>
    </row>
    <row r="8587" spans="1:4" ht="30" x14ac:dyDescent="0.2">
      <c r="A8587" s="33">
        <v>11484</v>
      </c>
      <c r="B8587" s="124" t="s">
        <v>21806</v>
      </c>
      <c r="C8587" s="125" t="s">
        <v>14755</v>
      </c>
      <c r="D8587" s="126" t="s">
        <v>14418</v>
      </c>
    </row>
    <row r="8588" spans="1:4" ht="30" x14ac:dyDescent="0.2">
      <c r="A8588" s="33">
        <v>38155</v>
      </c>
      <c r="B8588" s="124" t="s">
        <v>21807</v>
      </c>
      <c r="C8588" s="125" t="s">
        <v>14755</v>
      </c>
      <c r="D8588" s="126" t="s">
        <v>1905</v>
      </c>
    </row>
    <row r="8589" spans="1:4" ht="30" x14ac:dyDescent="0.2">
      <c r="A8589" s="33">
        <v>11468</v>
      </c>
      <c r="B8589" s="124" t="s">
        <v>21808</v>
      </c>
      <c r="C8589" s="125" t="s">
        <v>14755</v>
      </c>
      <c r="D8589" s="126" t="s">
        <v>13540</v>
      </c>
    </row>
    <row r="8590" spans="1:4" ht="30" x14ac:dyDescent="0.2">
      <c r="A8590" s="33">
        <v>11469</v>
      </c>
      <c r="B8590" s="124" t="s">
        <v>21809</v>
      </c>
      <c r="C8590" s="125" t="s">
        <v>14755</v>
      </c>
      <c r="D8590" s="126" t="s">
        <v>586</v>
      </c>
    </row>
    <row r="8591" spans="1:4" ht="30" x14ac:dyDescent="0.2">
      <c r="A8591" s="33">
        <v>11477</v>
      </c>
      <c r="B8591" s="124" t="s">
        <v>21810</v>
      </c>
      <c r="C8591" s="125" t="s">
        <v>1402</v>
      </c>
      <c r="D8591" s="126" t="s">
        <v>14452</v>
      </c>
    </row>
    <row r="8592" spans="1:4" ht="30" x14ac:dyDescent="0.2">
      <c r="A8592" s="33">
        <v>40311</v>
      </c>
      <c r="B8592" s="124" t="s">
        <v>21811</v>
      </c>
      <c r="C8592" s="125" t="s">
        <v>1402</v>
      </c>
      <c r="D8592" s="126" t="s">
        <v>14011</v>
      </c>
    </row>
    <row r="8593" spans="1:4" ht="30" x14ac:dyDescent="0.2">
      <c r="A8593" s="33">
        <v>38165</v>
      </c>
      <c r="B8593" s="124" t="s">
        <v>21812</v>
      </c>
      <c r="C8593" s="125" t="s">
        <v>1402</v>
      </c>
      <c r="D8593" s="126" t="s">
        <v>21813</v>
      </c>
    </row>
    <row r="8594" spans="1:4" ht="30" x14ac:dyDescent="0.2">
      <c r="A8594" s="33">
        <v>3096</v>
      </c>
      <c r="B8594" s="124" t="s">
        <v>21814</v>
      </c>
      <c r="C8594" s="125" t="s">
        <v>1402</v>
      </c>
      <c r="D8594" s="126" t="s">
        <v>16499</v>
      </c>
    </row>
    <row r="8595" spans="1:4" ht="15" x14ac:dyDescent="0.2">
      <c r="A8595" s="33">
        <v>11456</v>
      </c>
      <c r="B8595" s="124" t="s">
        <v>21815</v>
      </c>
      <c r="C8595" s="125" t="s">
        <v>14755</v>
      </c>
      <c r="D8595" s="126" t="s">
        <v>14614</v>
      </c>
    </row>
    <row r="8596" spans="1:4" ht="15" x14ac:dyDescent="0.2">
      <c r="A8596" s="33">
        <v>3119</v>
      </c>
      <c r="B8596" s="124" t="s">
        <v>21816</v>
      </c>
      <c r="C8596" s="125" t="s">
        <v>14755</v>
      </c>
      <c r="D8596" s="126" t="s">
        <v>292</v>
      </c>
    </row>
    <row r="8597" spans="1:4" ht="15" x14ac:dyDescent="0.2">
      <c r="A8597" s="33">
        <v>3122</v>
      </c>
      <c r="B8597" s="124" t="s">
        <v>21817</v>
      </c>
      <c r="C8597" s="125" t="s">
        <v>14755</v>
      </c>
      <c r="D8597" s="126" t="s">
        <v>280</v>
      </c>
    </row>
    <row r="8598" spans="1:4" ht="15" x14ac:dyDescent="0.2">
      <c r="A8598" s="33">
        <v>3121</v>
      </c>
      <c r="B8598" s="124" t="s">
        <v>21818</v>
      </c>
      <c r="C8598" s="125" t="s">
        <v>14755</v>
      </c>
      <c r="D8598" s="126" t="s">
        <v>5026</v>
      </c>
    </row>
    <row r="8599" spans="1:4" ht="15" x14ac:dyDescent="0.2">
      <c r="A8599" s="33">
        <v>3120</v>
      </c>
      <c r="B8599" s="124" t="s">
        <v>21819</v>
      </c>
      <c r="C8599" s="125" t="s">
        <v>14755</v>
      </c>
      <c r="D8599" s="126" t="s">
        <v>1230</v>
      </c>
    </row>
    <row r="8600" spans="1:4" ht="15" x14ac:dyDescent="0.2">
      <c r="A8600" s="33">
        <v>11455</v>
      </c>
      <c r="B8600" s="124" t="s">
        <v>21820</v>
      </c>
      <c r="C8600" s="125" t="s">
        <v>14755</v>
      </c>
      <c r="D8600" s="126" t="s">
        <v>566</v>
      </c>
    </row>
    <row r="8601" spans="1:4" ht="30" x14ac:dyDescent="0.2">
      <c r="A8601" s="33">
        <v>3111</v>
      </c>
      <c r="B8601" s="124" t="s">
        <v>21821</v>
      </c>
      <c r="C8601" s="125" t="s">
        <v>14755</v>
      </c>
      <c r="D8601" s="126" t="s">
        <v>17868</v>
      </c>
    </row>
    <row r="8602" spans="1:4" ht="30" x14ac:dyDescent="0.2">
      <c r="A8602" s="33">
        <v>3108</v>
      </c>
      <c r="B8602" s="124" t="s">
        <v>21822</v>
      </c>
      <c r="C8602" s="125" t="s">
        <v>14755</v>
      </c>
      <c r="D8602" s="126" t="s">
        <v>17568</v>
      </c>
    </row>
    <row r="8603" spans="1:4" ht="30" x14ac:dyDescent="0.2">
      <c r="A8603" s="33">
        <v>3105</v>
      </c>
      <c r="B8603" s="124" t="s">
        <v>21823</v>
      </c>
      <c r="C8603" s="125" t="s">
        <v>14755</v>
      </c>
      <c r="D8603" s="126" t="s">
        <v>21824</v>
      </c>
    </row>
    <row r="8604" spans="1:4" ht="15" x14ac:dyDescent="0.2">
      <c r="A8604" s="33">
        <v>38178</v>
      </c>
      <c r="B8604" s="124" t="s">
        <v>21825</v>
      </c>
      <c r="C8604" s="125" t="s">
        <v>14755</v>
      </c>
      <c r="D8604" s="126" t="s">
        <v>14241</v>
      </c>
    </row>
    <row r="8605" spans="1:4" ht="30" x14ac:dyDescent="0.2">
      <c r="A8605" s="33">
        <v>11458</v>
      </c>
      <c r="B8605" s="124" t="s">
        <v>21826</v>
      </c>
      <c r="C8605" s="125" t="s">
        <v>14755</v>
      </c>
      <c r="D8605" s="126" t="s">
        <v>636</v>
      </c>
    </row>
    <row r="8606" spans="1:4" ht="30" x14ac:dyDescent="0.2">
      <c r="A8606" s="33">
        <v>42481</v>
      </c>
      <c r="B8606" s="124" t="s">
        <v>21827</v>
      </c>
      <c r="C8606" s="125" t="s">
        <v>1409</v>
      </c>
      <c r="D8606" s="126" t="s">
        <v>21828</v>
      </c>
    </row>
    <row r="8607" spans="1:4" ht="30" x14ac:dyDescent="0.2">
      <c r="A8607" s="33">
        <v>11461</v>
      </c>
      <c r="B8607" s="124" t="s">
        <v>21829</v>
      </c>
      <c r="C8607" s="125" t="s">
        <v>14755</v>
      </c>
      <c r="D8607" s="126" t="s">
        <v>135</v>
      </c>
    </row>
    <row r="8608" spans="1:4" ht="30" x14ac:dyDescent="0.2">
      <c r="A8608" s="33">
        <v>3106</v>
      </c>
      <c r="B8608" s="124" t="s">
        <v>21830</v>
      </c>
      <c r="C8608" s="125" t="s">
        <v>14755</v>
      </c>
      <c r="D8608" s="126" t="s">
        <v>1172</v>
      </c>
    </row>
    <row r="8609" spans="1:4" ht="30" x14ac:dyDescent="0.2">
      <c r="A8609" s="33">
        <v>3107</v>
      </c>
      <c r="B8609" s="124" t="s">
        <v>21831</v>
      </c>
      <c r="C8609" s="125" t="s">
        <v>14755</v>
      </c>
      <c r="D8609" s="126" t="s">
        <v>6697</v>
      </c>
    </row>
    <row r="8610" spans="1:4" ht="15" x14ac:dyDescent="0.2">
      <c r="A8610" s="33">
        <v>25951</v>
      </c>
      <c r="B8610" s="124" t="s">
        <v>21832</v>
      </c>
      <c r="C8610" s="125" t="s">
        <v>1395</v>
      </c>
      <c r="D8610" s="126" t="s">
        <v>226</v>
      </c>
    </row>
    <row r="8611" spans="1:4" ht="15" x14ac:dyDescent="0.2">
      <c r="A8611" s="33">
        <v>3123</v>
      </c>
      <c r="B8611" s="124" t="s">
        <v>21833</v>
      </c>
      <c r="C8611" s="125" t="s">
        <v>1395</v>
      </c>
      <c r="D8611" s="126" t="s">
        <v>816</v>
      </c>
    </row>
    <row r="8612" spans="1:4" ht="15" x14ac:dyDescent="0.2">
      <c r="A8612" s="33">
        <v>38125</v>
      </c>
      <c r="B8612" s="124" t="s">
        <v>21834</v>
      </c>
      <c r="C8612" s="125" t="s">
        <v>1395</v>
      </c>
      <c r="D8612" s="126" t="s">
        <v>188</v>
      </c>
    </row>
    <row r="8613" spans="1:4" ht="30" x14ac:dyDescent="0.2">
      <c r="A8613" s="33">
        <v>39014</v>
      </c>
      <c r="B8613" s="124" t="s">
        <v>21835</v>
      </c>
      <c r="C8613" s="125" t="s">
        <v>1395</v>
      </c>
      <c r="D8613" s="126" t="s">
        <v>3510</v>
      </c>
    </row>
    <row r="8614" spans="1:4" ht="30" x14ac:dyDescent="0.2">
      <c r="A8614" s="33">
        <v>11894</v>
      </c>
      <c r="B8614" s="124" t="s">
        <v>21836</v>
      </c>
      <c r="C8614" s="125" t="s">
        <v>14755</v>
      </c>
      <c r="D8614" s="126" t="s">
        <v>13683</v>
      </c>
    </row>
    <row r="8615" spans="1:4" ht="15" x14ac:dyDescent="0.2">
      <c r="A8615" s="33">
        <v>39365</v>
      </c>
      <c r="B8615" s="124" t="s">
        <v>21837</v>
      </c>
      <c r="C8615" s="125" t="s">
        <v>14755</v>
      </c>
      <c r="D8615" s="126" t="s">
        <v>21838</v>
      </c>
    </row>
    <row r="8616" spans="1:4" ht="15" x14ac:dyDescent="0.2">
      <c r="A8616" s="33">
        <v>39366</v>
      </c>
      <c r="B8616" s="124" t="s">
        <v>21839</v>
      </c>
      <c r="C8616" s="125" t="s">
        <v>14755</v>
      </c>
      <c r="D8616" s="126" t="s">
        <v>21840</v>
      </c>
    </row>
    <row r="8617" spans="1:4" ht="15" x14ac:dyDescent="0.2">
      <c r="A8617" s="33">
        <v>39367</v>
      </c>
      <c r="B8617" s="124" t="s">
        <v>21841</v>
      </c>
      <c r="C8617" s="125" t="s">
        <v>14755</v>
      </c>
      <c r="D8617" s="126" t="s">
        <v>21842</v>
      </c>
    </row>
    <row r="8618" spans="1:4" ht="15" x14ac:dyDescent="0.2">
      <c r="A8618" s="33">
        <v>37394</v>
      </c>
      <c r="B8618" s="124" t="s">
        <v>21843</v>
      </c>
      <c r="C8618" s="125" t="s">
        <v>1404</v>
      </c>
      <c r="D8618" s="126" t="s">
        <v>153</v>
      </c>
    </row>
    <row r="8619" spans="1:4" ht="15" x14ac:dyDescent="0.2">
      <c r="A8619" s="33">
        <v>14146</v>
      </c>
      <c r="B8619" s="124" t="s">
        <v>21844</v>
      </c>
      <c r="C8619" s="125" t="s">
        <v>1404</v>
      </c>
      <c r="D8619" s="126" t="s">
        <v>1024</v>
      </c>
    </row>
    <row r="8620" spans="1:4" ht="15" x14ac:dyDescent="0.2">
      <c r="A8620" s="33">
        <v>38134</v>
      </c>
      <c r="B8620" s="124" t="s">
        <v>21845</v>
      </c>
      <c r="C8620" s="125" t="s">
        <v>1395</v>
      </c>
      <c r="D8620" s="126" t="s">
        <v>1325</v>
      </c>
    </row>
    <row r="8621" spans="1:4" ht="15" x14ac:dyDescent="0.2">
      <c r="A8621" s="33">
        <v>38132</v>
      </c>
      <c r="B8621" s="124" t="s">
        <v>21846</v>
      </c>
      <c r="C8621" s="125" t="s">
        <v>1395</v>
      </c>
      <c r="D8621" s="126" t="s">
        <v>14417</v>
      </c>
    </row>
    <row r="8622" spans="1:4" ht="15" x14ac:dyDescent="0.2">
      <c r="A8622" s="33">
        <v>38133</v>
      </c>
      <c r="B8622" s="124" t="s">
        <v>21847</v>
      </c>
      <c r="C8622" s="125" t="s">
        <v>1395</v>
      </c>
      <c r="D8622" s="126" t="s">
        <v>21848</v>
      </c>
    </row>
    <row r="8623" spans="1:4" ht="30" x14ac:dyDescent="0.2">
      <c r="A8623" s="33">
        <v>938</v>
      </c>
      <c r="B8623" s="124" t="s">
        <v>21849</v>
      </c>
      <c r="C8623" s="125" t="s">
        <v>1394</v>
      </c>
      <c r="D8623" s="126" t="s">
        <v>271</v>
      </c>
    </row>
    <row r="8624" spans="1:4" ht="30" x14ac:dyDescent="0.2">
      <c r="A8624" s="33">
        <v>937</v>
      </c>
      <c r="B8624" s="124" t="s">
        <v>21850</v>
      </c>
      <c r="C8624" s="125" t="s">
        <v>1394</v>
      </c>
      <c r="D8624" s="126" t="s">
        <v>2456</v>
      </c>
    </row>
    <row r="8625" spans="1:4" ht="30" x14ac:dyDescent="0.2">
      <c r="A8625" s="33">
        <v>939</v>
      </c>
      <c r="B8625" s="124" t="s">
        <v>21851</v>
      </c>
      <c r="C8625" s="125" t="s">
        <v>1394</v>
      </c>
      <c r="D8625" s="126" t="s">
        <v>192</v>
      </c>
    </row>
    <row r="8626" spans="1:4" ht="30" x14ac:dyDescent="0.2">
      <c r="A8626" s="33">
        <v>944</v>
      </c>
      <c r="B8626" s="124" t="s">
        <v>21852</v>
      </c>
      <c r="C8626" s="125" t="s">
        <v>1394</v>
      </c>
      <c r="D8626" s="126" t="s">
        <v>240</v>
      </c>
    </row>
    <row r="8627" spans="1:4" ht="30" x14ac:dyDescent="0.2">
      <c r="A8627" s="33">
        <v>940</v>
      </c>
      <c r="B8627" s="124" t="s">
        <v>21853</v>
      </c>
      <c r="C8627" s="125" t="s">
        <v>1394</v>
      </c>
      <c r="D8627" s="126" t="s">
        <v>4175</v>
      </c>
    </row>
    <row r="8628" spans="1:4" ht="15" x14ac:dyDescent="0.2">
      <c r="A8628" s="33">
        <v>936</v>
      </c>
      <c r="B8628" s="124" t="s">
        <v>21854</v>
      </c>
      <c r="C8628" s="125" t="s">
        <v>1394</v>
      </c>
      <c r="D8628" s="126" t="s">
        <v>1046</v>
      </c>
    </row>
    <row r="8629" spans="1:4" ht="30" x14ac:dyDescent="0.2">
      <c r="A8629" s="33">
        <v>935</v>
      </c>
      <c r="B8629" s="124" t="s">
        <v>21855</v>
      </c>
      <c r="C8629" s="125" t="s">
        <v>1394</v>
      </c>
      <c r="D8629" s="126" t="s">
        <v>1091</v>
      </c>
    </row>
    <row r="8630" spans="1:4" ht="15" x14ac:dyDescent="0.2">
      <c r="A8630" s="33">
        <v>406</v>
      </c>
      <c r="B8630" s="124" t="s">
        <v>21856</v>
      </c>
      <c r="C8630" s="125" t="s">
        <v>14755</v>
      </c>
      <c r="D8630" s="126" t="s">
        <v>21857</v>
      </c>
    </row>
    <row r="8631" spans="1:4" ht="15" x14ac:dyDescent="0.2">
      <c r="A8631" s="33">
        <v>42529</v>
      </c>
      <c r="B8631" s="124" t="s">
        <v>21858</v>
      </c>
      <c r="C8631" s="125" t="s">
        <v>1394</v>
      </c>
      <c r="D8631" s="126" t="s">
        <v>359</v>
      </c>
    </row>
    <row r="8632" spans="1:4" ht="30" x14ac:dyDescent="0.2">
      <c r="A8632" s="33">
        <v>39634</v>
      </c>
      <c r="B8632" s="124" t="s">
        <v>21859</v>
      </c>
      <c r="C8632" s="125" t="s">
        <v>1394</v>
      </c>
      <c r="D8632" s="126" t="s">
        <v>13641</v>
      </c>
    </row>
    <row r="8633" spans="1:4" ht="15" x14ac:dyDescent="0.2">
      <c r="A8633" s="33">
        <v>39701</v>
      </c>
      <c r="B8633" s="124" t="s">
        <v>21860</v>
      </c>
      <c r="C8633" s="125" t="s">
        <v>14755</v>
      </c>
      <c r="D8633" s="126" t="s">
        <v>7720</v>
      </c>
    </row>
    <row r="8634" spans="1:4" ht="15" x14ac:dyDescent="0.2">
      <c r="A8634" s="33">
        <v>12815</v>
      </c>
      <c r="B8634" s="124" t="s">
        <v>21861</v>
      </c>
      <c r="C8634" s="125" t="s">
        <v>14755</v>
      </c>
      <c r="D8634" s="126" t="s">
        <v>13308</v>
      </c>
    </row>
    <row r="8635" spans="1:4" ht="15" x14ac:dyDescent="0.2">
      <c r="A8635" s="33">
        <v>407</v>
      </c>
      <c r="B8635" s="124" t="s">
        <v>21862</v>
      </c>
      <c r="C8635" s="125" t="s">
        <v>1395</v>
      </c>
      <c r="D8635" s="126" t="s">
        <v>17916</v>
      </c>
    </row>
    <row r="8636" spans="1:4" ht="30" x14ac:dyDescent="0.2">
      <c r="A8636" s="33">
        <v>39431</v>
      </c>
      <c r="B8636" s="124" t="s">
        <v>21863</v>
      </c>
      <c r="C8636" s="125" t="s">
        <v>1394</v>
      </c>
      <c r="D8636" s="126" t="s">
        <v>2106</v>
      </c>
    </row>
    <row r="8637" spans="1:4" ht="30" x14ac:dyDescent="0.2">
      <c r="A8637" s="33">
        <v>39432</v>
      </c>
      <c r="B8637" s="124" t="s">
        <v>21864</v>
      </c>
      <c r="C8637" s="125" t="s">
        <v>1394</v>
      </c>
      <c r="D8637" s="126" t="s">
        <v>764</v>
      </c>
    </row>
    <row r="8638" spans="1:4" ht="15" x14ac:dyDescent="0.2">
      <c r="A8638" s="33">
        <v>20111</v>
      </c>
      <c r="B8638" s="124" t="s">
        <v>21865</v>
      </c>
      <c r="C8638" s="125" t="s">
        <v>14755</v>
      </c>
      <c r="D8638" s="126" t="s">
        <v>923</v>
      </c>
    </row>
    <row r="8639" spans="1:4" ht="15" x14ac:dyDescent="0.2">
      <c r="A8639" s="33">
        <v>21127</v>
      </c>
      <c r="B8639" s="124" t="s">
        <v>21866</v>
      </c>
      <c r="C8639" s="125" t="s">
        <v>14755</v>
      </c>
      <c r="D8639" s="126" t="s">
        <v>1102</v>
      </c>
    </row>
    <row r="8640" spans="1:4" ht="15" x14ac:dyDescent="0.2">
      <c r="A8640" s="33">
        <v>404</v>
      </c>
      <c r="B8640" s="124" t="s">
        <v>21867</v>
      </c>
      <c r="C8640" s="125" t="s">
        <v>1394</v>
      </c>
      <c r="D8640" s="126" t="s">
        <v>203</v>
      </c>
    </row>
    <row r="8641" spans="1:4" ht="15" x14ac:dyDescent="0.2">
      <c r="A8641" s="33">
        <v>14151</v>
      </c>
      <c r="B8641" s="124" t="s">
        <v>21868</v>
      </c>
      <c r="C8641" s="125" t="s">
        <v>14755</v>
      </c>
      <c r="D8641" s="126" t="s">
        <v>13684</v>
      </c>
    </row>
    <row r="8642" spans="1:4" ht="15" x14ac:dyDescent="0.2">
      <c r="A8642" s="33">
        <v>14153</v>
      </c>
      <c r="B8642" s="124" t="s">
        <v>21869</v>
      </c>
      <c r="C8642" s="125" t="s">
        <v>14755</v>
      </c>
      <c r="D8642" s="126" t="s">
        <v>486</v>
      </c>
    </row>
    <row r="8643" spans="1:4" ht="15" x14ac:dyDescent="0.2">
      <c r="A8643" s="33">
        <v>14152</v>
      </c>
      <c r="B8643" s="124" t="s">
        <v>21870</v>
      </c>
      <c r="C8643" s="125" t="s">
        <v>14755</v>
      </c>
      <c r="D8643" s="126" t="s">
        <v>1116</v>
      </c>
    </row>
    <row r="8644" spans="1:4" ht="15" x14ac:dyDescent="0.2">
      <c r="A8644" s="33">
        <v>14154</v>
      </c>
      <c r="B8644" s="124" t="s">
        <v>21871</v>
      </c>
      <c r="C8644" s="125" t="s">
        <v>14755</v>
      </c>
      <c r="D8644" s="126" t="s">
        <v>13387</v>
      </c>
    </row>
    <row r="8645" spans="1:4" ht="15" x14ac:dyDescent="0.2">
      <c r="A8645" s="33">
        <v>42015</v>
      </c>
      <c r="B8645" s="124" t="s">
        <v>21872</v>
      </c>
      <c r="C8645" s="125" t="s">
        <v>1394</v>
      </c>
      <c r="D8645" s="126" t="s">
        <v>789</v>
      </c>
    </row>
    <row r="8646" spans="1:4" ht="15" x14ac:dyDescent="0.2">
      <c r="A8646" s="33">
        <v>3146</v>
      </c>
      <c r="B8646" s="124" t="s">
        <v>21873</v>
      </c>
      <c r="C8646" s="125" t="s">
        <v>14755</v>
      </c>
      <c r="D8646" s="126" t="s">
        <v>672</v>
      </c>
    </row>
    <row r="8647" spans="1:4" ht="15" x14ac:dyDescent="0.2">
      <c r="A8647" s="33">
        <v>3143</v>
      </c>
      <c r="B8647" s="124" t="s">
        <v>21874</v>
      </c>
      <c r="C8647" s="125" t="s">
        <v>14755</v>
      </c>
      <c r="D8647" s="126" t="s">
        <v>498</v>
      </c>
    </row>
    <row r="8648" spans="1:4" ht="15" x14ac:dyDescent="0.2">
      <c r="A8648" s="33">
        <v>3148</v>
      </c>
      <c r="B8648" s="124" t="s">
        <v>21875</v>
      </c>
      <c r="C8648" s="125" t="s">
        <v>14755</v>
      </c>
      <c r="D8648" s="126" t="s">
        <v>7065</v>
      </c>
    </row>
    <row r="8649" spans="1:4" ht="15" x14ac:dyDescent="0.2">
      <c r="A8649" s="33">
        <v>4310</v>
      </c>
      <c r="B8649" s="124" t="s">
        <v>21876</v>
      </c>
      <c r="C8649" s="125" t="s">
        <v>14755</v>
      </c>
      <c r="D8649" s="126" t="s">
        <v>432</v>
      </c>
    </row>
    <row r="8650" spans="1:4" ht="15" x14ac:dyDescent="0.2">
      <c r="A8650" s="33">
        <v>4311</v>
      </c>
      <c r="B8650" s="124" t="s">
        <v>21877</v>
      </c>
      <c r="C8650" s="125" t="s">
        <v>14755</v>
      </c>
      <c r="D8650" s="126" t="s">
        <v>613</v>
      </c>
    </row>
    <row r="8651" spans="1:4" ht="15" x14ac:dyDescent="0.2">
      <c r="A8651" s="33">
        <v>4312</v>
      </c>
      <c r="B8651" s="124" t="s">
        <v>21878</v>
      </c>
      <c r="C8651" s="125" t="s">
        <v>14755</v>
      </c>
      <c r="D8651" s="126" t="s">
        <v>187</v>
      </c>
    </row>
    <row r="8652" spans="1:4" ht="15" x14ac:dyDescent="0.2">
      <c r="A8652" s="33">
        <v>11162</v>
      </c>
      <c r="B8652" s="124" t="s">
        <v>21879</v>
      </c>
      <c r="C8652" s="125" t="s">
        <v>14755</v>
      </c>
      <c r="D8652" s="126" t="s">
        <v>2316</v>
      </c>
    </row>
    <row r="8653" spans="1:4" ht="15" x14ac:dyDescent="0.2">
      <c r="A8653" s="33">
        <v>13261</v>
      </c>
      <c r="B8653" s="124" t="s">
        <v>21880</v>
      </c>
      <c r="C8653" s="125" t="s">
        <v>14755</v>
      </c>
      <c r="D8653" s="126" t="s">
        <v>184</v>
      </c>
    </row>
    <row r="8654" spans="1:4" ht="15" x14ac:dyDescent="0.2">
      <c r="A8654" s="33">
        <v>3255</v>
      </c>
      <c r="B8654" s="124" t="s">
        <v>21881</v>
      </c>
      <c r="C8654" s="125" t="s">
        <v>14755</v>
      </c>
      <c r="D8654" s="126" t="s">
        <v>882</v>
      </c>
    </row>
    <row r="8655" spans="1:4" ht="15" x14ac:dyDescent="0.2">
      <c r="A8655" s="33">
        <v>3254</v>
      </c>
      <c r="B8655" s="124" t="s">
        <v>21882</v>
      </c>
      <c r="C8655" s="125" t="s">
        <v>14755</v>
      </c>
      <c r="D8655" s="126" t="s">
        <v>14687</v>
      </c>
    </row>
    <row r="8656" spans="1:4" ht="15" x14ac:dyDescent="0.2">
      <c r="A8656" s="33">
        <v>3259</v>
      </c>
      <c r="B8656" s="124" t="s">
        <v>21883</v>
      </c>
      <c r="C8656" s="125" t="s">
        <v>14755</v>
      </c>
      <c r="D8656" s="126" t="s">
        <v>805</v>
      </c>
    </row>
    <row r="8657" spans="1:4" ht="15" x14ac:dyDescent="0.2">
      <c r="A8657" s="33">
        <v>3258</v>
      </c>
      <c r="B8657" s="124" t="s">
        <v>21884</v>
      </c>
      <c r="C8657" s="125" t="s">
        <v>14755</v>
      </c>
      <c r="D8657" s="126" t="s">
        <v>499</v>
      </c>
    </row>
    <row r="8658" spans="1:4" ht="15" x14ac:dyDescent="0.2">
      <c r="A8658" s="33">
        <v>3251</v>
      </c>
      <c r="B8658" s="124" t="s">
        <v>21885</v>
      </c>
      <c r="C8658" s="125" t="s">
        <v>14755</v>
      </c>
      <c r="D8658" s="126" t="s">
        <v>245</v>
      </c>
    </row>
    <row r="8659" spans="1:4" ht="15" x14ac:dyDescent="0.2">
      <c r="A8659" s="33">
        <v>3256</v>
      </c>
      <c r="B8659" s="124" t="s">
        <v>21886</v>
      </c>
      <c r="C8659" s="125" t="s">
        <v>14755</v>
      </c>
      <c r="D8659" s="126" t="s">
        <v>202</v>
      </c>
    </row>
    <row r="8660" spans="1:4" ht="15" x14ac:dyDescent="0.2">
      <c r="A8660" s="33">
        <v>3261</v>
      </c>
      <c r="B8660" s="124" t="s">
        <v>21887</v>
      </c>
      <c r="C8660" s="125" t="s">
        <v>14755</v>
      </c>
      <c r="D8660" s="126" t="s">
        <v>21888</v>
      </c>
    </row>
    <row r="8661" spans="1:4" ht="15" x14ac:dyDescent="0.2">
      <c r="A8661" s="33">
        <v>3260</v>
      </c>
      <c r="B8661" s="124" t="s">
        <v>21889</v>
      </c>
      <c r="C8661" s="125" t="s">
        <v>14755</v>
      </c>
      <c r="D8661" s="126" t="s">
        <v>1101</v>
      </c>
    </row>
    <row r="8662" spans="1:4" ht="15" x14ac:dyDescent="0.2">
      <c r="A8662" s="33">
        <v>3272</v>
      </c>
      <c r="B8662" s="124" t="s">
        <v>21890</v>
      </c>
      <c r="C8662" s="125" t="s">
        <v>14755</v>
      </c>
      <c r="D8662" s="126" t="s">
        <v>7220</v>
      </c>
    </row>
    <row r="8663" spans="1:4" ht="15" x14ac:dyDescent="0.2">
      <c r="A8663" s="33">
        <v>3265</v>
      </c>
      <c r="B8663" s="124" t="s">
        <v>21891</v>
      </c>
      <c r="C8663" s="125" t="s">
        <v>14755</v>
      </c>
      <c r="D8663" s="126" t="s">
        <v>1313</v>
      </c>
    </row>
    <row r="8664" spans="1:4" ht="15" x14ac:dyDescent="0.2">
      <c r="A8664" s="33">
        <v>3262</v>
      </c>
      <c r="B8664" s="124" t="s">
        <v>21892</v>
      </c>
      <c r="C8664" s="125" t="s">
        <v>14755</v>
      </c>
      <c r="D8664" s="126" t="s">
        <v>729</v>
      </c>
    </row>
    <row r="8665" spans="1:4" ht="15" x14ac:dyDescent="0.2">
      <c r="A8665" s="33">
        <v>3264</v>
      </c>
      <c r="B8665" s="124" t="s">
        <v>21893</v>
      </c>
      <c r="C8665" s="125" t="s">
        <v>14755</v>
      </c>
      <c r="D8665" s="126" t="s">
        <v>778</v>
      </c>
    </row>
    <row r="8666" spans="1:4" ht="15" x14ac:dyDescent="0.2">
      <c r="A8666" s="33">
        <v>3267</v>
      </c>
      <c r="B8666" s="124" t="s">
        <v>21894</v>
      </c>
      <c r="C8666" s="125" t="s">
        <v>14755</v>
      </c>
      <c r="D8666" s="126" t="s">
        <v>14386</v>
      </c>
    </row>
    <row r="8667" spans="1:4" ht="15" x14ac:dyDescent="0.2">
      <c r="A8667" s="33">
        <v>3266</v>
      </c>
      <c r="B8667" s="124" t="s">
        <v>21895</v>
      </c>
      <c r="C8667" s="125" t="s">
        <v>14755</v>
      </c>
      <c r="D8667" s="126" t="s">
        <v>1206</v>
      </c>
    </row>
    <row r="8668" spans="1:4" ht="15" x14ac:dyDescent="0.2">
      <c r="A8668" s="33">
        <v>3263</v>
      </c>
      <c r="B8668" s="124" t="s">
        <v>21896</v>
      </c>
      <c r="C8668" s="125" t="s">
        <v>14755</v>
      </c>
      <c r="D8668" s="126" t="s">
        <v>21897</v>
      </c>
    </row>
    <row r="8669" spans="1:4" ht="15" x14ac:dyDescent="0.2">
      <c r="A8669" s="33">
        <v>3268</v>
      </c>
      <c r="B8669" s="124" t="s">
        <v>21898</v>
      </c>
      <c r="C8669" s="125" t="s">
        <v>14755</v>
      </c>
      <c r="D8669" s="126" t="s">
        <v>21899</v>
      </c>
    </row>
    <row r="8670" spans="1:4" ht="15" x14ac:dyDescent="0.2">
      <c r="A8670" s="33">
        <v>3271</v>
      </c>
      <c r="B8670" s="124" t="s">
        <v>21900</v>
      </c>
      <c r="C8670" s="125" t="s">
        <v>14755</v>
      </c>
      <c r="D8670" s="126" t="s">
        <v>21901</v>
      </c>
    </row>
    <row r="8671" spans="1:4" ht="15" x14ac:dyDescent="0.2">
      <c r="A8671" s="33">
        <v>3270</v>
      </c>
      <c r="B8671" s="124" t="s">
        <v>21902</v>
      </c>
      <c r="C8671" s="125" t="s">
        <v>14755</v>
      </c>
      <c r="D8671" s="126" t="s">
        <v>21903</v>
      </c>
    </row>
    <row r="8672" spans="1:4" ht="30" x14ac:dyDescent="0.2">
      <c r="A8672" s="33">
        <v>3275</v>
      </c>
      <c r="B8672" s="124" t="s">
        <v>21904</v>
      </c>
      <c r="C8672" s="125" t="s">
        <v>1409</v>
      </c>
      <c r="D8672" s="126" t="s">
        <v>21905</v>
      </c>
    </row>
    <row r="8673" spans="1:4" ht="30" x14ac:dyDescent="0.2">
      <c r="A8673" s="33">
        <v>39512</v>
      </c>
      <c r="B8673" s="124" t="s">
        <v>21906</v>
      </c>
      <c r="C8673" s="125" t="s">
        <v>1409</v>
      </c>
      <c r="D8673" s="126" t="s">
        <v>21907</v>
      </c>
    </row>
    <row r="8674" spans="1:4" ht="30" x14ac:dyDescent="0.2">
      <c r="A8674" s="33">
        <v>39511</v>
      </c>
      <c r="B8674" s="124" t="s">
        <v>21908</v>
      </c>
      <c r="C8674" s="125" t="s">
        <v>1409</v>
      </c>
      <c r="D8674" s="126" t="s">
        <v>14460</v>
      </c>
    </row>
    <row r="8675" spans="1:4" ht="30" x14ac:dyDescent="0.2">
      <c r="A8675" s="33">
        <v>39513</v>
      </c>
      <c r="B8675" s="124" t="s">
        <v>21909</v>
      </c>
      <c r="C8675" s="125" t="s">
        <v>1409</v>
      </c>
      <c r="D8675" s="126" t="s">
        <v>21910</v>
      </c>
    </row>
    <row r="8676" spans="1:4" ht="30" x14ac:dyDescent="0.2">
      <c r="A8676" s="33">
        <v>3286</v>
      </c>
      <c r="B8676" s="124" t="s">
        <v>21911</v>
      </c>
      <c r="C8676" s="125" t="s">
        <v>1409</v>
      </c>
      <c r="D8676" s="126" t="s">
        <v>796</v>
      </c>
    </row>
    <row r="8677" spans="1:4" ht="30" x14ac:dyDescent="0.2">
      <c r="A8677" s="33">
        <v>3287</v>
      </c>
      <c r="B8677" s="124" t="s">
        <v>21912</v>
      </c>
      <c r="C8677" s="125" t="s">
        <v>1409</v>
      </c>
      <c r="D8677" s="126" t="s">
        <v>13688</v>
      </c>
    </row>
    <row r="8678" spans="1:4" ht="30" x14ac:dyDescent="0.2">
      <c r="A8678" s="33">
        <v>3283</v>
      </c>
      <c r="B8678" s="124" t="s">
        <v>21913</v>
      </c>
      <c r="C8678" s="125" t="s">
        <v>1409</v>
      </c>
      <c r="D8678" s="126" t="s">
        <v>13689</v>
      </c>
    </row>
    <row r="8679" spans="1:4" ht="30" x14ac:dyDescent="0.2">
      <c r="A8679" s="33">
        <v>11587</v>
      </c>
      <c r="B8679" s="124" t="s">
        <v>21914</v>
      </c>
      <c r="C8679" s="125" t="s">
        <v>1409</v>
      </c>
      <c r="D8679" s="126" t="s">
        <v>21915</v>
      </c>
    </row>
    <row r="8680" spans="1:4" ht="30" x14ac:dyDescent="0.2">
      <c r="A8680" s="33">
        <v>36225</v>
      </c>
      <c r="B8680" s="124" t="s">
        <v>21916</v>
      </c>
      <c r="C8680" s="125" t="s">
        <v>1409</v>
      </c>
      <c r="D8680" s="126" t="s">
        <v>5654</v>
      </c>
    </row>
    <row r="8681" spans="1:4" ht="30" x14ac:dyDescent="0.2">
      <c r="A8681" s="33">
        <v>36230</v>
      </c>
      <c r="B8681" s="124" t="s">
        <v>21917</v>
      </c>
      <c r="C8681" s="125" t="s">
        <v>1409</v>
      </c>
      <c r="D8681" s="126" t="s">
        <v>4170</v>
      </c>
    </row>
    <row r="8682" spans="1:4" ht="30" x14ac:dyDescent="0.2">
      <c r="A8682" s="33">
        <v>36238</v>
      </c>
      <c r="B8682" s="124" t="s">
        <v>21918</v>
      </c>
      <c r="C8682" s="125" t="s">
        <v>1409</v>
      </c>
      <c r="D8682" s="126" t="s">
        <v>946</v>
      </c>
    </row>
    <row r="8683" spans="1:4" ht="15" x14ac:dyDescent="0.2">
      <c r="A8683" s="33">
        <v>11887</v>
      </c>
      <c r="B8683" s="124" t="s">
        <v>21919</v>
      </c>
      <c r="C8683" s="125" t="s">
        <v>14755</v>
      </c>
      <c r="D8683" s="126" t="s">
        <v>13691</v>
      </c>
    </row>
    <row r="8684" spans="1:4" ht="15" x14ac:dyDescent="0.2">
      <c r="A8684" s="33">
        <v>11883</v>
      </c>
      <c r="B8684" s="124" t="s">
        <v>21920</v>
      </c>
      <c r="C8684" s="125" t="s">
        <v>14755</v>
      </c>
      <c r="D8684" s="126" t="s">
        <v>13692</v>
      </c>
    </row>
    <row r="8685" spans="1:4" ht="15" x14ac:dyDescent="0.2">
      <c r="A8685" s="33">
        <v>11884</v>
      </c>
      <c r="B8685" s="124" t="s">
        <v>21921</v>
      </c>
      <c r="C8685" s="125" t="s">
        <v>14755</v>
      </c>
      <c r="D8685" s="126" t="s">
        <v>13693</v>
      </c>
    </row>
    <row r="8686" spans="1:4" ht="15" x14ac:dyDescent="0.2">
      <c r="A8686" s="33">
        <v>11885</v>
      </c>
      <c r="B8686" s="124" t="s">
        <v>21922</v>
      </c>
      <c r="C8686" s="125" t="s">
        <v>14755</v>
      </c>
      <c r="D8686" s="126" t="s">
        <v>13694</v>
      </c>
    </row>
    <row r="8687" spans="1:4" ht="15" x14ac:dyDescent="0.2">
      <c r="A8687" s="33">
        <v>11886</v>
      </c>
      <c r="B8687" s="124" t="s">
        <v>21923</v>
      </c>
      <c r="C8687" s="125" t="s">
        <v>14755</v>
      </c>
      <c r="D8687" s="126" t="s">
        <v>13695</v>
      </c>
    </row>
    <row r="8688" spans="1:4" ht="15" x14ac:dyDescent="0.2">
      <c r="A8688" s="33">
        <v>11888</v>
      </c>
      <c r="B8688" s="124" t="s">
        <v>21924</v>
      </c>
      <c r="C8688" s="125" t="s">
        <v>14755</v>
      </c>
      <c r="D8688" s="126" t="s">
        <v>13696</v>
      </c>
    </row>
    <row r="8689" spans="1:4" ht="15" x14ac:dyDescent="0.2">
      <c r="A8689" s="33">
        <v>3277</v>
      </c>
      <c r="B8689" s="124" t="s">
        <v>21925</v>
      </c>
      <c r="C8689" s="125" t="s">
        <v>14755</v>
      </c>
      <c r="D8689" s="126" t="s">
        <v>13697</v>
      </c>
    </row>
    <row r="8690" spans="1:4" ht="15" x14ac:dyDescent="0.2">
      <c r="A8690" s="33">
        <v>3281</v>
      </c>
      <c r="B8690" s="124" t="s">
        <v>21926</v>
      </c>
      <c r="C8690" s="125" t="s">
        <v>14755</v>
      </c>
      <c r="D8690" s="126" t="s">
        <v>801</v>
      </c>
    </row>
    <row r="8691" spans="1:4" ht="30" x14ac:dyDescent="0.2">
      <c r="A8691" s="33">
        <v>39363</v>
      </c>
      <c r="B8691" s="124" t="s">
        <v>21927</v>
      </c>
      <c r="C8691" s="125" t="s">
        <v>14755</v>
      </c>
      <c r="D8691" s="126" t="s">
        <v>21928</v>
      </c>
    </row>
    <row r="8692" spans="1:4" ht="30" x14ac:dyDescent="0.2">
      <c r="A8692" s="33">
        <v>39361</v>
      </c>
      <c r="B8692" s="124" t="s">
        <v>21929</v>
      </c>
      <c r="C8692" s="125" t="s">
        <v>14755</v>
      </c>
      <c r="D8692" s="126" t="s">
        <v>21930</v>
      </c>
    </row>
    <row r="8693" spans="1:4" ht="30" x14ac:dyDescent="0.2">
      <c r="A8693" s="33">
        <v>39362</v>
      </c>
      <c r="B8693" s="124" t="s">
        <v>21931</v>
      </c>
      <c r="C8693" s="125" t="s">
        <v>14755</v>
      </c>
      <c r="D8693" s="126" t="s">
        <v>21932</v>
      </c>
    </row>
    <row r="8694" spans="1:4" ht="30" x14ac:dyDescent="0.2">
      <c r="A8694" s="33">
        <v>39364</v>
      </c>
      <c r="B8694" s="124" t="s">
        <v>21933</v>
      </c>
      <c r="C8694" s="125" t="s">
        <v>14755</v>
      </c>
      <c r="D8694" s="126" t="s">
        <v>21934</v>
      </c>
    </row>
    <row r="8695" spans="1:4" ht="15" x14ac:dyDescent="0.2">
      <c r="A8695" s="33">
        <v>14576</v>
      </c>
      <c r="B8695" s="124" t="s">
        <v>21935</v>
      </c>
      <c r="C8695" s="125" t="s">
        <v>14755</v>
      </c>
      <c r="D8695" s="126" t="s">
        <v>21936</v>
      </c>
    </row>
    <row r="8696" spans="1:4" ht="15" x14ac:dyDescent="0.2">
      <c r="A8696" s="33">
        <v>13877</v>
      </c>
      <c r="B8696" s="124" t="s">
        <v>21937</v>
      </c>
      <c r="C8696" s="125" t="s">
        <v>14755</v>
      </c>
      <c r="D8696" s="126" t="s">
        <v>21938</v>
      </c>
    </row>
    <row r="8697" spans="1:4" ht="15" x14ac:dyDescent="0.2">
      <c r="A8697" s="33">
        <v>7307</v>
      </c>
      <c r="B8697" s="124" t="s">
        <v>21939</v>
      </c>
      <c r="C8697" s="125" t="s">
        <v>1396</v>
      </c>
      <c r="D8697" s="126" t="s">
        <v>14602</v>
      </c>
    </row>
    <row r="8698" spans="1:4" ht="15" x14ac:dyDescent="0.2">
      <c r="A8698" s="33">
        <v>38122</v>
      </c>
      <c r="B8698" s="124" t="s">
        <v>21940</v>
      </c>
      <c r="C8698" s="125" t="s">
        <v>1396</v>
      </c>
      <c r="D8698" s="126" t="s">
        <v>1305</v>
      </c>
    </row>
    <row r="8699" spans="1:4" ht="15" x14ac:dyDescent="0.2">
      <c r="A8699" s="33">
        <v>6086</v>
      </c>
      <c r="B8699" s="124" t="s">
        <v>21941</v>
      </c>
      <c r="C8699" s="125" t="s">
        <v>1405</v>
      </c>
      <c r="D8699" s="126" t="s">
        <v>21942</v>
      </c>
    </row>
    <row r="8700" spans="1:4" ht="30" x14ac:dyDescent="0.2">
      <c r="A8700" s="33">
        <v>38633</v>
      </c>
      <c r="B8700" s="124" t="s">
        <v>21943</v>
      </c>
      <c r="C8700" s="125" t="s">
        <v>14755</v>
      </c>
      <c r="D8700" s="126" t="s">
        <v>14555</v>
      </c>
    </row>
    <row r="8701" spans="1:4" ht="30" x14ac:dyDescent="0.2">
      <c r="A8701" s="33">
        <v>12344</v>
      </c>
      <c r="B8701" s="124" t="s">
        <v>21944</v>
      </c>
      <c r="C8701" s="125" t="s">
        <v>14755</v>
      </c>
      <c r="D8701" s="126" t="s">
        <v>650</v>
      </c>
    </row>
    <row r="8702" spans="1:4" ht="30" x14ac:dyDescent="0.2">
      <c r="A8702" s="33">
        <v>12343</v>
      </c>
      <c r="B8702" s="124" t="s">
        <v>21945</v>
      </c>
      <c r="C8702" s="125" t="s">
        <v>14755</v>
      </c>
      <c r="D8702" s="126" t="s">
        <v>715</v>
      </c>
    </row>
    <row r="8703" spans="1:4" ht="30" x14ac:dyDescent="0.2">
      <c r="A8703" s="33">
        <v>3295</v>
      </c>
      <c r="B8703" s="124" t="s">
        <v>21946</v>
      </c>
      <c r="C8703" s="125" t="s">
        <v>14755</v>
      </c>
      <c r="D8703" s="126" t="s">
        <v>149</v>
      </c>
    </row>
    <row r="8704" spans="1:4" ht="15" x14ac:dyDescent="0.2">
      <c r="A8704" s="33">
        <v>3302</v>
      </c>
      <c r="B8704" s="124" t="s">
        <v>21947</v>
      </c>
      <c r="C8704" s="125" t="s">
        <v>14755</v>
      </c>
      <c r="D8704" s="126" t="s">
        <v>13698</v>
      </c>
    </row>
    <row r="8705" spans="1:4" ht="15" x14ac:dyDescent="0.2">
      <c r="A8705" s="33">
        <v>3297</v>
      </c>
      <c r="B8705" s="124" t="s">
        <v>21948</v>
      </c>
      <c r="C8705" s="125" t="s">
        <v>14755</v>
      </c>
      <c r="D8705" s="126" t="s">
        <v>340</v>
      </c>
    </row>
    <row r="8706" spans="1:4" ht="15" x14ac:dyDescent="0.2">
      <c r="A8706" s="33">
        <v>3294</v>
      </c>
      <c r="B8706" s="124" t="s">
        <v>21949</v>
      </c>
      <c r="C8706" s="125" t="s">
        <v>14755</v>
      </c>
      <c r="D8706" s="126" t="s">
        <v>1352</v>
      </c>
    </row>
    <row r="8707" spans="1:4" ht="15" x14ac:dyDescent="0.2">
      <c r="A8707" s="33">
        <v>3292</v>
      </c>
      <c r="B8707" s="124" t="s">
        <v>21950</v>
      </c>
      <c r="C8707" s="125" t="s">
        <v>14755</v>
      </c>
      <c r="D8707" s="126" t="s">
        <v>289</v>
      </c>
    </row>
    <row r="8708" spans="1:4" ht="30" x14ac:dyDescent="0.2">
      <c r="A8708" s="33">
        <v>3298</v>
      </c>
      <c r="B8708" s="124" t="s">
        <v>21951</v>
      </c>
      <c r="C8708" s="125" t="s">
        <v>14755</v>
      </c>
      <c r="D8708" s="126" t="s">
        <v>13699</v>
      </c>
    </row>
    <row r="8709" spans="1:4" ht="30" x14ac:dyDescent="0.2">
      <c r="A8709" s="33">
        <v>11596</v>
      </c>
      <c r="B8709" s="124" t="s">
        <v>21952</v>
      </c>
      <c r="C8709" s="125" t="s">
        <v>14755</v>
      </c>
      <c r="D8709" s="126" t="s">
        <v>21953</v>
      </c>
    </row>
    <row r="8710" spans="1:4" ht="30" x14ac:dyDescent="0.2">
      <c r="A8710" s="33">
        <v>34802</v>
      </c>
      <c r="B8710" s="124" t="s">
        <v>21954</v>
      </c>
      <c r="C8710" s="125" t="s">
        <v>14755</v>
      </c>
      <c r="D8710" s="126" t="s">
        <v>21955</v>
      </c>
    </row>
    <row r="8711" spans="1:4" ht="30" x14ac:dyDescent="0.2">
      <c r="A8711" s="33">
        <v>11588</v>
      </c>
      <c r="B8711" s="124" t="s">
        <v>21956</v>
      </c>
      <c r="C8711" s="125" t="s">
        <v>14755</v>
      </c>
      <c r="D8711" s="126" t="s">
        <v>21957</v>
      </c>
    </row>
    <row r="8712" spans="1:4" ht="30" x14ac:dyDescent="0.2">
      <c r="A8712" s="33">
        <v>34383</v>
      </c>
      <c r="B8712" s="124" t="s">
        <v>21958</v>
      </c>
      <c r="C8712" s="125" t="s">
        <v>14755</v>
      </c>
      <c r="D8712" s="126" t="s">
        <v>21959</v>
      </c>
    </row>
    <row r="8713" spans="1:4" ht="30" x14ac:dyDescent="0.2">
      <c r="A8713" s="33">
        <v>40451</v>
      </c>
      <c r="B8713" s="124" t="s">
        <v>21960</v>
      </c>
      <c r="C8713" s="125" t="s">
        <v>1409</v>
      </c>
      <c r="D8713" s="126" t="s">
        <v>21961</v>
      </c>
    </row>
    <row r="8714" spans="1:4" ht="30" x14ac:dyDescent="0.2">
      <c r="A8714" s="33">
        <v>40453</v>
      </c>
      <c r="B8714" s="124" t="s">
        <v>21962</v>
      </c>
      <c r="C8714" s="125" t="s">
        <v>1409</v>
      </c>
      <c r="D8714" s="126" t="s">
        <v>21963</v>
      </c>
    </row>
    <row r="8715" spans="1:4" ht="30" x14ac:dyDescent="0.2">
      <c r="A8715" s="33">
        <v>40452</v>
      </c>
      <c r="B8715" s="124" t="s">
        <v>21964</v>
      </c>
      <c r="C8715" s="125" t="s">
        <v>1409</v>
      </c>
      <c r="D8715" s="126" t="s">
        <v>21965</v>
      </c>
    </row>
    <row r="8716" spans="1:4" ht="15" x14ac:dyDescent="0.2">
      <c r="A8716" s="33">
        <v>11594</v>
      </c>
      <c r="B8716" s="124" t="s">
        <v>21966</v>
      </c>
      <c r="C8716" s="125" t="s">
        <v>14755</v>
      </c>
      <c r="D8716" s="126" t="s">
        <v>21967</v>
      </c>
    </row>
    <row r="8717" spans="1:4" ht="15" x14ac:dyDescent="0.2">
      <c r="A8717" s="33">
        <v>3311</v>
      </c>
      <c r="B8717" s="124" t="s">
        <v>21968</v>
      </c>
      <c r="C8717" s="125" t="s">
        <v>1407</v>
      </c>
      <c r="D8717" s="126" t="s">
        <v>21967</v>
      </c>
    </row>
    <row r="8718" spans="1:4" ht="15" x14ac:dyDescent="0.2">
      <c r="A8718" s="33">
        <v>11599</v>
      </c>
      <c r="B8718" s="124" t="s">
        <v>21969</v>
      </c>
      <c r="C8718" s="125" t="s">
        <v>14755</v>
      </c>
      <c r="D8718" s="126" t="s">
        <v>21970</v>
      </c>
    </row>
    <row r="8719" spans="1:4" ht="30" x14ac:dyDescent="0.2">
      <c r="A8719" s="33">
        <v>11593</v>
      </c>
      <c r="B8719" s="124" t="s">
        <v>21971</v>
      </c>
      <c r="C8719" s="125" t="s">
        <v>14755</v>
      </c>
      <c r="D8719" s="126" t="s">
        <v>21972</v>
      </c>
    </row>
    <row r="8720" spans="1:4" ht="15" x14ac:dyDescent="0.2">
      <c r="A8720" s="33">
        <v>3314</v>
      </c>
      <c r="B8720" s="124" t="s">
        <v>21973</v>
      </c>
      <c r="C8720" s="125" t="s">
        <v>1407</v>
      </c>
      <c r="D8720" s="126" t="s">
        <v>21974</v>
      </c>
    </row>
    <row r="8721" spans="1:4" ht="30" x14ac:dyDescent="0.2">
      <c r="A8721" s="33">
        <v>11597</v>
      </c>
      <c r="B8721" s="124" t="s">
        <v>21975</v>
      </c>
      <c r="C8721" s="125" t="s">
        <v>14755</v>
      </c>
      <c r="D8721" s="126" t="s">
        <v>21976</v>
      </c>
    </row>
    <row r="8722" spans="1:4" ht="15" x14ac:dyDescent="0.2">
      <c r="A8722" s="33">
        <v>3309</v>
      </c>
      <c r="B8722" s="124" t="s">
        <v>21977</v>
      </c>
      <c r="C8722" s="125" t="s">
        <v>1407</v>
      </c>
      <c r="D8722" s="126" t="s">
        <v>21953</v>
      </c>
    </row>
    <row r="8723" spans="1:4" ht="30" x14ac:dyDescent="0.2">
      <c r="A8723" s="33">
        <v>34612</v>
      </c>
      <c r="B8723" s="124" t="s">
        <v>21978</v>
      </c>
      <c r="C8723" s="125" t="s">
        <v>14755</v>
      </c>
      <c r="D8723" s="126" t="s">
        <v>21979</v>
      </c>
    </row>
    <row r="8724" spans="1:4" ht="30" x14ac:dyDescent="0.2">
      <c r="A8724" s="33">
        <v>34635</v>
      </c>
      <c r="B8724" s="124" t="s">
        <v>21980</v>
      </c>
      <c r="C8724" s="125" t="s">
        <v>14755</v>
      </c>
      <c r="D8724" s="126" t="s">
        <v>21981</v>
      </c>
    </row>
    <row r="8725" spans="1:4" ht="30" x14ac:dyDescent="0.2">
      <c r="A8725" s="33">
        <v>34633</v>
      </c>
      <c r="B8725" s="124" t="s">
        <v>21982</v>
      </c>
      <c r="C8725" s="125" t="s">
        <v>14755</v>
      </c>
      <c r="D8725" s="126" t="s">
        <v>21983</v>
      </c>
    </row>
    <row r="8726" spans="1:4" ht="30" x14ac:dyDescent="0.2">
      <c r="A8726" s="33">
        <v>40440</v>
      </c>
      <c r="B8726" s="124" t="s">
        <v>21984</v>
      </c>
      <c r="C8726" s="125" t="s">
        <v>1407</v>
      </c>
      <c r="D8726" s="126" t="s">
        <v>21985</v>
      </c>
    </row>
    <row r="8727" spans="1:4" ht="30" x14ac:dyDescent="0.2">
      <c r="A8727" s="33">
        <v>40441</v>
      </c>
      <c r="B8727" s="124" t="s">
        <v>21986</v>
      </c>
      <c r="C8727" s="125" t="s">
        <v>1407</v>
      </c>
      <c r="D8727" s="126" t="s">
        <v>21987</v>
      </c>
    </row>
    <row r="8728" spans="1:4" ht="30" x14ac:dyDescent="0.2">
      <c r="A8728" s="33">
        <v>40449</v>
      </c>
      <c r="B8728" s="124" t="s">
        <v>21988</v>
      </c>
      <c r="C8728" s="125" t="s">
        <v>1407</v>
      </c>
      <c r="D8728" s="126" t="s">
        <v>21989</v>
      </c>
    </row>
    <row r="8729" spans="1:4" ht="30" x14ac:dyDescent="0.2">
      <c r="A8729" s="33">
        <v>34800</v>
      </c>
      <c r="B8729" s="124" t="s">
        <v>21990</v>
      </c>
      <c r="C8729" s="125" t="s">
        <v>1407</v>
      </c>
      <c r="D8729" s="126" t="s">
        <v>21991</v>
      </c>
    </row>
    <row r="8730" spans="1:4" ht="30" x14ac:dyDescent="0.2">
      <c r="A8730" s="33">
        <v>11592</v>
      </c>
      <c r="B8730" s="124" t="s">
        <v>21992</v>
      </c>
      <c r="C8730" s="125" t="s">
        <v>14755</v>
      </c>
      <c r="D8730" s="126" t="s">
        <v>21974</v>
      </c>
    </row>
    <row r="8731" spans="1:4" ht="30" x14ac:dyDescent="0.2">
      <c r="A8731" s="33">
        <v>40438</v>
      </c>
      <c r="B8731" s="124" t="s">
        <v>21993</v>
      </c>
      <c r="C8731" s="125" t="s">
        <v>1407</v>
      </c>
      <c r="D8731" s="126" t="s">
        <v>21994</v>
      </c>
    </row>
    <row r="8732" spans="1:4" ht="30" x14ac:dyDescent="0.2">
      <c r="A8732" s="33">
        <v>40436</v>
      </c>
      <c r="B8732" s="124" t="s">
        <v>21995</v>
      </c>
      <c r="C8732" s="125" t="s">
        <v>1407</v>
      </c>
      <c r="D8732" s="126" t="s">
        <v>14580</v>
      </c>
    </row>
    <row r="8733" spans="1:4" ht="30" x14ac:dyDescent="0.2">
      <c r="A8733" s="33">
        <v>4315</v>
      </c>
      <c r="B8733" s="124" t="s">
        <v>21996</v>
      </c>
      <c r="C8733" s="125" t="s">
        <v>14755</v>
      </c>
      <c r="D8733" s="126" t="s">
        <v>79</v>
      </c>
    </row>
    <row r="8734" spans="1:4" ht="15" x14ac:dyDescent="0.2">
      <c r="A8734" s="33">
        <v>42482</v>
      </c>
      <c r="B8734" s="124" t="s">
        <v>21997</v>
      </c>
      <c r="C8734" s="125" t="s">
        <v>14755</v>
      </c>
      <c r="D8734" s="126" t="s">
        <v>347</v>
      </c>
    </row>
    <row r="8735" spans="1:4" ht="15" x14ac:dyDescent="0.2">
      <c r="A8735" s="33">
        <v>402</v>
      </c>
      <c r="B8735" s="124" t="s">
        <v>21998</v>
      </c>
      <c r="C8735" s="125" t="s">
        <v>14755</v>
      </c>
      <c r="D8735" s="126" t="s">
        <v>232</v>
      </c>
    </row>
    <row r="8736" spans="1:4" ht="15" x14ac:dyDescent="0.2">
      <c r="A8736" s="33">
        <v>4226</v>
      </c>
      <c r="B8736" s="124" t="s">
        <v>21999</v>
      </c>
      <c r="C8736" s="125" t="s">
        <v>1395</v>
      </c>
      <c r="D8736" s="126" t="s">
        <v>4968</v>
      </c>
    </row>
    <row r="8737" spans="1:4" ht="15" x14ac:dyDescent="0.2">
      <c r="A8737" s="33">
        <v>4222</v>
      </c>
      <c r="B8737" s="124" t="s">
        <v>22000</v>
      </c>
      <c r="C8737" s="125" t="s">
        <v>1396</v>
      </c>
      <c r="D8737" s="126" t="s">
        <v>13258</v>
      </c>
    </row>
    <row r="8738" spans="1:4" ht="30" x14ac:dyDescent="0.2">
      <c r="A8738" s="33">
        <v>34804</v>
      </c>
      <c r="B8738" s="124" t="s">
        <v>22001</v>
      </c>
      <c r="C8738" s="125" t="s">
        <v>1409</v>
      </c>
      <c r="D8738" s="126" t="s">
        <v>6972</v>
      </c>
    </row>
    <row r="8739" spans="1:4" ht="30" x14ac:dyDescent="0.2">
      <c r="A8739" s="33">
        <v>4013</v>
      </c>
      <c r="B8739" s="124" t="s">
        <v>22002</v>
      </c>
      <c r="C8739" s="125" t="s">
        <v>1409</v>
      </c>
      <c r="D8739" s="126" t="s">
        <v>855</v>
      </c>
    </row>
    <row r="8740" spans="1:4" ht="30" x14ac:dyDescent="0.2">
      <c r="A8740" s="33">
        <v>4011</v>
      </c>
      <c r="B8740" s="124" t="s">
        <v>22003</v>
      </c>
      <c r="C8740" s="125" t="s">
        <v>1409</v>
      </c>
      <c r="D8740" s="126" t="s">
        <v>808</v>
      </c>
    </row>
    <row r="8741" spans="1:4" ht="30" x14ac:dyDescent="0.2">
      <c r="A8741" s="33">
        <v>4021</v>
      </c>
      <c r="B8741" s="124" t="s">
        <v>22004</v>
      </c>
      <c r="C8741" s="125" t="s">
        <v>1409</v>
      </c>
      <c r="D8741" s="126" t="s">
        <v>6448</v>
      </c>
    </row>
    <row r="8742" spans="1:4" ht="30" x14ac:dyDescent="0.2">
      <c r="A8742" s="33">
        <v>4019</v>
      </c>
      <c r="B8742" s="124" t="s">
        <v>22005</v>
      </c>
      <c r="C8742" s="125" t="s">
        <v>1409</v>
      </c>
      <c r="D8742" s="126" t="s">
        <v>573</v>
      </c>
    </row>
    <row r="8743" spans="1:4" ht="30" x14ac:dyDescent="0.2">
      <c r="A8743" s="33">
        <v>4012</v>
      </c>
      <c r="B8743" s="124" t="s">
        <v>22006</v>
      </c>
      <c r="C8743" s="125" t="s">
        <v>1409</v>
      </c>
      <c r="D8743" s="126" t="s">
        <v>14724</v>
      </c>
    </row>
    <row r="8744" spans="1:4" ht="30" x14ac:dyDescent="0.2">
      <c r="A8744" s="33">
        <v>4020</v>
      </c>
      <c r="B8744" s="124" t="s">
        <v>22007</v>
      </c>
      <c r="C8744" s="125" t="s">
        <v>1409</v>
      </c>
      <c r="D8744" s="126" t="s">
        <v>904</v>
      </c>
    </row>
    <row r="8745" spans="1:4" ht="30" x14ac:dyDescent="0.2">
      <c r="A8745" s="33">
        <v>4018</v>
      </c>
      <c r="B8745" s="124" t="s">
        <v>22008</v>
      </c>
      <c r="C8745" s="125" t="s">
        <v>1409</v>
      </c>
      <c r="D8745" s="126" t="s">
        <v>4096</v>
      </c>
    </row>
    <row r="8746" spans="1:4" ht="15" x14ac:dyDescent="0.2">
      <c r="A8746" s="33">
        <v>36498</v>
      </c>
      <c r="B8746" s="124" t="s">
        <v>22009</v>
      </c>
      <c r="C8746" s="125" t="s">
        <v>14755</v>
      </c>
      <c r="D8746" s="126" t="s">
        <v>22010</v>
      </c>
    </row>
    <row r="8747" spans="1:4" ht="15" x14ac:dyDescent="0.2">
      <c r="A8747" s="33">
        <v>12872</v>
      </c>
      <c r="B8747" s="124" t="s">
        <v>22011</v>
      </c>
      <c r="C8747" s="125" t="s">
        <v>1393</v>
      </c>
      <c r="D8747" s="126" t="s">
        <v>5373</v>
      </c>
    </row>
    <row r="8748" spans="1:4" ht="15" x14ac:dyDescent="0.2">
      <c r="A8748" s="33">
        <v>41075</v>
      </c>
      <c r="B8748" s="124" t="s">
        <v>22012</v>
      </c>
      <c r="C8748" s="125" t="s">
        <v>1397</v>
      </c>
      <c r="D8748" s="126" t="s">
        <v>13703</v>
      </c>
    </row>
    <row r="8749" spans="1:4" ht="15" x14ac:dyDescent="0.2">
      <c r="A8749" s="33">
        <v>3315</v>
      </c>
      <c r="B8749" s="124" t="s">
        <v>22013</v>
      </c>
      <c r="C8749" s="125" t="s">
        <v>1395</v>
      </c>
      <c r="D8749" s="126" t="s">
        <v>267</v>
      </c>
    </row>
    <row r="8750" spans="1:4" ht="15" x14ac:dyDescent="0.2">
      <c r="A8750" s="33">
        <v>36870</v>
      </c>
      <c r="B8750" s="124" t="s">
        <v>22014</v>
      </c>
      <c r="C8750" s="125" t="s">
        <v>1395</v>
      </c>
      <c r="D8750" s="126" t="s">
        <v>267</v>
      </c>
    </row>
    <row r="8751" spans="1:4" ht="30" x14ac:dyDescent="0.2">
      <c r="A8751" s="33">
        <v>5092</v>
      </c>
      <c r="B8751" s="124" t="s">
        <v>22015</v>
      </c>
      <c r="C8751" s="125" t="s">
        <v>1398</v>
      </c>
      <c r="D8751" s="126" t="s">
        <v>4993</v>
      </c>
    </row>
    <row r="8752" spans="1:4" ht="15" x14ac:dyDescent="0.2">
      <c r="A8752" s="33">
        <v>11462</v>
      </c>
      <c r="B8752" s="124" t="s">
        <v>22016</v>
      </c>
      <c r="C8752" s="125" t="s">
        <v>1398</v>
      </c>
      <c r="D8752" s="126" t="s">
        <v>607</v>
      </c>
    </row>
    <row r="8753" spans="1:4" ht="30" x14ac:dyDescent="0.2">
      <c r="A8753" s="33">
        <v>36529</v>
      </c>
      <c r="B8753" s="124" t="s">
        <v>22017</v>
      </c>
      <c r="C8753" s="125" t="s">
        <v>14755</v>
      </c>
      <c r="D8753" s="126" t="s">
        <v>22018</v>
      </c>
    </row>
    <row r="8754" spans="1:4" ht="15" x14ac:dyDescent="0.2">
      <c r="A8754" s="33">
        <v>3318</v>
      </c>
      <c r="B8754" s="124" t="s">
        <v>22019</v>
      </c>
      <c r="C8754" s="125" t="s">
        <v>14755</v>
      </c>
      <c r="D8754" s="126" t="s">
        <v>22020</v>
      </c>
    </row>
    <row r="8755" spans="1:4" ht="30" x14ac:dyDescent="0.2">
      <c r="A8755" s="33">
        <v>38968</v>
      </c>
      <c r="B8755" s="124" t="s">
        <v>22021</v>
      </c>
      <c r="C8755" s="125" t="s">
        <v>1409</v>
      </c>
      <c r="D8755" s="126" t="s">
        <v>22022</v>
      </c>
    </row>
    <row r="8756" spans="1:4" ht="15" x14ac:dyDescent="0.2">
      <c r="A8756" s="33">
        <v>3324</v>
      </c>
      <c r="B8756" s="124" t="s">
        <v>22023</v>
      </c>
      <c r="C8756" s="125" t="s">
        <v>1409</v>
      </c>
      <c r="D8756" s="126" t="s">
        <v>808</v>
      </c>
    </row>
    <row r="8757" spans="1:4" ht="15" x14ac:dyDescent="0.2">
      <c r="A8757" s="33">
        <v>3322</v>
      </c>
      <c r="B8757" s="124" t="s">
        <v>22024</v>
      </c>
      <c r="C8757" s="125" t="s">
        <v>1409</v>
      </c>
      <c r="D8757" s="126" t="s">
        <v>809</v>
      </c>
    </row>
    <row r="8758" spans="1:4" ht="15" x14ac:dyDescent="0.2">
      <c r="A8758" s="33">
        <v>5076</v>
      </c>
      <c r="B8758" s="124" t="s">
        <v>22025</v>
      </c>
      <c r="C8758" s="125" t="s">
        <v>1395</v>
      </c>
      <c r="D8758" s="126" t="s">
        <v>4831</v>
      </c>
    </row>
    <row r="8759" spans="1:4" ht="15" x14ac:dyDescent="0.2">
      <c r="A8759" s="33">
        <v>5077</v>
      </c>
      <c r="B8759" s="124" t="s">
        <v>22026</v>
      </c>
      <c r="C8759" s="125" t="s">
        <v>1395</v>
      </c>
      <c r="D8759" s="126" t="s">
        <v>1231</v>
      </c>
    </row>
    <row r="8760" spans="1:4" ht="30" x14ac:dyDescent="0.2">
      <c r="A8760" s="33">
        <v>11837</v>
      </c>
      <c r="B8760" s="124" t="s">
        <v>22027</v>
      </c>
      <c r="C8760" s="125" t="s">
        <v>14755</v>
      </c>
      <c r="D8760" s="126" t="s">
        <v>935</v>
      </c>
    </row>
    <row r="8761" spans="1:4" ht="15" x14ac:dyDescent="0.2">
      <c r="A8761" s="33">
        <v>38055</v>
      </c>
      <c r="B8761" s="124" t="s">
        <v>22028</v>
      </c>
      <c r="C8761" s="125" t="s">
        <v>14755</v>
      </c>
      <c r="D8761" s="126" t="s">
        <v>462</v>
      </c>
    </row>
    <row r="8762" spans="1:4" ht="15" x14ac:dyDescent="0.2">
      <c r="A8762" s="33">
        <v>415</v>
      </c>
      <c r="B8762" s="124" t="s">
        <v>22029</v>
      </c>
      <c r="C8762" s="125" t="s">
        <v>14755</v>
      </c>
      <c r="D8762" s="126" t="s">
        <v>394</v>
      </c>
    </row>
    <row r="8763" spans="1:4" ht="15" x14ac:dyDescent="0.2">
      <c r="A8763" s="33">
        <v>416</v>
      </c>
      <c r="B8763" s="124" t="s">
        <v>22030</v>
      </c>
      <c r="C8763" s="125" t="s">
        <v>14755</v>
      </c>
      <c r="D8763" s="126" t="s">
        <v>676</v>
      </c>
    </row>
    <row r="8764" spans="1:4" ht="15" x14ac:dyDescent="0.2">
      <c r="A8764" s="33">
        <v>425</v>
      </c>
      <c r="B8764" s="124" t="s">
        <v>22031</v>
      </c>
      <c r="C8764" s="125" t="s">
        <v>14755</v>
      </c>
      <c r="D8764" s="126" t="s">
        <v>16270</v>
      </c>
    </row>
    <row r="8765" spans="1:4" ht="15" x14ac:dyDescent="0.2">
      <c r="A8765" s="33">
        <v>426</v>
      </c>
      <c r="B8765" s="124" t="s">
        <v>22032</v>
      </c>
      <c r="C8765" s="125" t="s">
        <v>14755</v>
      </c>
      <c r="D8765" s="126" t="s">
        <v>16625</v>
      </c>
    </row>
    <row r="8766" spans="1:4" ht="15" x14ac:dyDescent="0.2">
      <c r="A8766" s="33">
        <v>38056</v>
      </c>
      <c r="B8766" s="124" t="s">
        <v>22033</v>
      </c>
      <c r="C8766" s="125" t="s">
        <v>14755</v>
      </c>
      <c r="D8766" s="126" t="s">
        <v>16962</v>
      </c>
    </row>
    <row r="8767" spans="1:4" ht="15" x14ac:dyDescent="0.2">
      <c r="A8767" s="33">
        <v>1564</v>
      </c>
      <c r="B8767" s="124" t="s">
        <v>22034</v>
      </c>
      <c r="C8767" s="125" t="s">
        <v>14755</v>
      </c>
      <c r="D8767" s="126" t="s">
        <v>210</v>
      </c>
    </row>
    <row r="8768" spans="1:4" ht="15" x14ac:dyDescent="0.2">
      <c r="A8768" s="33">
        <v>11032</v>
      </c>
      <c r="B8768" s="124" t="s">
        <v>22035</v>
      </c>
      <c r="C8768" s="125" t="s">
        <v>14755</v>
      </c>
      <c r="D8768" s="126" t="s">
        <v>502</v>
      </c>
    </row>
    <row r="8769" spans="1:4" ht="15" x14ac:dyDescent="0.2">
      <c r="A8769" s="33">
        <v>36786</v>
      </c>
      <c r="B8769" s="124" t="s">
        <v>22036</v>
      </c>
      <c r="C8769" s="125" t="s">
        <v>1406</v>
      </c>
      <c r="D8769" s="126" t="s">
        <v>22037</v>
      </c>
    </row>
    <row r="8770" spans="1:4" ht="15" x14ac:dyDescent="0.2">
      <c r="A8770" s="33">
        <v>36785</v>
      </c>
      <c r="B8770" s="124" t="s">
        <v>22038</v>
      </c>
      <c r="C8770" s="125" t="s">
        <v>1406</v>
      </c>
      <c r="D8770" s="126" t="s">
        <v>22039</v>
      </c>
    </row>
    <row r="8771" spans="1:4" ht="15" x14ac:dyDescent="0.2">
      <c r="A8771" s="33">
        <v>36782</v>
      </c>
      <c r="B8771" s="124" t="s">
        <v>22040</v>
      </c>
      <c r="C8771" s="125" t="s">
        <v>1406</v>
      </c>
      <c r="D8771" s="126" t="s">
        <v>22041</v>
      </c>
    </row>
    <row r="8772" spans="1:4" ht="15" x14ac:dyDescent="0.2">
      <c r="A8772" s="33">
        <v>25930</v>
      </c>
      <c r="B8772" s="124" t="s">
        <v>22042</v>
      </c>
      <c r="C8772" s="125" t="s">
        <v>1406</v>
      </c>
      <c r="D8772" s="126" t="s">
        <v>22043</v>
      </c>
    </row>
    <row r="8773" spans="1:4" ht="30" x14ac:dyDescent="0.2">
      <c r="A8773" s="33">
        <v>4824</v>
      </c>
      <c r="B8773" s="124" t="s">
        <v>22044</v>
      </c>
      <c r="C8773" s="125" t="s">
        <v>1395</v>
      </c>
      <c r="D8773" s="126" t="s">
        <v>1381</v>
      </c>
    </row>
    <row r="8774" spans="1:4" ht="30" x14ac:dyDescent="0.2">
      <c r="A8774" s="33">
        <v>11795</v>
      </c>
      <c r="B8774" s="124" t="s">
        <v>22045</v>
      </c>
      <c r="C8774" s="125" t="s">
        <v>1409</v>
      </c>
      <c r="D8774" s="126" t="s">
        <v>22046</v>
      </c>
    </row>
    <row r="8775" spans="1:4" ht="15" x14ac:dyDescent="0.2">
      <c r="A8775" s="33">
        <v>134</v>
      </c>
      <c r="B8775" s="124" t="s">
        <v>22047</v>
      </c>
      <c r="C8775" s="125" t="s">
        <v>1395</v>
      </c>
      <c r="D8775" s="126" t="s">
        <v>730</v>
      </c>
    </row>
    <row r="8776" spans="1:4" ht="15" x14ac:dyDescent="0.2">
      <c r="A8776" s="33">
        <v>4229</v>
      </c>
      <c r="B8776" s="124" t="s">
        <v>22048</v>
      </c>
      <c r="C8776" s="125" t="s">
        <v>1395</v>
      </c>
      <c r="D8776" s="126" t="s">
        <v>17881</v>
      </c>
    </row>
    <row r="8777" spans="1:4" ht="15" x14ac:dyDescent="0.2">
      <c r="A8777" s="33">
        <v>37402</v>
      </c>
      <c r="B8777" s="124" t="s">
        <v>22049</v>
      </c>
      <c r="C8777" s="125" t="s">
        <v>14755</v>
      </c>
      <c r="D8777" s="126" t="s">
        <v>13679</v>
      </c>
    </row>
    <row r="8778" spans="1:4" ht="15" x14ac:dyDescent="0.2">
      <c r="A8778" s="33">
        <v>11244</v>
      </c>
      <c r="B8778" s="124" t="s">
        <v>22050</v>
      </c>
      <c r="C8778" s="125" t="s">
        <v>14755</v>
      </c>
      <c r="D8778" s="126" t="s">
        <v>22051</v>
      </c>
    </row>
    <row r="8779" spans="1:4" ht="30" x14ac:dyDescent="0.2">
      <c r="A8779" s="33">
        <v>11245</v>
      </c>
      <c r="B8779" s="124" t="s">
        <v>22052</v>
      </c>
      <c r="C8779" s="125" t="s">
        <v>14755</v>
      </c>
      <c r="D8779" s="126" t="s">
        <v>22053</v>
      </c>
    </row>
    <row r="8780" spans="1:4" ht="15" x14ac:dyDescent="0.2">
      <c r="A8780" s="33">
        <v>11235</v>
      </c>
      <c r="B8780" s="124" t="s">
        <v>22054</v>
      </c>
      <c r="C8780" s="125" t="s">
        <v>14755</v>
      </c>
      <c r="D8780" s="126" t="s">
        <v>22055</v>
      </c>
    </row>
    <row r="8781" spans="1:4" ht="15" x14ac:dyDescent="0.2">
      <c r="A8781" s="33">
        <v>11236</v>
      </c>
      <c r="B8781" s="124" t="s">
        <v>22056</v>
      </c>
      <c r="C8781" s="125" t="s">
        <v>14755</v>
      </c>
      <c r="D8781" s="126" t="s">
        <v>22057</v>
      </c>
    </row>
    <row r="8782" spans="1:4" ht="15" x14ac:dyDescent="0.2">
      <c r="A8782" s="33">
        <v>11731</v>
      </c>
      <c r="B8782" s="124" t="s">
        <v>22058</v>
      </c>
      <c r="C8782" s="125" t="s">
        <v>14755</v>
      </c>
      <c r="D8782" s="126" t="s">
        <v>241</v>
      </c>
    </row>
    <row r="8783" spans="1:4" ht="15" x14ac:dyDescent="0.2">
      <c r="A8783" s="33">
        <v>11732</v>
      </c>
      <c r="B8783" s="124" t="s">
        <v>22059</v>
      </c>
      <c r="C8783" s="125" t="s">
        <v>14755</v>
      </c>
      <c r="D8783" s="126" t="s">
        <v>4682</v>
      </c>
    </row>
    <row r="8784" spans="1:4" ht="15" x14ac:dyDescent="0.2">
      <c r="A8784" s="33">
        <v>36494</v>
      </c>
      <c r="B8784" s="124" t="s">
        <v>22060</v>
      </c>
      <c r="C8784" s="125" t="s">
        <v>14755</v>
      </c>
      <c r="D8784" s="126" t="s">
        <v>22061</v>
      </c>
    </row>
    <row r="8785" spans="1:4" ht="15" x14ac:dyDescent="0.2">
      <c r="A8785" s="33">
        <v>36493</v>
      </c>
      <c r="B8785" s="124" t="s">
        <v>22062</v>
      </c>
      <c r="C8785" s="125" t="s">
        <v>14755</v>
      </c>
      <c r="D8785" s="126" t="s">
        <v>22063</v>
      </c>
    </row>
    <row r="8786" spans="1:4" ht="15" x14ac:dyDescent="0.2">
      <c r="A8786" s="33">
        <v>36492</v>
      </c>
      <c r="B8786" s="124" t="s">
        <v>22064</v>
      </c>
      <c r="C8786" s="125" t="s">
        <v>14755</v>
      </c>
      <c r="D8786" s="126" t="s">
        <v>22065</v>
      </c>
    </row>
    <row r="8787" spans="1:4" ht="30" x14ac:dyDescent="0.2">
      <c r="A8787" s="33">
        <v>13333</v>
      </c>
      <c r="B8787" s="124" t="s">
        <v>22066</v>
      </c>
      <c r="C8787" s="125" t="s">
        <v>14755</v>
      </c>
      <c r="D8787" s="126" t="s">
        <v>22067</v>
      </c>
    </row>
    <row r="8788" spans="1:4" ht="15" x14ac:dyDescent="0.2">
      <c r="A8788" s="33">
        <v>13533</v>
      </c>
      <c r="B8788" s="124" t="s">
        <v>22068</v>
      </c>
      <c r="C8788" s="125" t="s">
        <v>14755</v>
      </c>
      <c r="D8788" s="126" t="s">
        <v>22069</v>
      </c>
    </row>
    <row r="8789" spans="1:4" ht="30" x14ac:dyDescent="0.2">
      <c r="A8789" s="33">
        <v>36499</v>
      </c>
      <c r="B8789" s="124" t="s">
        <v>22070</v>
      </c>
      <c r="C8789" s="125" t="s">
        <v>14755</v>
      </c>
      <c r="D8789" s="126" t="s">
        <v>22071</v>
      </c>
    </row>
    <row r="8790" spans="1:4" ht="30" x14ac:dyDescent="0.2">
      <c r="A8790" s="33">
        <v>39585</v>
      </c>
      <c r="B8790" s="124" t="s">
        <v>22072</v>
      </c>
      <c r="C8790" s="125" t="s">
        <v>14755</v>
      </c>
      <c r="D8790" s="126" t="s">
        <v>22073</v>
      </c>
    </row>
    <row r="8791" spans="1:4" ht="30" x14ac:dyDescent="0.2">
      <c r="A8791" s="33">
        <v>39586</v>
      </c>
      <c r="B8791" s="124" t="s">
        <v>22074</v>
      </c>
      <c r="C8791" s="125" t="s">
        <v>14755</v>
      </c>
      <c r="D8791" s="126" t="s">
        <v>22075</v>
      </c>
    </row>
    <row r="8792" spans="1:4" ht="30" x14ac:dyDescent="0.2">
      <c r="A8792" s="33">
        <v>39587</v>
      </c>
      <c r="B8792" s="124" t="s">
        <v>22076</v>
      </c>
      <c r="C8792" s="125" t="s">
        <v>14755</v>
      </c>
      <c r="D8792" s="126" t="s">
        <v>22077</v>
      </c>
    </row>
    <row r="8793" spans="1:4" ht="30" x14ac:dyDescent="0.2">
      <c r="A8793" s="33">
        <v>39588</v>
      </c>
      <c r="B8793" s="124" t="s">
        <v>22078</v>
      </c>
      <c r="C8793" s="125" t="s">
        <v>14755</v>
      </c>
      <c r="D8793" s="126" t="s">
        <v>22079</v>
      </c>
    </row>
    <row r="8794" spans="1:4" ht="30" x14ac:dyDescent="0.2">
      <c r="A8794" s="33">
        <v>39584</v>
      </c>
      <c r="B8794" s="124" t="s">
        <v>22080</v>
      </c>
      <c r="C8794" s="125" t="s">
        <v>14755</v>
      </c>
      <c r="D8794" s="126" t="s">
        <v>22081</v>
      </c>
    </row>
    <row r="8795" spans="1:4" ht="30" x14ac:dyDescent="0.2">
      <c r="A8795" s="33">
        <v>39590</v>
      </c>
      <c r="B8795" s="124" t="s">
        <v>22082</v>
      </c>
      <c r="C8795" s="125" t="s">
        <v>14755</v>
      </c>
      <c r="D8795" s="126" t="s">
        <v>22083</v>
      </c>
    </row>
    <row r="8796" spans="1:4" ht="30" x14ac:dyDescent="0.2">
      <c r="A8796" s="33">
        <v>39592</v>
      </c>
      <c r="B8796" s="124" t="s">
        <v>22084</v>
      </c>
      <c r="C8796" s="125" t="s">
        <v>14755</v>
      </c>
      <c r="D8796" s="126" t="s">
        <v>22085</v>
      </c>
    </row>
    <row r="8797" spans="1:4" ht="30" x14ac:dyDescent="0.2">
      <c r="A8797" s="33">
        <v>39593</v>
      </c>
      <c r="B8797" s="124" t="s">
        <v>22086</v>
      </c>
      <c r="C8797" s="125" t="s">
        <v>14755</v>
      </c>
      <c r="D8797" s="126" t="s">
        <v>22077</v>
      </c>
    </row>
    <row r="8798" spans="1:4" ht="30" x14ac:dyDescent="0.2">
      <c r="A8798" s="33">
        <v>14254</v>
      </c>
      <c r="B8798" s="124" t="s">
        <v>22087</v>
      </c>
      <c r="C8798" s="125" t="s">
        <v>14755</v>
      </c>
      <c r="D8798" s="126" t="s">
        <v>22088</v>
      </c>
    </row>
    <row r="8799" spans="1:4" ht="15" x14ac:dyDescent="0.2">
      <c r="A8799" s="33">
        <v>25987</v>
      </c>
      <c r="B8799" s="124" t="s">
        <v>22089</v>
      </c>
      <c r="C8799" s="125" t="s">
        <v>14755</v>
      </c>
      <c r="D8799" s="126" t="s">
        <v>22090</v>
      </c>
    </row>
    <row r="8800" spans="1:4" ht="15" x14ac:dyDescent="0.2">
      <c r="A8800" s="33">
        <v>25019</v>
      </c>
      <c r="B8800" s="124" t="s">
        <v>22091</v>
      </c>
      <c r="C8800" s="125" t="s">
        <v>14755</v>
      </c>
      <c r="D8800" s="126" t="s">
        <v>22092</v>
      </c>
    </row>
    <row r="8801" spans="1:4" ht="15" x14ac:dyDescent="0.2">
      <c r="A8801" s="33">
        <v>36501</v>
      </c>
      <c r="B8801" s="124" t="s">
        <v>22093</v>
      </c>
      <c r="C8801" s="125" t="s">
        <v>14755</v>
      </c>
      <c r="D8801" s="126" t="s">
        <v>22094</v>
      </c>
    </row>
    <row r="8802" spans="1:4" ht="15" x14ac:dyDescent="0.2">
      <c r="A8802" s="33">
        <v>25986</v>
      </c>
      <c r="B8802" s="124" t="s">
        <v>22095</v>
      </c>
      <c r="C8802" s="125" t="s">
        <v>14755</v>
      </c>
      <c r="D8802" s="126" t="s">
        <v>22096</v>
      </c>
    </row>
    <row r="8803" spans="1:4" ht="15" x14ac:dyDescent="0.2">
      <c r="A8803" s="33">
        <v>36500</v>
      </c>
      <c r="B8803" s="124" t="s">
        <v>22097</v>
      </c>
      <c r="C8803" s="125" t="s">
        <v>14755</v>
      </c>
      <c r="D8803" s="126" t="s">
        <v>22098</v>
      </c>
    </row>
    <row r="8804" spans="1:4" ht="30" x14ac:dyDescent="0.2">
      <c r="A8804" s="33">
        <v>20017</v>
      </c>
      <c r="B8804" s="124" t="s">
        <v>22099</v>
      </c>
      <c r="C8804" s="125" t="s">
        <v>1394</v>
      </c>
      <c r="D8804" s="126" t="s">
        <v>843</v>
      </c>
    </row>
    <row r="8805" spans="1:4" ht="30" x14ac:dyDescent="0.2">
      <c r="A8805" s="33">
        <v>20007</v>
      </c>
      <c r="B8805" s="124" t="s">
        <v>22100</v>
      </c>
      <c r="C8805" s="125" t="s">
        <v>1394</v>
      </c>
      <c r="D8805" s="126" t="s">
        <v>84</v>
      </c>
    </row>
    <row r="8806" spans="1:4" ht="30" x14ac:dyDescent="0.2">
      <c r="A8806" s="33">
        <v>39836</v>
      </c>
      <c r="B8806" s="124" t="s">
        <v>22101</v>
      </c>
      <c r="C8806" s="125" t="s">
        <v>1399</v>
      </c>
      <c r="D8806" s="126" t="s">
        <v>13708</v>
      </c>
    </row>
    <row r="8807" spans="1:4" ht="15" x14ac:dyDescent="0.2">
      <c r="A8807" s="33">
        <v>39830</v>
      </c>
      <c r="B8807" s="124" t="s">
        <v>22102</v>
      </c>
      <c r="C8807" s="125" t="s">
        <v>1399</v>
      </c>
      <c r="D8807" s="126" t="s">
        <v>13709</v>
      </c>
    </row>
    <row r="8808" spans="1:4" ht="15" x14ac:dyDescent="0.2">
      <c r="A8808" s="33">
        <v>39831</v>
      </c>
      <c r="B8808" s="124" t="s">
        <v>22103</v>
      </c>
      <c r="C8808" s="125" t="s">
        <v>1399</v>
      </c>
      <c r="D8808" s="126" t="s">
        <v>6734</v>
      </c>
    </row>
    <row r="8809" spans="1:4" ht="15" x14ac:dyDescent="0.2">
      <c r="A8809" s="33">
        <v>36888</v>
      </c>
      <c r="B8809" s="124" t="s">
        <v>22104</v>
      </c>
      <c r="C8809" s="125" t="s">
        <v>1394</v>
      </c>
      <c r="D8809" s="126" t="s">
        <v>596</v>
      </c>
    </row>
    <row r="8810" spans="1:4" ht="15" x14ac:dyDescent="0.2">
      <c r="A8810" s="33">
        <v>40527</v>
      </c>
      <c r="B8810" s="124" t="s">
        <v>22105</v>
      </c>
      <c r="C8810" s="125" t="s">
        <v>14755</v>
      </c>
      <c r="D8810" s="126" t="s">
        <v>22106</v>
      </c>
    </row>
    <row r="8811" spans="1:4" ht="15" x14ac:dyDescent="0.2">
      <c r="A8811" s="33">
        <v>36497</v>
      </c>
      <c r="B8811" s="124" t="s">
        <v>22107</v>
      </c>
      <c r="C8811" s="125" t="s">
        <v>14755</v>
      </c>
      <c r="D8811" s="126" t="s">
        <v>22108</v>
      </c>
    </row>
    <row r="8812" spans="1:4" ht="15" x14ac:dyDescent="0.2">
      <c r="A8812" s="33">
        <v>36487</v>
      </c>
      <c r="B8812" s="124" t="s">
        <v>22109</v>
      </c>
      <c r="C8812" s="125" t="s">
        <v>14755</v>
      </c>
      <c r="D8812" s="126" t="s">
        <v>22110</v>
      </c>
    </row>
    <row r="8813" spans="1:4" ht="30" x14ac:dyDescent="0.2">
      <c r="A8813" s="33">
        <v>25952</v>
      </c>
      <c r="B8813" s="124" t="s">
        <v>22111</v>
      </c>
      <c r="C8813" s="125" t="s">
        <v>14755</v>
      </c>
      <c r="D8813" s="126" t="s">
        <v>22112</v>
      </c>
    </row>
    <row r="8814" spans="1:4" ht="30" x14ac:dyDescent="0.2">
      <c r="A8814" s="33">
        <v>25954</v>
      </c>
      <c r="B8814" s="124" t="s">
        <v>22113</v>
      </c>
      <c r="C8814" s="125" t="s">
        <v>14755</v>
      </c>
      <c r="D8814" s="126" t="s">
        <v>22114</v>
      </c>
    </row>
    <row r="8815" spans="1:4" ht="30" x14ac:dyDescent="0.2">
      <c r="A8815" s="33">
        <v>25953</v>
      </c>
      <c r="B8815" s="124" t="s">
        <v>22115</v>
      </c>
      <c r="C8815" s="125" t="s">
        <v>14755</v>
      </c>
      <c r="D8815" s="126" t="s">
        <v>22116</v>
      </c>
    </row>
    <row r="8816" spans="1:4" ht="45" x14ac:dyDescent="0.2">
      <c r="A8816" s="33">
        <v>37776</v>
      </c>
      <c r="B8816" s="124" t="s">
        <v>22117</v>
      </c>
      <c r="C8816" s="125" t="s">
        <v>14755</v>
      </c>
      <c r="D8816" s="126" t="s">
        <v>22118</v>
      </c>
    </row>
    <row r="8817" spans="1:4" ht="45" x14ac:dyDescent="0.2">
      <c r="A8817" s="33">
        <v>37775</v>
      </c>
      <c r="B8817" s="124" t="s">
        <v>22119</v>
      </c>
      <c r="C8817" s="125" t="s">
        <v>14755</v>
      </c>
      <c r="D8817" s="126" t="s">
        <v>22120</v>
      </c>
    </row>
    <row r="8818" spans="1:4" ht="45" x14ac:dyDescent="0.2">
      <c r="A8818" s="33">
        <v>36491</v>
      </c>
      <c r="B8818" s="124" t="s">
        <v>22121</v>
      </c>
      <c r="C8818" s="125" t="s">
        <v>14755</v>
      </c>
      <c r="D8818" s="126" t="s">
        <v>22122</v>
      </c>
    </row>
    <row r="8819" spans="1:4" ht="45" x14ac:dyDescent="0.2">
      <c r="A8819" s="33">
        <v>10712</v>
      </c>
      <c r="B8819" s="124" t="s">
        <v>22123</v>
      </c>
      <c r="C8819" s="125" t="s">
        <v>14755</v>
      </c>
      <c r="D8819" s="126" t="s">
        <v>22124</v>
      </c>
    </row>
    <row r="8820" spans="1:4" ht="45" x14ac:dyDescent="0.2">
      <c r="A8820" s="33">
        <v>3363</v>
      </c>
      <c r="B8820" s="124" t="s">
        <v>22125</v>
      </c>
      <c r="C8820" s="125" t="s">
        <v>14755</v>
      </c>
      <c r="D8820" s="126" t="s">
        <v>22126</v>
      </c>
    </row>
    <row r="8821" spans="1:4" ht="45" x14ac:dyDescent="0.2">
      <c r="A8821" s="33">
        <v>3365</v>
      </c>
      <c r="B8821" s="124" t="s">
        <v>22127</v>
      </c>
      <c r="C8821" s="125" t="s">
        <v>14755</v>
      </c>
      <c r="D8821" s="126" t="s">
        <v>22128</v>
      </c>
    </row>
    <row r="8822" spans="1:4" ht="15" x14ac:dyDescent="0.2">
      <c r="A8822" s="33">
        <v>7569</v>
      </c>
      <c r="B8822" s="124" t="s">
        <v>22129</v>
      </c>
      <c r="C8822" s="125" t="s">
        <v>14755</v>
      </c>
      <c r="D8822" s="126" t="s">
        <v>4447</v>
      </c>
    </row>
    <row r="8823" spans="1:4" ht="15" x14ac:dyDescent="0.2">
      <c r="A8823" s="33">
        <v>34349</v>
      </c>
      <c r="B8823" s="124" t="s">
        <v>22130</v>
      </c>
      <c r="C8823" s="125" t="s">
        <v>14755</v>
      </c>
      <c r="D8823" s="126" t="s">
        <v>1289</v>
      </c>
    </row>
    <row r="8824" spans="1:4" ht="30" x14ac:dyDescent="0.2">
      <c r="A8824" s="33">
        <v>11991</v>
      </c>
      <c r="B8824" s="124" t="s">
        <v>22131</v>
      </c>
      <c r="C8824" s="125" t="s">
        <v>14755</v>
      </c>
      <c r="D8824" s="126" t="s">
        <v>22132</v>
      </c>
    </row>
    <row r="8825" spans="1:4" ht="15" x14ac:dyDescent="0.2">
      <c r="A8825" s="33">
        <v>20062</v>
      </c>
      <c r="B8825" s="124" t="s">
        <v>22133</v>
      </c>
      <c r="C8825" s="125" t="s">
        <v>14755</v>
      </c>
      <c r="D8825" s="126" t="s">
        <v>819</v>
      </c>
    </row>
    <row r="8826" spans="1:4" ht="30" x14ac:dyDescent="0.2">
      <c r="A8826" s="33">
        <v>11029</v>
      </c>
      <c r="B8826" s="124" t="s">
        <v>22134</v>
      </c>
      <c r="C8826" s="125" t="s">
        <v>1402</v>
      </c>
      <c r="D8826" s="126" t="s">
        <v>99</v>
      </c>
    </row>
    <row r="8827" spans="1:4" ht="30" x14ac:dyDescent="0.2">
      <c r="A8827" s="33">
        <v>4316</v>
      </c>
      <c r="B8827" s="124" t="s">
        <v>22135</v>
      </c>
      <c r="C8827" s="125" t="s">
        <v>14755</v>
      </c>
      <c r="D8827" s="126" t="s">
        <v>802</v>
      </c>
    </row>
    <row r="8828" spans="1:4" ht="30" x14ac:dyDescent="0.2">
      <c r="A8828" s="33">
        <v>4313</v>
      </c>
      <c r="B8828" s="124" t="s">
        <v>22136</v>
      </c>
      <c r="C8828" s="125" t="s">
        <v>1402</v>
      </c>
      <c r="D8828" s="126" t="s">
        <v>822</v>
      </c>
    </row>
    <row r="8829" spans="1:4" ht="30" x14ac:dyDescent="0.2">
      <c r="A8829" s="33">
        <v>4317</v>
      </c>
      <c r="B8829" s="124" t="s">
        <v>22137</v>
      </c>
      <c r="C8829" s="125" t="s">
        <v>14755</v>
      </c>
      <c r="D8829" s="126" t="s">
        <v>1050</v>
      </c>
    </row>
    <row r="8830" spans="1:4" ht="30" x14ac:dyDescent="0.2">
      <c r="A8830" s="33">
        <v>4314</v>
      </c>
      <c r="B8830" s="124" t="s">
        <v>22138</v>
      </c>
      <c r="C8830" s="125" t="s">
        <v>1402</v>
      </c>
      <c r="D8830" s="126" t="s">
        <v>524</v>
      </c>
    </row>
    <row r="8831" spans="1:4" ht="15" x14ac:dyDescent="0.2">
      <c r="A8831" s="33">
        <v>10561</v>
      </c>
      <c r="B8831" s="124" t="s">
        <v>22139</v>
      </c>
      <c r="C8831" s="125" t="s">
        <v>1395</v>
      </c>
      <c r="D8831" s="126" t="s">
        <v>98</v>
      </c>
    </row>
    <row r="8832" spans="1:4" ht="30" x14ac:dyDescent="0.2">
      <c r="A8832" s="33">
        <v>10921</v>
      </c>
      <c r="B8832" s="124" t="s">
        <v>22140</v>
      </c>
      <c r="C8832" s="125" t="s">
        <v>14755</v>
      </c>
      <c r="D8832" s="126" t="s">
        <v>13710</v>
      </c>
    </row>
    <row r="8833" spans="1:4" ht="30" x14ac:dyDescent="0.2">
      <c r="A8833" s="33">
        <v>10922</v>
      </c>
      <c r="B8833" s="124" t="s">
        <v>22141</v>
      </c>
      <c r="C8833" s="125" t="s">
        <v>14755</v>
      </c>
      <c r="D8833" s="126" t="s">
        <v>13711</v>
      </c>
    </row>
    <row r="8834" spans="1:4" ht="15" x14ac:dyDescent="0.2">
      <c r="A8834" s="33">
        <v>10923</v>
      </c>
      <c r="B8834" s="124" t="s">
        <v>22142</v>
      </c>
      <c r="C8834" s="125" t="s">
        <v>14755</v>
      </c>
      <c r="D8834" s="126" t="s">
        <v>13712</v>
      </c>
    </row>
    <row r="8835" spans="1:4" ht="15" x14ac:dyDescent="0.2">
      <c r="A8835" s="33">
        <v>10924</v>
      </c>
      <c r="B8835" s="124" t="s">
        <v>22143</v>
      </c>
      <c r="C8835" s="125" t="s">
        <v>14755</v>
      </c>
      <c r="D8835" s="126" t="s">
        <v>13713</v>
      </c>
    </row>
    <row r="8836" spans="1:4" ht="30" x14ac:dyDescent="0.2">
      <c r="A8836" s="33">
        <v>37772</v>
      </c>
      <c r="B8836" s="124" t="s">
        <v>22144</v>
      </c>
      <c r="C8836" s="125" t="s">
        <v>14755</v>
      </c>
      <c r="D8836" s="126" t="s">
        <v>13714</v>
      </c>
    </row>
    <row r="8837" spans="1:4" ht="45" x14ac:dyDescent="0.2">
      <c r="A8837" s="33">
        <v>37771</v>
      </c>
      <c r="B8837" s="124" t="s">
        <v>22145</v>
      </c>
      <c r="C8837" s="125" t="s">
        <v>14755</v>
      </c>
      <c r="D8837" s="126" t="s">
        <v>13715</v>
      </c>
    </row>
    <row r="8838" spans="1:4" ht="15" x14ac:dyDescent="0.2">
      <c r="A8838" s="33">
        <v>12770</v>
      </c>
      <c r="B8838" s="124" t="s">
        <v>22146</v>
      </c>
      <c r="C8838" s="125" t="s">
        <v>14755</v>
      </c>
      <c r="D8838" s="126" t="s">
        <v>22147</v>
      </c>
    </row>
    <row r="8839" spans="1:4" ht="15" x14ac:dyDescent="0.2">
      <c r="A8839" s="33">
        <v>12772</v>
      </c>
      <c r="B8839" s="124" t="s">
        <v>22148</v>
      </c>
      <c r="C8839" s="125" t="s">
        <v>14755</v>
      </c>
      <c r="D8839" s="126" t="s">
        <v>22149</v>
      </c>
    </row>
    <row r="8840" spans="1:4" ht="15" x14ac:dyDescent="0.2">
      <c r="A8840" s="33">
        <v>12768</v>
      </c>
      <c r="B8840" s="124" t="s">
        <v>22150</v>
      </c>
      <c r="C8840" s="125" t="s">
        <v>14755</v>
      </c>
      <c r="D8840" s="126" t="s">
        <v>22151</v>
      </c>
    </row>
    <row r="8841" spans="1:4" ht="15" x14ac:dyDescent="0.2">
      <c r="A8841" s="33">
        <v>12775</v>
      </c>
      <c r="B8841" s="124" t="s">
        <v>22152</v>
      </c>
      <c r="C8841" s="125" t="s">
        <v>14755</v>
      </c>
      <c r="D8841" s="126" t="s">
        <v>22153</v>
      </c>
    </row>
    <row r="8842" spans="1:4" ht="15" x14ac:dyDescent="0.2">
      <c r="A8842" s="33">
        <v>12769</v>
      </c>
      <c r="B8842" s="124" t="s">
        <v>22154</v>
      </c>
      <c r="C8842" s="125" t="s">
        <v>14755</v>
      </c>
      <c r="D8842" s="126" t="s">
        <v>22155</v>
      </c>
    </row>
    <row r="8843" spans="1:4" ht="15" x14ac:dyDescent="0.2">
      <c r="A8843" s="33">
        <v>12773</v>
      </c>
      <c r="B8843" s="124" t="s">
        <v>22156</v>
      </c>
      <c r="C8843" s="125" t="s">
        <v>14755</v>
      </c>
      <c r="D8843" s="126" t="s">
        <v>22157</v>
      </c>
    </row>
    <row r="8844" spans="1:4" ht="15" x14ac:dyDescent="0.2">
      <c r="A8844" s="33">
        <v>12774</v>
      </c>
      <c r="B8844" s="124" t="s">
        <v>22158</v>
      </c>
      <c r="C8844" s="125" t="s">
        <v>14755</v>
      </c>
      <c r="D8844" s="126" t="s">
        <v>22159</v>
      </c>
    </row>
    <row r="8845" spans="1:4" ht="15" x14ac:dyDescent="0.2">
      <c r="A8845" s="33">
        <v>12776</v>
      </c>
      <c r="B8845" s="124" t="s">
        <v>22160</v>
      </c>
      <c r="C8845" s="125" t="s">
        <v>14755</v>
      </c>
      <c r="D8845" s="126" t="s">
        <v>22161</v>
      </c>
    </row>
    <row r="8846" spans="1:4" ht="15" x14ac:dyDescent="0.2">
      <c r="A8846" s="33">
        <v>12777</v>
      </c>
      <c r="B8846" s="124" t="s">
        <v>22162</v>
      </c>
      <c r="C8846" s="125" t="s">
        <v>14755</v>
      </c>
      <c r="D8846" s="126" t="s">
        <v>22163</v>
      </c>
    </row>
    <row r="8847" spans="1:4" ht="30" x14ac:dyDescent="0.2">
      <c r="A8847" s="33">
        <v>3391</v>
      </c>
      <c r="B8847" s="124" t="s">
        <v>22164</v>
      </c>
      <c r="C8847" s="125" t="s">
        <v>14755</v>
      </c>
      <c r="D8847" s="126" t="s">
        <v>22165</v>
      </c>
    </row>
    <row r="8848" spans="1:4" ht="30" x14ac:dyDescent="0.2">
      <c r="A8848" s="33">
        <v>3389</v>
      </c>
      <c r="B8848" s="124" t="s">
        <v>22166</v>
      </c>
      <c r="C8848" s="125" t="s">
        <v>14755</v>
      </c>
      <c r="D8848" s="126" t="s">
        <v>17408</v>
      </c>
    </row>
    <row r="8849" spans="1:4" ht="30" x14ac:dyDescent="0.2">
      <c r="A8849" s="33">
        <v>3390</v>
      </c>
      <c r="B8849" s="124" t="s">
        <v>22167</v>
      </c>
      <c r="C8849" s="125" t="s">
        <v>14755</v>
      </c>
      <c r="D8849" s="126" t="s">
        <v>14352</v>
      </c>
    </row>
    <row r="8850" spans="1:4" ht="15" x14ac:dyDescent="0.2">
      <c r="A8850" s="33">
        <v>12873</v>
      </c>
      <c r="B8850" s="124" t="s">
        <v>22168</v>
      </c>
      <c r="C8850" s="125" t="s">
        <v>1393</v>
      </c>
      <c r="D8850" s="126" t="s">
        <v>6669</v>
      </c>
    </row>
    <row r="8851" spans="1:4" ht="15" x14ac:dyDescent="0.2">
      <c r="A8851" s="33">
        <v>41076</v>
      </c>
      <c r="B8851" s="124" t="s">
        <v>22169</v>
      </c>
      <c r="C8851" s="125" t="s">
        <v>1397</v>
      </c>
      <c r="D8851" s="126" t="s">
        <v>13718</v>
      </c>
    </row>
    <row r="8852" spans="1:4" ht="15" x14ac:dyDescent="0.2">
      <c r="A8852" s="33">
        <v>140</v>
      </c>
      <c r="B8852" s="124" t="s">
        <v>22170</v>
      </c>
      <c r="C8852" s="125" t="s">
        <v>1395</v>
      </c>
      <c r="D8852" s="126" t="s">
        <v>5121</v>
      </c>
    </row>
    <row r="8853" spans="1:4" ht="15" x14ac:dyDescent="0.2">
      <c r="A8853" s="33">
        <v>151</v>
      </c>
      <c r="B8853" s="124" t="s">
        <v>22171</v>
      </c>
      <c r="C8853" s="125" t="s">
        <v>1396</v>
      </c>
      <c r="D8853" s="126" t="s">
        <v>13719</v>
      </c>
    </row>
    <row r="8854" spans="1:4" ht="15" x14ac:dyDescent="0.2">
      <c r="A8854" s="33">
        <v>7340</v>
      </c>
      <c r="B8854" s="124" t="s">
        <v>22172</v>
      </c>
      <c r="C8854" s="125" t="s">
        <v>1396</v>
      </c>
      <c r="D8854" s="126" t="s">
        <v>253</v>
      </c>
    </row>
    <row r="8855" spans="1:4" ht="15" x14ac:dyDescent="0.2">
      <c r="A8855" s="33">
        <v>2701</v>
      </c>
      <c r="B8855" s="124" t="s">
        <v>22173</v>
      </c>
      <c r="C8855" s="125" t="s">
        <v>1393</v>
      </c>
      <c r="D8855" s="126" t="s">
        <v>1338</v>
      </c>
    </row>
    <row r="8856" spans="1:4" ht="15" x14ac:dyDescent="0.2">
      <c r="A8856" s="33">
        <v>40929</v>
      </c>
      <c r="B8856" s="124" t="s">
        <v>22174</v>
      </c>
      <c r="C8856" s="125" t="s">
        <v>1397</v>
      </c>
      <c r="D8856" s="126" t="s">
        <v>22175</v>
      </c>
    </row>
    <row r="8857" spans="1:4" ht="15" x14ac:dyDescent="0.2">
      <c r="A8857" s="33">
        <v>38114</v>
      </c>
      <c r="B8857" s="124" t="s">
        <v>22176</v>
      </c>
      <c r="C8857" s="125" t="s">
        <v>14755</v>
      </c>
      <c r="D8857" s="126" t="s">
        <v>14255</v>
      </c>
    </row>
    <row r="8858" spans="1:4" ht="15" x14ac:dyDescent="0.2">
      <c r="A8858" s="33">
        <v>38064</v>
      </c>
      <c r="B8858" s="124" t="s">
        <v>22177</v>
      </c>
      <c r="C8858" s="125" t="s">
        <v>14755</v>
      </c>
      <c r="D8858" s="126" t="s">
        <v>14679</v>
      </c>
    </row>
    <row r="8859" spans="1:4" ht="15" x14ac:dyDescent="0.2">
      <c r="A8859" s="33">
        <v>38115</v>
      </c>
      <c r="B8859" s="124" t="s">
        <v>22178</v>
      </c>
      <c r="C8859" s="125" t="s">
        <v>14755</v>
      </c>
      <c r="D8859" s="126" t="s">
        <v>18116</v>
      </c>
    </row>
    <row r="8860" spans="1:4" ht="30" x14ac:dyDescent="0.2">
      <c r="A8860" s="33">
        <v>38065</v>
      </c>
      <c r="B8860" s="124" t="s">
        <v>22179</v>
      </c>
      <c r="C8860" s="125" t="s">
        <v>14755</v>
      </c>
      <c r="D8860" s="126" t="s">
        <v>13315</v>
      </c>
    </row>
    <row r="8861" spans="1:4" ht="30" x14ac:dyDescent="0.2">
      <c r="A8861" s="33">
        <v>38078</v>
      </c>
      <c r="B8861" s="124" t="s">
        <v>22180</v>
      </c>
      <c r="C8861" s="125" t="s">
        <v>14755</v>
      </c>
      <c r="D8861" s="126" t="s">
        <v>958</v>
      </c>
    </row>
    <row r="8862" spans="1:4" ht="15" x14ac:dyDescent="0.2">
      <c r="A8862" s="33">
        <v>38113</v>
      </c>
      <c r="B8862" s="124" t="s">
        <v>22181</v>
      </c>
      <c r="C8862" s="125" t="s">
        <v>14755</v>
      </c>
      <c r="D8862" s="126" t="s">
        <v>2218</v>
      </c>
    </row>
    <row r="8863" spans="1:4" ht="30" x14ac:dyDescent="0.2">
      <c r="A8863" s="33">
        <v>38063</v>
      </c>
      <c r="B8863" s="124" t="s">
        <v>22182</v>
      </c>
      <c r="C8863" s="125" t="s">
        <v>14755</v>
      </c>
      <c r="D8863" s="126" t="s">
        <v>1249</v>
      </c>
    </row>
    <row r="8864" spans="1:4" ht="30" x14ac:dyDescent="0.2">
      <c r="A8864" s="33">
        <v>38080</v>
      </c>
      <c r="B8864" s="124" t="s">
        <v>22183</v>
      </c>
      <c r="C8864" s="125" t="s">
        <v>14755</v>
      </c>
      <c r="D8864" s="126" t="s">
        <v>7213</v>
      </c>
    </row>
    <row r="8865" spans="1:4" ht="30" x14ac:dyDescent="0.2">
      <c r="A8865" s="33">
        <v>38069</v>
      </c>
      <c r="B8865" s="124" t="s">
        <v>22184</v>
      </c>
      <c r="C8865" s="125" t="s">
        <v>14755</v>
      </c>
      <c r="D8865" s="126" t="s">
        <v>18506</v>
      </c>
    </row>
    <row r="8866" spans="1:4" ht="30" x14ac:dyDescent="0.2">
      <c r="A8866" s="33">
        <v>38077</v>
      </c>
      <c r="B8866" s="124" t="s">
        <v>22185</v>
      </c>
      <c r="C8866" s="125" t="s">
        <v>14755</v>
      </c>
      <c r="D8866" s="126" t="s">
        <v>904</v>
      </c>
    </row>
    <row r="8867" spans="1:4" ht="30" x14ac:dyDescent="0.2">
      <c r="A8867" s="33">
        <v>38073</v>
      </c>
      <c r="B8867" s="124" t="s">
        <v>22186</v>
      </c>
      <c r="C8867" s="125" t="s">
        <v>14755</v>
      </c>
      <c r="D8867" s="126" t="s">
        <v>14667</v>
      </c>
    </row>
    <row r="8868" spans="1:4" ht="15" x14ac:dyDescent="0.2">
      <c r="A8868" s="33">
        <v>38112</v>
      </c>
      <c r="B8868" s="124" t="s">
        <v>22187</v>
      </c>
      <c r="C8868" s="125" t="s">
        <v>14755</v>
      </c>
      <c r="D8868" s="126" t="s">
        <v>1379</v>
      </c>
    </row>
    <row r="8869" spans="1:4" ht="30" x14ac:dyDescent="0.2">
      <c r="A8869" s="33">
        <v>38062</v>
      </c>
      <c r="B8869" s="124" t="s">
        <v>22188</v>
      </c>
      <c r="C8869" s="125" t="s">
        <v>14755</v>
      </c>
      <c r="D8869" s="126" t="s">
        <v>13770</v>
      </c>
    </row>
    <row r="8870" spans="1:4" ht="15" x14ac:dyDescent="0.2">
      <c r="A8870" s="33">
        <v>12128</v>
      </c>
      <c r="B8870" s="124" t="s">
        <v>22189</v>
      </c>
      <c r="C8870" s="125" t="s">
        <v>14755</v>
      </c>
      <c r="D8870" s="126" t="s">
        <v>1366</v>
      </c>
    </row>
    <row r="8871" spans="1:4" ht="15" x14ac:dyDescent="0.2">
      <c r="A8871" s="33">
        <v>12129</v>
      </c>
      <c r="B8871" s="124" t="s">
        <v>22190</v>
      </c>
      <c r="C8871" s="125" t="s">
        <v>14755</v>
      </c>
      <c r="D8871" s="126" t="s">
        <v>755</v>
      </c>
    </row>
    <row r="8872" spans="1:4" ht="30" x14ac:dyDescent="0.2">
      <c r="A8872" s="33">
        <v>38081</v>
      </c>
      <c r="B8872" s="124" t="s">
        <v>22191</v>
      </c>
      <c r="C8872" s="125" t="s">
        <v>14755</v>
      </c>
      <c r="D8872" s="126" t="s">
        <v>13730</v>
      </c>
    </row>
    <row r="8873" spans="1:4" ht="30" x14ac:dyDescent="0.2">
      <c r="A8873" s="33">
        <v>38070</v>
      </c>
      <c r="B8873" s="124" t="s">
        <v>22192</v>
      </c>
      <c r="C8873" s="125" t="s">
        <v>14755</v>
      </c>
      <c r="D8873" s="126" t="s">
        <v>7590</v>
      </c>
    </row>
    <row r="8874" spans="1:4" ht="30" x14ac:dyDescent="0.2">
      <c r="A8874" s="33">
        <v>38074</v>
      </c>
      <c r="B8874" s="124" t="s">
        <v>22193</v>
      </c>
      <c r="C8874" s="125" t="s">
        <v>14755</v>
      </c>
      <c r="D8874" s="126" t="s">
        <v>22194</v>
      </c>
    </row>
    <row r="8875" spans="1:4" ht="30" x14ac:dyDescent="0.2">
      <c r="A8875" s="33">
        <v>38079</v>
      </c>
      <c r="B8875" s="124" t="s">
        <v>22195</v>
      </c>
      <c r="C8875" s="125" t="s">
        <v>14755</v>
      </c>
      <c r="D8875" s="126" t="s">
        <v>18496</v>
      </c>
    </row>
    <row r="8876" spans="1:4" ht="30" x14ac:dyDescent="0.2">
      <c r="A8876" s="33">
        <v>38072</v>
      </c>
      <c r="B8876" s="124" t="s">
        <v>22196</v>
      </c>
      <c r="C8876" s="125" t="s">
        <v>14755</v>
      </c>
      <c r="D8876" s="126" t="s">
        <v>1000</v>
      </c>
    </row>
    <row r="8877" spans="1:4" ht="30" x14ac:dyDescent="0.2">
      <c r="A8877" s="33">
        <v>38068</v>
      </c>
      <c r="B8877" s="124" t="s">
        <v>22197</v>
      </c>
      <c r="C8877" s="125" t="s">
        <v>14755</v>
      </c>
      <c r="D8877" s="126" t="s">
        <v>1202</v>
      </c>
    </row>
    <row r="8878" spans="1:4" ht="30" x14ac:dyDescent="0.2">
      <c r="A8878" s="33">
        <v>38071</v>
      </c>
      <c r="B8878" s="124" t="s">
        <v>22198</v>
      </c>
      <c r="C8878" s="125" t="s">
        <v>14755</v>
      </c>
      <c r="D8878" s="126" t="s">
        <v>1034</v>
      </c>
    </row>
    <row r="8879" spans="1:4" ht="30" x14ac:dyDescent="0.2">
      <c r="A8879" s="33">
        <v>38412</v>
      </c>
      <c r="B8879" s="124" t="s">
        <v>22199</v>
      </c>
      <c r="C8879" s="125" t="s">
        <v>14755</v>
      </c>
      <c r="D8879" s="126" t="s">
        <v>22200</v>
      </c>
    </row>
    <row r="8880" spans="1:4" ht="30" x14ac:dyDescent="0.2">
      <c r="A8880" s="33">
        <v>3405</v>
      </c>
      <c r="B8880" s="124" t="s">
        <v>22201</v>
      </c>
      <c r="C8880" s="125" t="s">
        <v>14755</v>
      </c>
      <c r="D8880" s="126" t="s">
        <v>13722</v>
      </c>
    </row>
    <row r="8881" spans="1:4" ht="15" x14ac:dyDescent="0.2">
      <c r="A8881" s="33">
        <v>3394</v>
      </c>
      <c r="B8881" s="124" t="s">
        <v>22202</v>
      </c>
      <c r="C8881" s="125" t="s">
        <v>14755</v>
      </c>
      <c r="D8881" s="126" t="s">
        <v>13723</v>
      </c>
    </row>
    <row r="8882" spans="1:4" ht="15" x14ac:dyDescent="0.2">
      <c r="A8882" s="33">
        <v>3393</v>
      </c>
      <c r="B8882" s="124" t="s">
        <v>22203</v>
      </c>
      <c r="C8882" s="125" t="s">
        <v>14755</v>
      </c>
      <c r="D8882" s="126" t="s">
        <v>13724</v>
      </c>
    </row>
    <row r="8883" spans="1:4" ht="15" x14ac:dyDescent="0.2">
      <c r="A8883" s="33">
        <v>3406</v>
      </c>
      <c r="B8883" s="124" t="s">
        <v>22204</v>
      </c>
      <c r="C8883" s="125" t="s">
        <v>14755</v>
      </c>
      <c r="D8883" s="126" t="s">
        <v>172</v>
      </c>
    </row>
    <row r="8884" spans="1:4" ht="15" x14ac:dyDescent="0.2">
      <c r="A8884" s="33">
        <v>3395</v>
      </c>
      <c r="B8884" s="124" t="s">
        <v>22205</v>
      </c>
      <c r="C8884" s="125" t="s">
        <v>14755</v>
      </c>
      <c r="D8884" s="126" t="s">
        <v>13725</v>
      </c>
    </row>
    <row r="8885" spans="1:4" ht="15" x14ac:dyDescent="0.2">
      <c r="A8885" s="33">
        <v>3398</v>
      </c>
      <c r="B8885" s="124" t="s">
        <v>22206</v>
      </c>
      <c r="C8885" s="125" t="s">
        <v>14755</v>
      </c>
      <c r="D8885" s="126" t="s">
        <v>349</v>
      </c>
    </row>
    <row r="8886" spans="1:4" ht="30" x14ac:dyDescent="0.2">
      <c r="A8886" s="33">
        <v>34379</v>
      </c>
      <c r="B8886" s="124" t="s">
        <v>22207</v>
      </c>
      <c r="C8886" s="125" t="s">
        <v>14755</v>
      </c>
      <c r="D8886" s="126" t="s">
        <v>22208</v>
      </c>
    </row>
    <row r="8887" spans="1:4" ht="30" x14ac:dyDescent="0.2">
      <c r="A8887" s="33">
        <v>34378</v>
      </c>
      <c r="B8887" s="124" t="s">
        <v>22209</v>
      </c>
      <c r="C8887" s="125" t="s">
        <v>14755</v>
      </c>
      <c r="D8887" s="126" t="s">
        <v>22210</v>
      </c>
    </row>
    <row r="8888" spans="1:4" ht="30" x14ac:dyDescent="0.2">
      <c r="A8888" s="33">
        <v>34377</v>
      </c>
      <c r="B8888" s="124" t="s">
        <v>22211</v>
      </c>
      <c r="C8888" s="125" t="s">
        <v>14755</v>
      </c>
      <c r="D8888" s="126" t="s">
        <v>22212</v>
      </c>
    </row>
    <row r="8889" spans="1:4" ht="30" x14ac:dyDescent="0.2">
      <c r="A8889" s="33">
        <v>581</v>
      </c>
      <c r="B8889" s="124" t="s">
        <v>22213</v>
      </c>
      <c r="C8889" s="125" t="s">
        <v>1409</v>
      </c>
      <c r="D8889" s="126" t="s">
        <v>22214</v>
      </c>
    </row>
    <row r="8890" spans="1:4" ht="45" x14ac:dyDescent="0.2">
      <c r="A8890" s="33">
        <v>40662</v>
      </c>
      <c r="B8890" s="124" t="s">
        <v>22215</v>
      </c>
      <c r="C8890" s="125" t="s">
        <v>14755</v>
      </c>
      <c r="D8890" s="126" t="s">
        <v>14238</v>
      </c>
    </row>
    <row r="8891" spans="1:4" ht="45" x14ac:dyDescent="0.2">
      <c r="A8891" s="33">
        <v>3437</v>
      </c>
      <c r="B8891" s="124" t="s">
        <v>22216</v>
      </c>
      <c r="C8891" s="125" t="s">
        <v>1409</v>
      </c>
      <c r="D8891" s="126" t="s">
        <v>22217</v>
      </c>
    </row>
    <row r="8892" spans="1:4" ht="15" x14ac:dyDescent="0.2">
      <c r="A8892" s="33">
        <v>11183</v>
      </c>
      <c r="B8892" s="124" t="s">
        <v>22218</v>
      </c>
      <c r="C8892" s="125" t="s">
        <v>14755</v>
      </c>
      <c r="D8892" s="126" t="s">
        <v>22219</v>
      </c>
    </row>
    <row r="8893" spans="1:4" ht="15" x14ac:dyDescent="0.2">
      <c r="A8893" s="33">
        <v>11190</v>
      </c>
      <c r="B8893" s="124" t="s">
        <v>22220</v>
      </c>
      <c r="C8893" s="125" t="s">
        <v>14755</v>
      </c>
      <c r="D8893" s="126" t="s">
        <v>22221</v>
      </c>
    </row>
    <row r="8894" spans="1:4" ht="15" x14ac:dyDescent="0.2">
      <c r="A8894" s="33">
        <v>616</v>
      </c>
      <c r="B8894" s="124" t="s">
        <v>22222</v>
      </c>
      <c r="C8894" s="125" t="s">
        <v>14755</v>
      </c>
      <c r="D8894" s="126" t="s">
        <v>22223</v>
      </c>
    </row>
    <row r="8895" spans="1:4" ht="15" x14ac:dyDescent="0.2">
      <c r="A8895" s="33">
        <v>615</v>
      </c>
      <c r="B8895" s="124" t="s">
        <v>22222</v>
      </c>
      <c r="C8895" s="125" t="s">
        <v>1409</v>
      </c>
      <c r="D8895" s="126" t="s">
        <v>22224</v>
      </c>
    </row>
    <row r="8896" spans="1:4" ht="15" x14ac:dyDescent="0.2">
      <c r="A8896" s="33">
        <v>11192</v>
      </c>
      <c r="B8896" s="124" t="s">
        <v>22225</v>
      </c>
      <c r="C8896" s="125" t="s">
        <v>14755</v>
      </c>
      <c r="D8896" s="126" t="s">
        <v>22226</v>
      </c>
    </row>
    <row r="8897" spans="1:4" ht="15" x14ac:dyDescent="0.2">
      <c r="A8897" s="33">
        <v>11231</v>
      </c>
      <c r="B8897" s="124" t="s">
        <v>22225</v>
      </c>
      <c r="C8897" s="125" t="s">
        <v>1409</v>
      </c>
      <c r="D8897" s="126" t="s">
        <v>22227</v>
      </c>
    </row>
    <row r="8898" spans="1:4" ht="45" x14ac:dyDescent="0.2">
      <c r="A8898" s="33">
        <v>3428</v>
      </c>
      <c r="B8898" s="124" t="s">
        <v>22228</v>
      </c>
      <c r="C8898" s="125" t="s">
        <v>1409</v>
      </c>
      <c r="D8898" s="126" t="s">
        <v>22229</v>
      </c>
    </row>
    <row r="8899" spans="1:4" ht="45" x14ac:dyDescent="0.2">
      <c r="A8899" s="33">
        <v>3429</v>
      </c>
      <c r="B8899" s="124" t="s">
        <v>22230</v>
      </c>
      <c r="C8899" s="125" t="s">
        <v>1409</v>
      </c>
      <c r="D8899" s="126" t="s">
        <v>22231</v>
      </c>
    </row>
    <row r="8900" spans="1:4" ht="45" x14ac:dyDescent="0.2">
      <c r="A8900" s="33">
        <v>34371</v>
      </c>
      <c r="B8900" s="124" t="s">
        <v>22232</v>
      </c>
      <c r="C8900" s="125" t="s">
        <v>14755</v>
      </c>
      <c r="D8900" s="126" t="s">
        <v>22233</v>
      </c>
    </row>
    <row r="8901" spans="1:4" ht="45" x14ac:dyDescent="0.2">
      <c r="A8901" s="33">
        <v>34370</v>
      </c>
      <c r="B8901" s="124" t="s">
        <v>22234</v>
      </c>
      <c r="C8901" s="125" t="s">
        <v>14755</v>
      </c>
      <c r="D8901" s="126" t="s">
        <v>22235</v>
      </c>
    </row>
    <row r="8902" spans="1:4" ht="45" x14ac:dyDescent="0.2">
      <c r="A8902" s="33">
        <v>34372</v>
      </c>
      <c r="B8902" s="124" t="s">
        <v>22236</v>
      </c>
      <c r="C8902" s="125" t="s">
        <v>14755</v>
      </c>
      <c r="D8902" s="126" t="s">
        <v>22237</v>
      </c>
    </row>
    <row r="8903" spans="1:4" ht="45" x14ac:dyDescent="0.2">
      <c r="A8903" s="33">
        <v>34373</v>
      </c>
      <c r="B8903" s="124" t="s">
        <v>22238</v>
      </c>
      <c r="C8903" s="125" t="s">
        <v>14755</v>
      </c>
      <c r="D8903" s="126" t="s">
        <v>22239</v>
      </c>
    </row>
    <row r="8904" spans="1:4" ht="30" x14ac:dyDescent="0.2">
      <c r="A8904" s="33">
        <v>36896</v>
      </c>
      <c r="B8904" s="124" t="s">
        <v>22240</v>
      </c>
      <c r="C8904" s="125" t="s">
        <v>14755</v>
      </c>
      <c r="D8904" s="126" t="s">
        <v>22241</v>
      </c>
    </row>
    <row r="8905" spans="1:4" ht="30" x14ac:dyDescent="0.2">
      <c r="A8905" s="33">
        <v>34367</v>
      </c>
      <c r="B8905" s="124" t="s">
        <v>22242</v>
      </c>
      <c r="C8905" s="125" t="s">
        <v>14755</v>
      </c>
      <c r="D8905" s="126" t="s">
        <v>22243</v>
      </c>
    </row>
    <row r="8906" spans="1:4" ht="30" x14ac:dyDescent="0.2">
      <c r="A8906" s="33">
        <v>36897</v>
      </c>
      <c r="B8906" s="124" t="s">
        <v>22244</v>
      </c>
      <c r="C8906" s="125" t="s">
        <v>14755</v>
      </c>
      <c r="D8906" s="126" t="s">
        <v>22245</v>
      </c>
    </row>
    <row r="8907" spans="1:4" ht="30" x14ac:dyDescent="0.2">
      <c r="A8907" s="33">
        <v>36884</v>
      </c>
      <c r="B8907" s="124" t="s">
        <v>22244</v>
      </c>
      <c r="C8907" s="125" t="s">
        <v>1409</v>
      </c>
      <c r="D8907" s="126" t="s">
        <v>22246</v>
      </c>
    </row>
    <row r="8908" spans="1:4" ht="30" x14ac:dyDescent="0.2">
      <c r="A8908" s="33">
        <v>597</v>
      </c>
      <c r="B8908" s="124" t="s">
        <v>22247</v>
      </c>
      <c r="C8908" s="125" t="s">
        <v>1409</v>
      </c>
      <c r="D8908" s="126" t="s">
        <v>22248</v>
      </c>
    </row>
    <row r="8909" spans="1:4" ht="30" x14ac:dyDescent="0.2">
      <c r="A8909" s="33">
        <v>34369</v>
      </c>
      <c r="B8909" s="124" t="s">
        <v>22249</v>
      </c>
      <c r="C8909" s="125" t="s">
        <v>14755</v>
      </c>
      <c r="D8909" s="126" t="s">
        <v>22250</v>
      </c>
    </row>
    <row r="8910" spans="1:4" ht="30" x14ac:dyDescent="0.2">
      <c r="A8910" s="33">
        <v>34362</v>
      </c>
      <c r="B8910" s="124" t="s">
        <v>22251</v>
      </c>
      <c r="C8910" s="125" t="s">
        <v>14755</v>
      </c>
      <c r="D8910" s="126" t="s">
        <v>22252</v>
      </c>
    </row>
    <row r="8911" spans="1:4" ht="30" x14ac:dyDescent="0.2">
      <c r="A8911" s="33">
        <v>34363</v>
      </c>
      <c r="B8911" s="124" t="s">
        <v>22253</v>
      </c>
      <c r="C8911" s="125" t="s">
        <v>14755</v>
      </c>
      <c r="D8911" s="126" t="s">
        <v>22254</v>
      </c>
    </row>
    <row r="8912" spans="1:4" ht="30" x14ac:dyDescent="0.2">
      <c r="A8912" s="33">
        <v>34364</v>
      </c>
      <c r="B8912" s="124" t="s">
        <v>22255</v>
      </c>
      <c r="C8912" s="125" t="s">
        <v>14755</v>
      </c>
      <c r="D8912" s="126" t="s">
        <v>22256</v>
      </c>
    </row>
    <row r="8913" spans="1:4" ht="30" x14ac:dyDescent="0.2">
      <c r="A8913" s="33">
        <v>34365</v>
      </c>
      <c r="B8913" s="124" t="s">
        <v>22257</v>
      </c>
      <c r="C8913" s="125" t="s">
        <v>14755</v>
      </c>
      <c r="D8913" s="126" t="s">
        <v>22258</v>
      </c>
    </row>
    <row r="8914" spans="1:4" ht="30" x14ac:dyDescent="0.2">
      <c r="A8914" s="33">
        <v>11199</v>
      </c>
      <c r="B8914" s="124" t="s">
        <v>22259</v>
      </c>
      <c r="C8914" s="125" t="s">
        <v>14755</v>
      </c>
      <c r="D8914" s="126" t="s">
        <v>22260</v>
      </c>
    </row>
    <row r="8915" spans="1:4" ht="30" x14ac:dyDescent="0.2">
      <c r="A8915" s="33">
        <v>34801</v>
      </c>
      <c r="B8915" s="124" t="s">
        <v>22261</v>
      </c>
      <c r="C8915" s="125" t="s">
        <v>14755</v>
      </c>
      <c r="D8915" s="126" t="s">
        <v>22262</v>
      </c>
    </row>
    <row r="8916" spans="1:4" ht="30" x14ac:dyDescent="0.2">
      <c r="A8916" s="33">
        <v>34799</v>
      </c>
      <c r="B8916" s="124" t="s">
        <v>22263</v>
      </c>
      <c r="C8916" s="125" t="s">
        <v>14755</v>
      </c>
      <c r="D8916" s="126" t="s">
        <v>22264</v>
      </c>
    </row>
    <row r="8917" spans="1:4" ht="30" x14ac:dyDescent="0.2">
      <c r="A8917" s="33">
        <v>622</v>
      </c>
      <c r="B8917" s="124" t="s">
        <v>22265</v>
      </c>
      <c r="C8917" s="125" t="s">
        <v>14755</v>
      </c>
      <c r="D8917" s="126" t="s">
        <v>22266</v>
      </c>
    </row>
    <row r="8918" spans="1:4" ht="30" x14ac:dyDescent="0.2">
      <c r="A8918" s="33">
        <v>34805</v>
      </c>
      <c r="B8918" s="124" t="s">
        <v>22267</v>
      </c>
      <c r="C8918" s="125" t="s">
        <v>1409</v>
      </c>
      <c r="D8918" s="126" t="s">
        <v>22268</v>
      </c>
    </row>
    <row r="8919" spans="1:4" ht="30" x14ac:dyDescent="0.2">
      <c r="A8919" s="33">
        <v>34803</v>
      </c>
      <c r="B8919" s="124" t="s">
        <v>22269</v>
      </c>
      <c r="C8919" s="125" t="s">
        <v>14755</v>
      </c>
      <c r="D8919" s="126" t="s">
        <v>22270</v>
      </c>
    </row>
    <row r="8920" spans="1:4" ht="30" x14ac:dyDescent="0.2">
      <c r="A8920" s="33">
        <v>606</v>
      </c>
      <c r="B8920" s="124" t="s">
        <v>22271</v>
      </c>
      <c r="C8920" s="125" t="s">
        <v>1409</v>
      </c>
      <c r="D8920" s="126" t="s">
        <v>22272</v>
      </c>
    </row>
    <row r="8921" spans="1:4" ht="30" x14ac:dyDescent="0.2">
      <c r="A8921" s="33">
        <v>11227</v>
      </c>
      <c r="B8921" s="124" t="s">
        <v>22273</v>
      </c>
      <c r="C8921" s="125" t="s">
        <v>14755</v>
      </c>
      <c r="D8921" s="126" t="s">
        <v>22274</v>
      </c>
    </row>
    <row r="8922" spans="1:4" ht="30" x14ac:dyDescent="0.2">
      <c r="A8922" s="33">
        <v>11193</v>
      </c>
      <c r="B8922" s="124" t="s">
        <v>22275</v>
      </c>
      <c r="C8922" s="125" t="s">
        <v>1409</v>
      </c>
      <c r="D8922" s="126" t="s">
        <v>22276</v>
      </c>
    </row>
    <row r="8923" spans="1:4" ht="30" x14ac:dyDescent="0.2">
      <c r="A8923" s="33">
        <v>11194</v>
      </c>
      <c r="B8923" s="124" t="s">
        <v>22277</v>
      </c>
      <c r="C8923" s="125" t="s">
        <v>1409</v>
      </c>
      <c r="D8923" s="126" t="s">
        <v>22278</v>
      </c>
    </row>
    <row r="8924" spans="1:4" ht="30" x14ac:dyDescent="0.2">
      <c r="A8924" s="33">
        <v>605</v>
      </c>
      <c r="B8924" s="124" t="s">
        <v>22279</v>
      </c>
      <c r="C8924" s="125" t="s">
        <v>1409</v>
      </c>
      <c r="D8924" s="126" t="s">
        <v>22280</v>
      </c>
    </row>
    <row r="8925" spans="1:4" ht="30" x14ac:dyDescent="0.2">
      <c r="A8925" s="33">
        <v>11197</v>
      </c>
      <c r="B8925" s="124" t="s">
        <v>22281</v>
      </c>
      <c r="C8925" s="125" t="s">
        <v>14755</v>
      </c>
      <c r="D8925" s="126" t="s">
        <v>22282</v>
      </c>
    </row>
    <row r="8926" spans="1:4" ht="60" x14ac:dyDescent="0.2">
      <c r="A8926" s="33">
        <v>40659</v>
      </c>
      <c r="B8926" s="124" t="s">
        <v>22283</v>
      </c>
      <c r="C8926" s="125" t="s">
        <v>1409</v>
      </c>
      <c r="D8926" s="126" t="s">
        <v>22284</v>
      </c>
    </row>
    <row r="8927" spans="1:4" ht="60" x14ac:dyDescent="0.2">
      <c r="A8927" s="33">
        <v>40660</v>
      </c>
      <c r="B8927" s="124" t="s">
        <v>22285</v>
      </c>
      <c r="C8927" s="125" t="s">
        <v>1409</v>
      </c>
      <c r="D8927" s="126" t="s">
        <v>22286</v>
      </c>
    </row>
    <row r="8928" spans="1:4" ht="60" x14ac:dyDescent="0.2">
      <c r="A8928" s="33">
        <v>40661</v>
      </c>
      <c r="B8928" s="124" t="s">
        <v>22287</v>
      </c>
      <c r="C8928" s="125" t="s">
        <v>1409</v>
      </c>
      <c r="D8928" s="126" t="s">
        <v>22288</v>
      </c>
    </row>
    <row r="8929" spans="1:4" ht="45" x14ac:dyDescent="0.2">
      <c r="A8929" s="33">
        <v>3421</v>
      </c>
      <c r="B8929" s="124" t="s">
        <v>22289</v>
      </c>
      <c r="C8929" s="125" t="s">
        <v>1409</v>
      </c>
      <c r="D8929" s="126" t="s">
        <v>22290</v>
      </c>
    </row>
    <row r="8930" spans="1:4" ht="30" x14ac:dyDescent="0.2">
      <c r="A8930" s="33">
        <v>599</v>
      </c>
      <c r="B8930" s="124" t="s">
        <v>22291</v>
      </c>
      <c r="C8930" s="125" t="s">
        <v>1409</v>
      </c>
      <c r="D8930" s="126" t="s">
        <v>22292</v>
      </c>
    </row>
    <row r="8931" spans="1:4" ht="30" x14ac:dyDescent="0.2">
      <c r="A8931" s="33">
        <v>34380</v>
      </c>
      <c r="B8931" s="124" t="s">
        <v>22293</v>
      </c>
      <c r="C8931" s="125" t="s">
        <v>14755</v>
      </c>
      <c r="D8931" s="126" t="s">
        <v>22294</v>
      </c>
    </row>
    <row r="8932" spans="1:4" ht="30" x14ac:dyDescent="0.2">
      <c r="A8932" s="33">
        <v>34381</v>
      </c>
      <c r="B8932" s="124" t="s">
        <v>22295</v>
      </c>
      <c r="C8932" s="125" t="s">
        <v>14755</v>
      </c>
      <c r="D8932" s="126" t="s">
        <v>22296</v>
      </c>
    </row>
    <row r="8933" spans="1:4" ht="30" x14ac:dyDescent="0.2">
      <c r="A8933" s="33">
        <v>601</v>
      </c>
      <c r="B8933" s="124" t="s">
        <v>22295</v>
      </c>
      <c r="C8933" s="125" t="s">
        <v>1409</v>
      </c>
      <c r="D8933" s="126" t="s">
        <v>22297</v>
      </c>
    </row>
    <row r="8934" spans="1:4" ht="45" x14ac:dyDescent="0.2">
      <c r="A8934" s="33">
        <v>3423</v>
      </c>
      <c r="B8934" s="124" t="s">
        <v>22298</v>
      </c>
      <c r="C8934" s="125" t="s">
        <v>1409</v>
      </c>
      <c r="D8934" s="126" t="s">
        <v>22299</v>
      </c>
    </row>
    <row r="8935" spans="1:4" ht="30" x14ac:dyDescent="0.2">
      <c r="A8935" s="33">
        <v>34797</v>
      </c>
      <c r="B8935" s="124" t="s">
        <v>22300</v>
      </c>
      <c r="C8935" s="125" t="s">
        <v>14755</v>
      </c>
      <c r="D8935" s="126" t="s">
        <v>22301</v>
      </c>
    </row>
    <row r="8936" spans="1:4" ht="30" x14ac:dyDescent="0.2">
      <c r="A8936" s="33">
        <v>624</v>
      </c>
      <c r="B8936" s="124" t="s">
        <v>22302</v>
      </c>
      <c r="C8936" s="125" t="s">
        <v>1409</v>
      </c>
      <c r="D8936" s="126" t="s">
        <v>22303</v>
      </c>
    </row>
    <row r="8937" spans="1:4" ht="30" x14ac:dyDescent="0.2">
      <c r="A8937" s="33">
        <v>623</v>
      </c>
      <c r="B8937" s="124" t="s">
        <v>22304</v>
      </c>
      <c r="C8937" s="125" t="s">
        <v>1409</v>
      </c>
      <c r="D8937" s="126" t="s">
        <v>22305</v>
      </c>
    </row>
    <row r="8938" spans="1:4" ht="15" x14ac:dyDescent="0.2">
      <c r="A8938" s="33">
        <v>25964</v>
      </c>
      <c r="B8938" s="124" t="s">
        <v>22306</v>
      </c>
      <c r="C8938" s="125" t="s">
        <v>1393</v>
      </c>
      <c r="D8938" s="126" t="s">
        <v>518</v>
      </c>
    </row>
    <row r="8939" spans="1:4" ht="15" x14ac:dyDescent="0.2">
      <c r="A8939" s="33">
        <v>41077</v>
      </c>
      <c r="B8939" s="124" t="s">
        <v>22307</v>
      </c>
      <c r="C8939" s="125" t="s">
        <v>1397</v>
      </c>
      <c r="D8939" s="126" t="s">
        <v>13726</v>
      </c>
    </row>
    <row r="8940" spans="1:4" ht="15" x14ac:dyDescent="0.2">
      <c r="A8940" s="33">
        <v>20159</v>
      </c>
      <c r="B8940" s="124" t="s">
        <v>22308</v>
      </c>
      <c r="C8940" s="125" t="s">
        <v>14755</v>
      </c>
      <c r="D8940" s="126" t="s">
        <v>991</v>
      </c>
    </row>
    <row r="8941" spans="1:4" ht="15" x14ac:dyDescent="0.2">
      <c r="A8941" s="33">
        <v>37963</v>
      </c>
      <c r="B8941" s="124" t="s">
        <v>22309</v>
      </c>
      <c r="C8941" s="125" t="s">
        <v>14755</v>
      </c>
      <c r="D8941" s="126" t="s">
        <v>13300</v>
      </c>
    </row>
    <row r="8942" spans="1:4" ht="15" x14ac:dyDescent="0.2">
      <c r="A8942" s="33">
        <v>37964</v>
      </c>
      <c r="B8942" s="124" t="s">
        <v>22310</v>
      </c>
      <c r="C8942" s="125" t="s">
        <v>14755</v>
      </c>
      <c r="D8942" s="126" t="s">
        <v>1173</v>
      </c>
    </row>
    <row r="8943" spans="1:4" ht="15" x14ac:dyDescent="0.2">
      <c r="A8943" s="33">
        <v>37965</v>
      </c>
      <c r="B8943" s="124" t="s">
        <v>22311</v>
      </c>
      <c r="C8943" s="125" t="s">
        <v>14755</v>
      </c>
      <c r="D8943" s="126" t="s">
        <v>572</v>
      </c>
    </row>
    <row r="8944" spans="1:4" ht="15" x14ac:dyDescent="0.2">
      <c r="A8944" s="33">
        <v>37966</v>
      </c>
      <c r="B8944" s="124" t="s">
        <v>22312</v>
      </c>
      <c r="C8944" s="125" t="s">
        <v>14755</v>
      </c>
      <c r="D8944" s="126" t="s">
        <v>13534</v>
      </c>
    </row>
    <row r="8945" spans="1:4" ht="15" x14ac:dyDescent="0.2">
      <c r="A8945" s="33">
        <v>37967</v>
      </c>
      <c r="B8945" s="124" t="s">
        <v>22313</v>
      </c>
      <c r="C8945" s="125" t="s">
        <v>14755</v>
      </c>
      <c r="D8945" s="126" t="s">
        <v>1225</v>
      </c>
    </row>
    <row r="8946" spans="1:4" ht="15" x14ac:dyDescent="0.2">
      <c r="A8946" s="33">
        <v>37968</v>
      </c>
      <c r="B8946" s="124" t="s">
        <v>22314</v>
      </c>
      <c r="C8946" s="125" t="s">
        <v>14755</v>
      </c>
      <c r="D8946" s="126" t="s">
        <v>3941</v>
      </c>
    </row>
    <row r="8947" spans="1:4" ht="15" x14ac:dyDescent="0.2">
      <c r="A8947" s="33">
        <v>37969</v>
      </c>
      <c r="B8947" s="124" t="s">
        <v>22315</v>
      </c>
      <c r="C8947" s="125" t="s">
        <v>14755</v>
      </c>
      <c r="D8947" s="126" t="s">
        <v>18065</v>
      </c>
    </row>
    <row r="8948" spans="1:4" ht="15" x14ac:dyDescent="0.2">
      <c r="A8948" s="33">
        <v>37970</v>
      </c>
      <c r="B8948" s="124" t="s">
        <v>22316</v>
      </c>
      <c r="C8948" s="125" t="s">
        <v>14755</v>
      </c>
      <c r="D8948" s="126" t="s">
        <v>22317</v>
      </c>
    </row>
    <row r="8949" spans="1:4" ht="15" x14ac:dyDescent="0.2">
      <c r="A8949" s="33">
        <v>21118</v>
      </c>
      <c r="B8949" s="124" t="s">
        <v>22318</v>
      </c>
      <c r="C8949" s="125" t="s">
        <v>14755</v>
      </c>
      <c r="D8949" s="126" t="s">
        <v>13561</v>
      </c>
    </row>
    <row r="8950" spans="1:4" ht="15" x14ac:dyDescent="0.2">
      <c r="A8950" s="33">
        <v>37956</v>
      </c>
      <c r="B8950" s="124" t="s">
        <v>22319</v>
      </c>
      <c r="C8950" s="125" t="s">
        <v>14755</v>
      </c>
      <c r="D8950" s="126" t="s">
        <v>524</v>
      </c>
    </row>
    <row r="8951" spans="1:4" ht="15" x14ac:dyDescent="0.2">
      <c r="A8951" s="33">
        <v>37957</v>
      </c>
      <c r="B8951" s="124" t="s">
        <v>22320</v>
      </c>
      <c r="C8951" s="125" t="s">
        <v>14755</v>
      </c>
      <c r="D8951" s="126" t="s">
        <v>14462</v>
      </c>
    </row>
    <row r="8952" spans="1:4" ht="15" x14ac:dyDescent="0.2">
      <c r="A8952" s="33">
        <v>37958</v>
      </c>
      <c r="B8952" s="124" t="s">
        <v>22321</v>
      </c>
      <c r="C8952" s="125" t="s">
        <v>14755</v>
      </c>
      <c r="D8952" s="126" t="s">
        <v>13534</v>
      </c>
    </row>
    <row r="8953" spans="1:4" ht="15" x14ac:dyDescent="0.2">
      <c r="A8953" s="33">
        <v>37959</v>
      </c>
      <c r="B8953" s="124" t="s">
        <v>22322</v>
      </c>
      <c r="C8953" s="125" t="s">
        <v>14755</v>
      </c>
      <c r="D8953" s="126" t="s">
        <v>1225</v>
      </c>
    </row>
    <row r="8954" spans="1:4" ht="15" x14ac:dyDescent="0.2">
      <c r="A8954" s="33">
        <v>37960</v>
      </c>
      <c r="B8954" s="124" t="s">
        <v>22323</v>
      </c>
      <c r="C8954" s="125" t="s">
        <v>14755</v>
      </c>
      <c r="D8954" s="126" t="s">
        <v>18135</v>
      </c>
    </row>
    <row r="8955" spans="1:4" ht="15" x14ac:dyDescent="0.2">
      <c r="A8955" s="33">
        <v>37961</v>
      </c>
      <c r="B8955" s="124" t="s">
        <v>22324</v>
      </c>
      <c r="C8955" s="125" t="s">
        <v>14755</v>
      </c>
      <c r="D8955" s="126" t="s">
        <v>22325</v>
      </c>
    </row>
    <row r="8956" spans="1:4" ht="15" x14ac:dyDescent="0.2">
      <c r="A8956" s="33">
        <v>37962</v>
      </c>
      <c r="B8956" s="124" t="s">
        <v>22326</v>
      </c>
      <c r="C8956" s="125" t="s">
        <v>14755</v>
      </c>
      <c r="D8956" s="126" t="s">
        <v>22327</v>
      </c>
    </row>
    <row r="8957" spans="1:4" ht="15" x14ac:dyDescent="0.2">
      <c r="A8957" s="33">
        <v>3533</v>
      </c>
      <c r="B8957" s="124" t="s">
        <v>22328</v>
      </c>
      <c r="C8957" s="125" t="s">
        <v>14755</v>
      </c>
      <c r="D8957" s="126" t="s">
        <v>730</v>
      </c>
    </row>
    <row r="8958" spans="1:4" ht="15" x14ac:dyDescent="0.2">
      <c r="A8958" s="33">
        <v>3538</v>
      </c>
      <c r="B8958" s="124" t="s">
        <v>22329</v>
      </c>
      <c r="C8958" s="125" t="s">
        <v>14755</v>
      </c>
      <c r="D8958" s="126" t="s">
        <v>996</v>
      </c>
    </row>
    <row r="8959" spans="1:4" ht="30" x14ac:dyDescent="0.2">
      <c r="A8959" s="33">
        <v>3497</v>
      </c>
      <c r="B8959" s="124" t="s">
        <v>22330</v>
      </c>
      <c r="C8959" s="125" t="s">
        <v>14755</v>
      </c>
      <c r="D8959" s="126" t="s">
        <v>14463</v>
      </c>
    </row>
    <row r="8960" spans="1:4" ht="15" x14ac:dyDescent="0.2">
      <c r="A8960" s="33">
        <v>3498</v>
      </c>
      <c r="B8960" s="124" t="s">
        <v>22331</v>
      </c>
      <c r="C8960" s="125" t="s">
        <v>14755</v>
      </c>
      <c r="D8960" s="126" t="s">
        <v>1173</v>
      </c>
    </row>
    <row r="8961" spans="1:4" ht="15" x14ac:dyDescent="0.2">
      <c r="A8961" s="33">
        <v>3496</v>
      </c>
      <c r="B8961" s="124" t="s">
        <v>22332</v>
      </c>
      <c r="C8961" s="125" t="s">
        <v>14755</v>
      </c>
      <c r="D8961" s="126" t="s">
        <v>1042</v>
      </c>
    </row>
    <row r="8962" spans="1:4" ht="15" x14ac:dyDescent="0.2">
      <c r="A8962" s="33">
        <v>38429</v>
      </c>
      <c r="B8962" s="124" t="s">
        <v>22333</v>
      </c>
      <c r="C8962" s="125" t="s">
        <v>14755</v>
      </c>
      <c r="D8962" s="126" t="s">
        <v>1159</v>
      </c>
    </row>
    <row r="8963" spans="1:4" ht="15" x14ac:dyDescent="0.2">
      <c r="A8963" s="33">
        <v>38431</v>
      </c>
      <c r="B8963" s="124" t="s">
        <v>22334</v>
      </c>
      <c r="C8963" s="125" t="s">
        <v>14755</v>
      </c>
      <c r="D8963" s="126" t="s">
        <v>502</v>
      </c>
    </row>
    <row r="8964" spans="1:4" ht="15" x14ac:dyDescent="0.2">
      <c r="A8964" s="33">
        <v>38430</v>
      </c>
      <c r="B8964" s="124" t="s">
        <v>22335</v>
      </c>
      <c r="C8964" s="125" t="s">
        <v>14755</v>
      </c>
      <c r="D8964" s="126" t="s">
        <v>17490</v>
      </c>
    </row>
    <row r="8965" spans="1:4" ht="15" x14ac:dyDescent="0.2">
      <c r="A8965" s="33">
        <v>36348</v>
      </c>
      <c r="B8965" s="124" t="s">
        <v>22336</v>
      </c>
      <c r="C8965" s="125" t="s">
        <v>14755</v>
      </c>
      <c r="D8965" s="126" t="s">
        <v>1682</v>
      </c>
    </row>
    <row r="8966" spans="1:4" ht="15" x14ac:dyDescent="0.2">
      <c r="A8966" s="33">
        <v>36349</v>
      </c>
      <c r="B8966" s="124" t="s">
        <v>22337</v>
      </c>
      <c r="C8966" s="125" t="s">
        <v>14755</v>
      </c>
      <c r="D8966" s="126" t="s">
        <v>86</v>
      </c>
    </row>
    <row r="8967" spans="1:4" ht="15" x14ac:dyDescent="0.2">
      <c r="A8967" s="33">
        <v>38433</v>
      </c>
      <c r="B8967" s="124" t="s">
        <v>22338</v>
      </c>
      <c r="C8967" s="125" t="s">
        <v>14755</v>
      </c>
      <c r="D8967" s="126" t="s">
        <v>1210</v>
      </c>
    </row>
    <row r="8968" spans="1:4" ht="15" x14ac:dyDescent="0.2">
      <c r="A8968" s="33">
        <v>38440</v>
      </c>
      <c r="B8968" s="124" t="s">
        <v>22339</v>
      </c>
      <c r="C8968" s="125" t="s">
        <v>14755</v>
      </c>
      <c r="D8968" s="126" t="s">
        <v>22340</v>
      </c>
    </row>
    <row r="8969" spans="1:4" ht="15" x14ac:dyDescent="0.2">
      <c r="A8969" s="33">
        <v>36359</v>
      </c>
      <c r="B8969" s="124" t="s">
        <v>22341</v>
      </c>
      <c r="C8969" s="125" t="s">
        <v>14755</v>
      </c>
      <c r="D8969" s="126" t="s">
        <v>99</v>
      </c>
    </row>
    <row r="8970" spans="1:4" ht="15" x14ac:dyDescent="0.2">
      <c r="A8970" s="33">
        <v>36360</v>
      </c>
      <c r="B8970" s="124" t="s">
        <v>22342</v>
      </c>
      <c r="C8970" s="125" t="s">
        <v>14755</v>
      </c>
      <c r="D8970" s="126" t="s">
        <v>844</v>
      </c>
    </row>
    <row r="8971" spans="1:4" ht="15" x14ac:dyDescent="0.2">
      <c r="A8971" s="33">
        <v>38434</v>
      </c>
      <c r="B8971" s="124" t="s">
        <v>22343</v>
      </c>
      <c r="C8971" s="125" t="s">
        <v>14755</v>
      </c>
      <c r="D8971" s="126" t="s">
        <v>350</v>
      </c>
    </row>
    <row r="8972" spans="1:4" ht="15" x14ac:dyDescent="0.2">
      <c r="A8972" s="33">
        <v>38435</v>
      </c>
      <c r="B8972" s="124" t="s">
        <v>22344</v>
      </c>
      <c r="C8972" s="125" t="s">
        <v>14755</v>
      </c>
      <c r="D8972" s="126" t="s">
        <v>409</v>
      </c>
    </row>
    <row r="8973" spans="1:4" ht="15" x14ac:dyDescent="0.2">
      <c r="A8973" s="33">
        <v>38436</v>
      </c>
      <c r="B8973" s="124" t="s">
        <v>22345</v>
      </c>
      <c r="C8973" s="125" t="s">
        <v>14755</v>
      </c>
      <c r="D8973" s="126" t="s">
        <v>3745</v>
      </c>
    </row>
    <row r="8974" spans="1:4" ht="15" x14ac:dyDescent="0.2">
      <c r="A8974" s="33">
        <v>38437</v>
      </c>
      <c r="B8974" s="124" t="s">
        <v>22346</v>
      </c>
      <c r="C8974" s="125" t="s">
        <v>14755</v>
      </c>
      <c r="D8974" s="126" t="s">
        <v>1614</v>
      </c>
    </row>
    <row r="8975" spans="1:4" ht="15" x14ac:dyDescent="0.2">
      <c r="A8975" s="33">
        <v>38438</v>
      </c>
      <c r="B8975" s="124" t="s">
        <v>22347</v>
      </c>
      <c r="C8975" s="125" t="s">
        <v>14755</v>
      </c>
      <c r="D8975" s="126" t="s">
        <v>17293</v>
      </c>
    </row>
    <row r="8976" spans="1:4" ht="15" x14ac:dyDescent="0.2">
      <c r="A8976" s="33">
        <v>38439</v>
      </c>
      <c r="B8976" s="124" t="s">
        <v>22348</v>
      </c>
      <c r="C8976" s="125" t="s">
        <v>14755</v>
      </c>
      <c r="D8976" s="126" t="s">
        <v>22349</v>
      </c>
    </row>
    <row r="8977" spans="1:4" ht="15" x14ac:dyDescent="0.2">
      <c r="A8977" s="33">
        <v>10836</v>
      </c>
      <c r="B8977" s="124" t="s">
        <v>22350</v>
      </c>
      <c r="C8977" s="125" t="s">
        <v>14755</v>
      </c>
      <c r="D8977" s="126" t="s">
        <v>598</v>
      </c>
    </row>
    <row r="8978" spans="1:4" ht="15" x14ac:dyDescent="0.2">
      <c r="A8978" s="33">
        <v>20128</v>
      </c>
      <c r="B8978" s="124" t="s">
        <v>22351</v>
      </c>
      <c r="C8978" s="125" t="s">
        <v>14755</v>
      </c>
      <c r="D8978" s="126" t="s">
        <v>13796</v>
      </c>
    </row>
    <row r="8979" spans="1:4" ht="15" x14ac:dyDescent="0.2">
      <c r="A8979" s="33">
        <v>20131</v>
      </c>
      <c r="B8979" s="124" t="s">
        <v>22352</v>
      </c>
      <c r="C8979" s="125" t="s">
        <v>14755</v>
      </c>
      <c r="D8979" s="126" t="s">
        <v>14695</v>
      </c>
    </row>
    <row r="8980" spans="1:4" ht="15" x14ac:dyDescent="0.2">
      <c r="A8980" s="33">
        <v>3521</v>
      </c>
      <c r="B8980" s="124" t="s">
        <v>22353</v>
      </c>
      <c r="C8980" s="125" t="s">
        <v>14755</v>
      </c>
      <c r="D8980" s="126" t="s">
        <v>19771</v>
      </c>
    </row>
    <row r="8981" spans="1:4" ht="15" x14ac:dyDescent="0.2">
      <c r="A8981" s="33">
        <v>3531</v>
      </c>
      <c r="B8981" s="124" t="s">
        <v>22354</v>
      </c>
      <c r="C8981" s="125" t="s">
        <v>14755</v>
      </c>
      <c r="D8981" s="126" t="s">
        <v>19374</v>
      </c>
    </row>
    <row r="8982" spans="1:4" ht="15" x14ac:dyDescent="0.2">
      <c r="A8982" s="33">
        <v>3522</v>
      </c>
      <c r="B8982" s="124" t="s">
        <v>22355</v>
      </c>
      <c r="C8982" s="125" t="s">
        <v>14755</v>
      </c>
      <c r="D8982" s="126" t="s">
        <v>91</v>
      </c>
    </row>
    <row r="8983" spans="1:4" ht="15" x14ac:dyDescent="0.2">
      <c r="A8983" s="33">
        <v>3527</v>
      </c>
      <c r="B8983" s="124" t="s">
        <v>22356</v>
      </c>
      <c r="C8983" s="125" t="s">
        <v>14755</v>
      </c>
      <c r="D8983" s="126" t="s">
        <v>363</v>
      </c>
    </row>
    <row r="8984" spans="1:4" ht="15" x14ac:dyDescent="0.2">
      <c r="A8984" s="33">
        <v>10835</v>
      </c>
      <c r="B8984" s="124" t="s">
        <v>22357</v>
      </c>
      <c r="C8984" s="125" t="s">
        <v>14755</v>
      </c>
      <c r="D8984" s="126" t="s">
        <v>351</v>
      </c>
    </row>
    <row r="8985" spans="1:4" ht="15" x14ac:dyDescent="0.2">
      <c r="A8985" s="33">
        <v>3475</v>
      </c>
      <c r="B8985" s="124" t="s">
        <v>22358</v>
      </c>
      <c r="C8985" s="125" t="s">
        <v>14755</v>
      </c>
      <c r="D8985" s="126" t="s">
        <v>2407</v>
      </c>
    </row>
    <row r="8986" spans="1:4" ht="15" x14ac:dyDescent="0.2">
      <c r="A8986" s="33">
        <v>3485</v>
      </c>
      <c r="B8986" s="124" t="s">
        <v>22359</v>
      </c>
      <c r="C8986" s="125" t="s">
        <v>14755</v>
      </c>
      <c r="D8986" s="126" t="s">
        <v>497</v>
      </c>
    </row>
    <row r="8987" spans="1:4" ht="15" x14ac:dyDescent="0.2">
      <c r="A8987" s="33">
        <v>3534</v>
      </c>
      <c r="B8987" s="124" t="s">
        <v>22360</v>
      </c>
      <c r="C8987" s="125" t="s">
        <v>14755</v>
      </c>
      <c r="D8987" s="126" t="s">
        <v>92</v>
      </c>
    </row>
    <row r="8988" spans="1:4" ht="15" x14ac:dyDescent="0.2">
      <c r="A8988" s="33">
        <v>3543</v>
      </c>
      <c r="B8988" s="124" t="s">
        <v>22361</v>
      </c>
      <c r="C8988" s="125" t="s">
        <v>14755</v>
      </c>
      <c r="D8988" s="126" t="s">
        <v>292</v>
      </c>
    </row>
    <row r="8989" spans="1:4" ht="15" x14ac:dyDescent="0.2">
      <c r="A8989" s="33">
        <v>3482</v>
      </c>
      <c r="B8989" s="124" t="s">
        <v>22362</v>
      </c>
      <c r="C8989" s="125" t="s">
        <v>14755</v>
      </c>
      <c r="D8989" s="126" t="s">
        <v>229</v>
      </c>
    </row>
    <row r="8990" spans="1:4" ht="15" x14ac:dyDescent="0.2">
      <c r="A8990" s="33">
        <v>3505</v>
      </c>
      <c r="B8990" s="124" t="s">
        <v>22363</v>
      </c>
      <c r="C8990" s="125" t="s">
        <v>14755</v>
      </c>
      <c r="D8990" s="126" t="s">
        <v>843</v>
      </c>
    </row>
    <row r="8991" spans="1:4" ht="15" x14ac:dyDescent="0.2">
      <c r="A8991" s="33">
        <v>3516</v>
      </c>
      <c r="B8991" s="124" t="s">
        <v>22364</v>
      </c>
      <c r="C8991" s="125" t="s">
        <v>14755</v>
      </c>
      <c r="D8991" s="126" t="s">
        <v>1047</v>
      </c>
    </row>
    <row r="8992" spans="1:4" ht="15" x14ac:dyDescent="0.2">
      <c r="A8992" s="33">
        <v>3517</v>
      </c>
      <c r="B8992" s="124" t="s">
        <v>22365</v>
      </c>
      <c r="C8992" s="125" t="s">
        <v>14755</v>
      </c>
      <c r="D8992" s="126" t="s">
        <v>763</v>
      </c>
    </row>
    <row r="8993" spans="1:4" ht="15" x14ac:dyDescent="0.2">
      <c r="A8993" s="33">
        <v>3515</v>
      </c>
      <c r="B8993" s="124" t="s">
        <v>22366</v>
      </c>
      <c r="C8993" s="125" t="s">
        <v>14755</v>
      </c>
      <c r="D8993" s="126" t="s">
        <v>1108</v>
      </c>
    </row>
    <row r="8994" spans="1:4" ht="15" x14ac:dyDescent="0.2">
      <c r="A8994" s="33">
        <v>20147</v>
      </c>
      <c r="B8994" s="124" t="s">
        <v>22367</v>
      </c>
      <c r="C8994" s="125" t="s">
        <v>14755</v>
      </c>
      <c r="D8994" s="126" t="s">
        <v>113</v>
      </c>
    </row>
    <row r="8995" spans="1:4" ht="15" x14ac:dyDescent="0.2">
      <c r="A8995" s="33">
        <v>3524</v>
      </c>
      <c r="B8995" s="124" t="s">
        <v>22368</v>
      </c>
      <c r="C8995" s="125" t="s">
        <v>14755</v>
      </c>
      <c r="D8995" s="126" t="s">
        <v>5002</v>
      </c>
    </row>
    <row r="8996" spans="1:4" ht="15" x14ac:dyDescent="0.2">
      <c r="A8996" s="33">
        <v>3532</v>
      </c>
      <c r="B8996" s="124" t="s">
        <v>22369</v>
      </c>
      <c r="C8996" s="125" t="s">
        <v>14755</v>
      </c>
      <c r="D8996" s="126" t="s">
        <v>1862</v>
      </c>
    </row>
    <row r="8997" spans="1:4" ht="15" x14ac:dyDescent="0.2">
      <c r="A8997" s="33">
        <v>3528</v>
      </c>
      <c r="B8997" s="124" t="s">
        <v>22370</v>
      </c>
      <c r="C8997" s="125" t="s">
        <v>14755</v>
      </c>
      <c r="D8997" s="126" t="s">
        <v>1545</v>
      </c>
    </row>
    <row r="8998" spans="1:4" ht="15" x14ac:dyDescent="0.2">
      <c r="A8998" s="33">
        <v>37952</v>
      </c>
      <c r="B8998" s="124" t="s">
        <v>22371</v>
      </c>
      <c r="C8998" s="125" t="s">
        <v>14755</v>
      </c>
      <c r="D8998" s="126" t="s">
        <v>22372</v>
      </c>
    </row>
    <row r="8999" spans="1:4" ht="15" x14ac:dyDescent="0.2">
      <c r="A8999" s="33">
        <v>37951</v>
      </c>
      <c r="B8999" s="124" t="s">
        <v>22373</v>
      </c>
      <c r="C8999" s="125" t="s">
        <v>14755</v>
      </c>
      <c r="D8999" s="126" t="s">
        <v>2227</v>
      </c>
    </row>
    <row r="9000" spans="1:4" ht="15" x14ac:dyDescent="0.2">
      <c r="A9000" s="33">
        <v>3518</v>
      </c>
      <c r="B9000" s="124" t="s">
        <v>22374</v>
      </c>
      <c r="C9000" s="125" t="s">
        <v>14755</v>
      </c>
      <c r="D9000" s="126" t="s">
        <v>91</v>
      </c>
    </row>
    <row r="9001" spans="1:4" ht="15" x14ac:dyDescent="0.2">
      <c r="A9001" s="33">
        <v>3519</v>
      </c>
      <c r="B9001" s="124" t="s">
        <v>22375</v>
      </c>
      <c r="C9001" s="125" t="s">
        <v>14755</v>
      </c>
      <c r="D9001" s="126" t="s">
        <v>115</v>
      </c>
    </row>
    <row r="9002" spans="1:4" ht="15" x14ac:dyDescent="0.2">
      <c r="A9002" s="33">
        <v>3520</v>
      </c>
      <c r="B9002" s="124" t="s">
        <v>22376</v>
      </c>
      <c r="C9002" s="125" t="s">
        <v>14755</v>
      </c>
      <c r="D9002" s="126" t="s">
        <v>17844</v>
      </c>
    </row>
    <row r="9003" spans="1:4" ht="15" x14ac:dyDescent="0.2">
      <c r="A9003" s="33">
        <v>37950</v>
      </c>
      <c r="B9003" s="124" t="s">
        <v>22377</v>
      </c>
      <c r="C9003" s="125" t="s">
        <v>14755</v>
      </c>
      <c r="D9003" s="126" t="s">
        <v>14695</v>
      </c>
    </row>
    <row r="9004" spans="1:4" ht="15" x14ac:dyDescent="0.2">
      <c r="A9004" s="33">
        <v>37949</v>
      </c>
      <c r="B9004" s="124" t="s">
        <v>22378</v>
      </c>
      <c r="C9004" s="125" t="s">
        <v>14755</v>
      </c>
      <c r="D9004" s="126" t="s">
        <v>479</v>
      </c>
    </row>
    <row r="9005" spans="1:4" ht="15" x14ac:dyDescent="0.2">
      <c r="A9005" s="33">
        <v>3526</v>
      </c>
      <c r="B9005" s="124" t="s">
        <v>22379</v>
      </c>
      <c r="C9005" s="125" t="s">
        <v>14755</v>
      </c>
      <c r="D9005" s="126" t="s">
        <v>347</v>
      </c>
    </row>
    <row r="9006" spans="1:4" ht="15" x14ac:dyDescent="0.2">
      <c r="A9006" s="33">
        <v>3509</v>
      </c>
      <c r="B9006" s="124" t="s">
        <v>22380</v>
      </c>
      <c r="C9006" s="125" t="s">
        <v>14755</v>
      </c>
      <c r="D9006" s="126" t="s">
        <v>114</v>
      </c>
    </row>
    <row r="9007" spans="1:4" ht="15" x14ac:dyDescent="0.2">
      <c r="A9007" s="33">
        <v>3530</v>
      </c>
      <c r="B9007" s="124" t="s">
        <v>22381</v>
      </c>
      <c r="C9007" s="125" t="s">
        <v>14755</v>
      </c>
      <c r="D9007" s="126" t="s">
        <v>22382</v>
      </c>
    </row>
    <row r="9008" spans="1:4" ht="15" x14ac:dyDescent="0.2">
      <c r="A9008" s="33">
        <v>3542</v>
      </c>
      <c r="B9008" s="124" t="s">
        <v>22383</v>
      </c>
      <c r="C9008" s="125" t="s">
        <v>14755</v>
      </c>
      <c r="D9008" s="126" t="s">
        <v>270</v>
      </c>
    </row>
    <row r="9009" spans="1:4" ht="15" x14ac:dyDescent="0.2">
      <c r="A9009" s="33">
        <v>3529</v>
      </c>
      <c r="B9009" s="124" t="s">
        <v>22384</v>
      </c>
      <c r="C9009" s="125" t="s">
        <v>14755</v>
      </c>
      <c r="D9009" s="126" t="s">
        <v>1092</v>
      </c>
    </row>
    <row r="9010" spans="1:4" ht="15" x14ac:dyDescent="0.2">
      <c r="A9010" s="33">
        <v>3536</v>
      </c>
      <c r="B9010" s="124" t="s">
        <v>22385</v>
      </c>
      <c r="C9010" s="125" t="s">
        <v>14755</v>
      </c>
      <c r="D9010" s="126" t="s">
        <v>472</v>
      </c>
    </row>
    <row r="9011" spans="1:4" ht="15" x14ac:dyDescent="0.2">
      <c r="A9011" s="33">
        <v>3535</v>
      </c>
      <c r="B9011" s="124" t="s">
        <v>22386</v>
      </c>
      <c r="C9011" s="125" t="s">
        <v>14755</v>
      </c>
      <c r="D9011" s="126" t="s">
        <v>578</v>
      </c>
    </row>
    <row r="9012" spans="1:4" ht="15" x14ac:dyDescent="0.2">
      <c r="A9012" s="33">
        <v>3540</v>
      </c>
      <c r="B9012" s="124" t="s">
        <v>22387</v>
      </c>
      <c r="C9012" s="125" t="s">
        <v>14755</v>
      </c>
      <c r="D9012" s="126" t="s">
        <v>1096</v>
      </c>
    </row>
    <row r="9013" spans="1:4" ht="15" x14ac:dyDescent="0.2">
      <c r="A9013" s="33">
        <v>3539</v>
      </c>
      <c r="B9013" s="124" t="s">
        <v>22388</v>
      </c>
      <c r="C9013" s="125" t="s">
        <v>14755</v>
      </c>
      <c r="D9013" s="126" t="s">
        <v>825</v>
      </c>
    </row>
    <row r="9014" spans="1:4" ht="15" x14ac:dyDescent="0.2">
      <c r="A9014" s="33">
        <v>3513</v>
      </c>
      <c r="B9014" s="124" t="s">
        <v>22389</v>
      </c>
      <c r="C9014" s="125" t="s">
        <v>14755</v>
      </c>
      <c r="D9014" s="126" t="s">
        <v>22390</v>
      </c>
    </row>
    <row r="9015" spans="1:4" ht="15" x14ac:dyDescent="0.2">
      <c r="A9015" s="33">
        <v>3492</v>
      </c>
      <c r="B9015" s="124" t="s">
        <v>22391</v>
      </c>
      <c r="C9015" s="125" t="s">
        <v>14755</v>
      </c>
      <c r="D9015" s="126" t="s">
        <v>17725</v>
      </c>
    </row>
    <row r="9016" spans="1:4" ht="15" x14ac:dyDescent="0.2">
      <c r="A9016" s="33">
        <v>3491</v>
      </c>
      <c r="B9016" s="124" t="s">
        <v>22392</v>
      </c>
      <c r="C9016" s="125" t="s">
        <v>14755</v>
      </c>
      <c r="D9016" s="126" t="s">
        <v>596</v>
      </c>
    </row>
    <row r="9017" spans="1:4" ht="15" x14ac:dyDescent="0.2">
      <c r="A9017" s="33">
        <v>3493</v>
      </c>
      <c r="B9017" s="124" t="s">
        <v>22393</v>
      </c>
      <c r="C9017" s="125" t="s">
        <v>14755</v>
      </c>
      <c r="D9017" s="126" t="s">
        <v>22394</v>
      </c>
    </row>
    <row r="9018" spans="1:4" ht="15" x14ac:dyDescent="0.2">
      <c r="A9018" s="33">
        <v>12628</v>
      </c>
      <c r="B9018" s="124" t="s">
        <v>22395</v>
      </c>
      <c r="C9018" s="125" t="s">
        <v>14755</v>
      </c>
      <c r="D9018" s="126" t="s">
        <v>863</v>
      </c>
    </row>
    <row r="9019" spans="1:4" ht="15" x14ac:dyDescent="0.2">
      <c r="A9019" s="33">
        <v>12629</v>
      </c>
      <c r="B9019" s="124" t="s">
        <v>22396</v>
      </c>
      <c r="C9019" s="125" t="s">
        <v>14755</v>
      </c>
      <c r="D9019" s="126" t="s">
        <v>736</v>
      </c>
    </row>
    <row r="9020" spans="1:4" ht="15" x14ac:dyDescent="0.2">
      <c r="A9020" s="33">
        <v>3481</v>
      </c>
      <c r="B9020" s="124" t="s">
        <v>22397</v>
      </c>
      <c r="C9020" s="125" t="s">
        <v>14755</v>
      </c>
      <c r="D9020" s="126" t="s">
        <v>18442</v>
      </c>
    </row>
    <row r="9021" spans="1:4" ht="15" x14ac:dyDescent="0.2">
      <c r="A9021" s="33">
        <v>3510</v>
      </c>
      <c r="B9021" s="124" t="s">
        <v>22398</v>
      </c>
      <c r="C9021" s="125" t="s">
        <v>14755</v>
      </c>
      <c r="D9021" s="126" t="s">
        <v>18439</v>
      </c>
    </row>
    <row r="9022" spans="1:4" ht="15" x14ac:dyDescent="0.2">
      <c r="A9022" s="33">
        <v>3508</v>
      </c>
      <c r="B9022" s="124" t="s">
        <v>22399</v>
      </c>
      <c r="C9022" s="125" t="s">
        <v>14755</v>
      </c>
      <c r="D9022" s="126" t="s">
        <v>14461</v>
      </c>
    </row>
    <row r="9023" spans="1:4" ht="30" x14ac:dyDescent="0.2">
      <c r="A9023" s="33">
        <v>38939</v>
      </c>
      <c r="B9023" s="124" t="s">
        <v>22400</v>
      </c>
      <c r="C9023" s="125" t="s">
        <v>14755</v>
      </c>
      <c r="D9023" s="126" t="s">
        <v>1267</v>
      </c>
    </row>
    <row r="9024" spans="1:4" ht="30" x14ac:dyDescent="0.2">
      <c r="A9024" s="33">
        <v>38940</v>
      </c>
      <c r="B9024" s="124" t="s">
        <v>22401</v>
      </c>
      <c r="C9024" s="125" t="s">
        <v>14755</v>
      </c>
      <c r="D9024" s="126" t="s">
        <v>702</v>
      </c>
    </row>
    <row r="9025" spans="1:4" ht="30" x14ac:dyDescent="0.2">
      <c r="A9025" s="33">
        <v>38941</v>
      </c>
      <c r="B9025" s="124" t="s">
        <v>22402</v>
      </c>
      <c r="C9025" s="125" t="s">
        <v>14755</v>
      </c>
      <c r="D9025" s="126" t="s">
        <v>3653</v>
      </c>
    </row>
    <row r="9026" spans="1:4" ht="30" x14ac:dyDescent="0.2">
      <c r="A9026" s="33">
        <v>38942</v>
      </c>
      <c r="B9026" s="124" t="s">
        <v>22403</v>
      </c>
      <c r="C9026" s="125" t="s">
        <v>14755</v>
      </c>
      <c r="D9026" s="126" t="s">
        <v>22404</v>
      </c>
    </row>
    <row r="9027" spans="1:4" ht="15" x14ac:dyDescent="0.2">
      <c r="A9027" s="33">
        <v>38987</v>
      </c>
      <c r="B9027" s="124" t="s">
        <v>22405</v>
      </c>
      <c r="C9027" s="125" t="s">
        <v>14755</v>
      </c>
      <c r="D9027" s="126" t="s">
        <v>468</v>
      </c>
    </row>
    <row r="9028" spans="1:4" ht="15" x14ac:dyDescent="0.2">
      <c r="A9028" s="33">
        <v>38988</v>
      </c>
      <c r="B9028" s="124" t="s">
        <v>22406</v>
      </c>
      <c r="C9028" s="125" t="s">
        <v>14755</v>
      </c>
      <c r="D9028" s="126" t="s">
        <v>869</v>
      </c>
    </row>
    <row r="9029" spans="1:4" ht="15" x14ac:dyDescent="0.2">
      <c r="A9029" s="33">
        <v>38989</v>
      </c>
      <c r="B9029" s="124" t="s">
        <v>22407</v>
      </c>
      <c r="C9029" s="125" t="s">
        <v>14755</v>
      </c>
      <c r="D9029" s="126" t="s">
        <v>4096</v>
      </c>
    </row>
    <row r="9030" spans="1:4" ht="15" x14ac:dyDescent="0.2">
      <c r="A9030" s="33">
        <v>38990</v>
      </c>
      <c r="B9030" s="124" t="s">
        <v>22408</v>
      </c>
      <c r="C9030" s="125" t="s">
        <v>14755</v>
      </c>
      <c r="D9030" s="126" t="s">
        <v>22409</v>
      </c>
    </row>
    <row r="9031" spans="1:4" ht="15" x14ac:dyDescent="0.2">
      <c r="A9031" s="33">
        <v>38991</v>
      </c>
      <c r="B9031" s="124" t="s">
        <v>22410</v>
      </c>
      <c r="C9031" s="125" t="s">
        <v>14755</v>
      </c>
      <c r="D9031" s="126" t="s">
        <v>22411</v>
      </c>
    </row>
    <row r="9032" spans="1:4" ht="15" x14ac:dyDescent="0.2">
      <c r="A9032" s="33">
        <v>38913</v>
      </c>
      <c r="B9032" s="124" t="s">
        <v>22412</v>
      </c>
      <c r="C9032" s="125" t="s">
        <v>14755</v>
      </c>
      <c r="D9032" s="126" t="s">
        <v>474</v>
      </c>
    </row>
    <row r="9033" spans="1:4" ht="15" x14ac:dyDescent="0.2">
      <c r="A9033" s="33">
        <v>38914</v>
      </c>
      <c r="B9033" s="124" t="s">
        <v>22413</v>
      </c>
      <c r="C9033" s="125" t="s">
        <v>14755</v>
      </c>
      <c r="D9033" s="126" t="s">
        <v>1372</v>
      </c>
    </row>
    <row r="9034" spans="1:4" ht="15" x14ac:dyDescent="0.2">
      <c r="A9034" s="33">
        <v>38915</v>
      </c>
      <c r="B9034" s="124" t="s">
        <v>22414</v>
      </c>
      <c r="C9034" s="125" t="s">
        <v>14755</v>
      </c>
      <c r="D9034" s="126" t="s">
        <v>21129</v>
      </c>
    </row>
    <row r="9035" spans="1:4" ht="15" x14ac:dyDescent="0.2">
      <c r="A9035" s="33">
        <v>38916</v>
      </c>
      <c r="B9035" s="124" t="s">
        <v>22415</v>
      </c>
      <c r="C9035" s="125" t="s">
        <v>14755</v>
      </c>
      <c r="D9035" s="126" t="s">
        <v>7415</v>
      </c>
    </row>
    <row r="9036" spans="1:4" ht="15" x14ac:dyDescent="0.2">
      <c r="A9036" s="33">
        <v>39300</v>
      </c>
      <c r="B9036" s="124" t="s">
        <v>22416</v>
      </c>
      <c r="C9036" s="125" t="s">
        <v>14755</v>
      </c>
      <c r="D9036" s="126" t="s">
        <v>13421</v>
      </c>
    </row>
    <row r="9037" spans="1:4" ht="15" x14ac:dyDescent="0.2">
      <c r="A9037" s="33">
        <v>39301</v>
      </c>
      <c r="B9037" s="124" t="s">
        <v>22417</v>
      </c>
      <c r="C9037" s="125" t="s">
        <v>14755</v>
      </c>
      <c r="D9037" s="126" t="s">
        <v>178</v>
      </c>
    </row>
    <row r="9038" spans="1:4" ht="15" x14ac:dyDescent="0.2">
      <c r="A9038" s="33">
        <v>39302</v>
      </c>
      <c r="B9038" s="124" t="s">
        <v>22418</v>
      </c>
      <c r="C9038" s="125" t="s">
        <v>14755</v>
      </c>
      <c r="D9038" s="126" t="s">
        <v>13735</v>
      </c>
    </row>
    <row r="9039" spans="1:4" ht="15" x14ac:dyDescent="0.2">
      <c r="A9039" s="33">
        <v>39303</v>
      </c>
      <c r="B9039" s="124" t="s">
        <v>22419</v>
      </c>
      <c r="C9039" s="125" t="s">
        <v>14755</v>
      </c>
      <c r="D9039" s="126" t="s">
        <v>17862</v>
      </c>
    </row>
    <row r="9040" spans="1:4" ht="30" x14ac:dyDescent="0.2">
      <c r="A9040" s="33">
        <v>38923</v>
      </c>
      <c r="B9040" s="124" t="s">
        <v>22420</v>
      </c>
      <c r="C9040" s="125" t="s">
        <v>14755</v>
      </c>
      <c r="D9040" s="126" t="s">
        <v>1368</v>
      </c>
    </row>
    <row r="9041" spans="1:4" ht="30" x14ac:dyDescent="0.2">
      <c r="A9041" s="33">
        <v>38925</v>
      </c>
      <c r="B9041" s="124" t="s">
        <v>22421</v>
      </c>
      <c r="C9041" s="125" t="s">
        <v>14755</v>
      </c>
      <c r="D9041" s="126" t="s">
        <v>528</v>
      </c>
    </row>
    <row r="9042" spans="1:4" ht="30" x14ac:dyDescent="0.2">
      <c r="A9042" s="33">
        <v>38926</v>
      </c>
      <c r="B9042" s="124" t="s">
        <v>22422</v>
      </c>
      <c r="C9042" s="125" t="s">
        <v>14755</v>
      </c>
      <c r="D9042" s="126" t="s">
        <v>290</v>
      </c>
    </row>
    <row r="9043" spans="1:4" ht="30" x14ac:dyDescent="0.2">
      <c r="A9043" s="33">
        <v>38927</v>
      </c>
      <c r="B9043" s="124" t="s">
        <v>22423</v>
      </c>
      <c r="C9043" s="125" t="s">
        <v>14755</v>
      </c>
      <c r="D9043" s="126" t="s">
        <v>22424</v>
      </c>
    </row>
    <row r="9044" spans="1:4" ht="30" x14ac:dyDescent="0.2">
      <c r="A9044" s="33">
        <v>39304</v>
      </c>
      <c r="B9044" s="124" t="s">
        <v>22425</v>
      </c>
      <c r="C9044" s="125" t="s">
        <v>14755</v>
      </c>
      <c r="D9044" s="126" t="s">
        <v>1356</v>
      </c>
    </row>
    <row r="9045" spans="1:4" ht="30" x14ac:dyDescent="0.2">
      <c r="A9045" s="33">
        <v>38924</v>
      </c>
      <c r="B9045" s="124" t="s">
        <v>22426</v>
      </c>
      <c r="C9045" s="125" t="s">
        <v>14755</v>
      </c>
      <c r="D9045" s="126" t="s">
        <v>943</v>
      </c>
    </row>
    <row r="9046" spans="1:4" ht="30" x14ac:dyDescent="0.2">
      <c r="A9046" s="33">
        <v>39305</v>
      </c>
      <c r="B9046" s="124" t="s">
        <v>22427</v>
      </c>
      <c r="C9046" s="125" t="s">
        <v>14755</v>
      </c>
      <c r="D9046" s="126" t="s">
        <v>22428</v>
      </c>
    </row>
    <row r="9047" spans="1:4" ht="30" x14ac:dyDescent="0.2">
      <c r="A9047" s="33">
        <v>39306</v>
      </c>
      <c r="B9047" s="124" t="s">
        <v>22429</v>
      </c>
      <c r="C9047" s="125" t="s">
        <v>14755</v>
      </c>
      <c r="D9047" s="126" t="s">
        <v>22430</v>
      </c>
    </row>
    <row r="9048" spans="1:4" ht="30" x14ac:dyDescent="0.2">
      <c r="A9048" s="33">
        <v>38928</v>
      </c>
      <c r="B9048" s="124" t="s">
        <v>22431</v>
      </c>
      <c r="C9048" s="125" t="s">
        <v>14755</v>
      </c>
      <c r="D9048" s="126" t="s">
        <v>22432</v>
      </c>
    </row>
    <row r="9049" spans="1:4" ht="30" x14ac:dyDescent="0.2">
      <c r="A9049" s="33">
        <v>38929</v>
      </c>
      <c r="B9049" s="124" t="s">
        <v>22433</v>
      </c>
      <c r="C9049" s="125" t="s">
        <v>14755</v>
      </c>
      <c r="D9049" s="126" t="s">
        <v>546</v>
      </c>
    </row>
    <row r="9050" spans="1:4" ht="30" x14ac:dyDescent="0.2">
      <c r="A9050" s="33">
        <v>39307</v>
      </c>
      <c r="B9050" s="124" t="s">
        <v>22434</v>
      </c>
      <c r="C9050" s="125" t="s">
        <v>14755</v>
      </c>
      <c r="D9050" s="126" t="s">
        <v>14241</v>
      </c>
    </row>
    <row r="9051" spans="1:4" ht="30" x14ac:dyDescent="0.2">
      <c r="A9051" s="33">
        <v>38930</v>
      </c>
      <c r="B9051" s="124" t="s">
        <v>22435</v>
      </c>
      <c r="C9051" s="125" t="s">
        <v>14755</v>
      </c>
      <c r="D9051" s="126" t="s">
        <v>22436</v>
      </c>
    </row>
    <row r="9052" spans="1:4" ht="30" x14ac:dyDescent="0.2">
      <c r="A9052" s="33">
        <v>38931</v>
      </c>
      <c r="B9052" s="124" t="s">
        <v>22437</v>
      </c>
      <c r="C9052" s="125" t="s">
        <v>14755</v>
      </c>
      <c r="D9052" s="126" t="s">
        <v>17849</v>
      </c>
    </row>
    <row r="9053" spans="1:4" ht="30" x14ac:dyDescent="0.2">
      <c r="A9053" s="33">
        <v>38932</v>
      </c>
      <c r="B9053" s="124" t="s">
        <v>22438</v>
      </c>
      <c r="C9053" s="125" t="s">
        <v>14755</v>
      </c>
      <c r="D9053" s="126" t="s">
        <v>2438</v>
      </c>
    </row>
    <row r="9054" spans="1:4" ht="30" x14ac:dyDescent="0.2">
      <c r="A9054" s="33">
        <v>38934</v>
      </c>
      <c r="B9054" s="124" t="s">
        <v>22439</v>
      </c>
      <c r="C9054" s="125" t="s">
        <v>14755</v>
      </c>
      <c r="D9054" s="126" t="s">
        <v>759</v>
      </c>
    </row>
    <row r="9055" spans="1:4" ht="30" x14ac:dyDescent="0.2">
      <c r="A9055" s="33">
        <v>38935</v>
      </c>
      <c r="B9055" s="124" t="s">
        <v>22440</v>
      </c>
      <c r="C9055" s="125" t="s">
        <v>14755</v>
      </c>
      <c r="D9055" s="126" t="s">
        <v>13772</v>
      </c>
    </row>
    <row r="9056" spans="1:4" ht="30" x14ac:dyDescent="0.2">
      <c r="A9056" s="33">
        <v>38936</v>
      </c>
      <c r="B9056" s="124" t="s">
        <v>22441</v>
      </c>
      <c r="C9056" s="125" t="s">
        <v>14755</v>
      </c>
      <c r="D9056" s="126" t="s">
        <v>7077</v>
      </c>
    </row>
    <row r="9057" spans="1:4" ht="30" x14ac:dyDescent="0.2">
      <c r="A9057" s="33">
        <v>38937</v>
      </c>
      <c r="B9057" s="124" t="s">
        <v>22442</v>
      </c>
      <c r="C9057" s="125" t="s">
        <v>14755</v>
      </c>
      <c r="D9057" s="126" t="s">
        <v>874</v>
      </c>
    </row>
    <row r="9058" spans="1:4" ht="30" x14ac:dyDescent="0.2">
      <c r="A9058" s="33">
        <v>38938</v>
      </c>
      <c r="B9058" s="124" t="s">
        <v>22443</v>
      </c>
      <c r="C9058" s="125" t="s">
        <v>14755</v>
      </c>
      <c r="D9058" s="126" t="s">
        <v>13530</v>
      </c>
    </row>
    <row r="9059" spans="1:4" ht="15" x14ac:dyDescent="0.2">
      <c r="A9059" s="33">
        <v>3489</v>
      </c>
      <c r="B9059" s="124" t="s">
        <v>22444</v>
      </c>
      <c r="C9059" s="125" t="s">
        <v>14755</v>
      </c>
      <c r="D9059" s="126" t="s">
        <v>1029</v>
      </c>
    </row>
    <row r="9060" spans="1:4" ht="15" x14ac:dyDescent="0.2">
      <c r="A9060" s="33">
        <v>20151</v>
      </c>
      <c r="B9060" s="124" t="s">
        <v>22445</v>
      </c>
      <c r="C9060" s="125" t="s">
        <v>14755</v>
      </c>
      <c r="D9060" s="126" t="s">
        <v>14555</v>
      </c>
    </row>
    <row r="9061" spans="1:4" ht="15" x14ac:dyDescent="0.2">
      <c r="A9061" s="33">
        <v>20152</v>
      </c>
      <c r="B9061" s="124" t="s">
        <v>22446</v>
      </c>
      <c r="C9061" s="125" t="s">
        <v>14755</v>
      </c>
      <c r="D9061" s="126" t="s">
        <v>22447</v>
      </c>
    </row>
    <row r="9062" spans="1:4" ht="15" x14ac:dyDescent="0.2">
      <c r="A9062" s="33">
        <v>20148</v>
      </c>
      <c r="B9062" s="124" t="s">
        <v>22448</v>
      </c>
      <c r="C9062" s="125" t="s">
        <v>14755</v>
      </c>
      <c r="D9062" s="126" t="s">
        <v>92</v>
      </c>
    </row>
    <row r="9063" spans="1:4" ht="15" x14ac:dyDescent="0.2">
      <c r="A9063" s="33">
        <v>20149</v>
      </c>
      <c r="B9063" s="124" t="s">
        <v>22449</v>
      </c>
      <c r="C9063" s="125" t="s">
        <v>14755</v>
      </c>
      <c r="D9063" s="126" t="s">
        <v>1530</v>
      </c>
    </row>
    <row r="9064" spans="1:4" ht="15" x14ac:dyDescent="0.2">
      <c r="A9064" s="33">
        <v>20150</v>
      </c>
      <c r="B9064" s="124" t="s">
        <v>22450</v>
      </c>
      <c r="C9064" s="125" t="s">
        <v>14755</v>
      </c>
      <c r="D9064" s="126" t="s">
        <v>13498</v>
      </c>
    </row>
    <row r="9065" spans="1:4" ht="15" x14ac:dyDescent="0.2">
      <c r="A9065" s="33">
        <v>20157</v>
      </c>
      <c r="B9065" s="124" t="s">
        <v>22451</v>
      </c>
      <c r="C9065" s="125" t="s">
        <v>14755</v>
      </c>
      <c r="D9065" s="126" t="s">
        <v>2584</v>
      </c>
    </row>
    <row r="9066" spans="1:4" ht="15" x14ac:dyDescent="0.2">
      <c r="A9066" s="33">
        <v>20158</v>
      </c>
      <c r="B9066" s="124" t="s">
        <v>22452</v>
      </c>
      <c r="C9066" s="125" t="s">
        <v>14755</v>
      </c>
      <c r="D9066" s="126" t="s">
        <v>22453</v>
      </c>
    </row>
    <row r="9067" spans="1:4" ht="15" x14ac:dyDescent="0.2">
      <c r="A9067" s="33">
        <v>20154</v>
      </c>
      <c r="B9067" s="124" t="s">
        <v>22454</v>
      </c>
      <c r="C9067" s="125" t="s">
        <v>14755</v>
      </c>
      <c r="D9067" s="126" t="s">
        <v>723</v>
      </c>
    </row>
    <row r="9068" spans="1:4" ht="15" x14ac:dyDescent="0.2">
      <c r="A9068" s="33">
        <v>20155</v>
      </c>
      <c r="B9068" s="124" t="s">
        <v>22455</v>
      </c>
      <c r="C9068" s="125" t="s">
        <v>14755</v>
      </c>
      <c r="D9068" s="126" t="s">
        <v>17888</v>
      </c>
    </row>
    <row r="9069" spans="1:4" ht="15" x14ac:dyDescent="0.2">
      <c r="A9069" s="33">
        <v>20156</v>
      </c>
      <c r="B9069" s="124" t="s">
        <v>22456</v>
      </c>
      <c r="C9069" s="125" t="s">
        <v>14755</v>
      </c>
      <c r="D9069" s="126" t="s">
        <v>7438</v>
      </c>
    </row>
    <row r="9070" spans="1:4" ht="15" x14ac:dyDescent="0.2">
      <c r="A9070" s="33">
        <v>3512</v>
      </c>
      <c r="B9070" s="124" t="s">
        <v>22457</v>
      </c>
      <c r="C9070" s="125" t="s">
        <v>14755</v>
      </c>
      <c r="D9070" s="126" t="s">
        <v>22458</v>
      </c>
    </row>
    <row r="9071" spans="1:4" ht="15" x14ac:dyDescent="0.2">
      <c r="A9071" s="33">
        <v>3499</v>
      </c>
      <c r="B9071" s="124" t="s">
        <v>22459</v>
      </c>
      <c r="C9071" s="125" t="s">
        <v>14755</v>
      </c>
      <c r="D9071" s="126" t="s">
        <v>859</v>
      </c>
    </row>
    <row r="9072" spans="1:4" ht="15" x14ac:dyDescent="0.2">
      <c r="A9072" s="33">
        <v>3500</v>
      </c>
      <c r="B9072" s="124" t="s">
        <v>22460</v>
      </c>
      <c r="C9072" s="125" t="s">
        <v>14755</v>
      </c>
      <c r="D9072" s="126" t="s">
        <v>392</v>
      </c>
    </row>
    <row r="9073" spans="1:4" ht="15" x14ac:dyDescent="0.2">
      <c r="A9073" s="33">
        <v>3501</v>
      </c>
      <c r="B9073" s="124" t="s">
        <v>22461</v>
      </c>
      <c r="C9073" s="125" t="s">
        <v>14755</v>
      </c>
      <c r="D9073" s="126" t="s">
        <v>88</v>
      </c>
    </row>
    <row r="9074" spans="1:4" ht="15" x14ac:dyDescent="0.2">
      <c r="A9074" s="33">
        <v>3502</v>
      </c>
      <c r="B9074" s="124" t="s">
        <v>22462</v>
      </c>
      <c r="C9074" s="125" t="s">
        <v>14755</v>
      </c>
      <c r="D9074" s="126" t="s">
        <v>4179</v>
      </c>
    </row>
    <row r="9075" spans="1:4" ht="15" x14ac:dyDescent="0.2">
      <c r="A9075" s="33">
        <v>3503</v>
      </c>
      <c r="B9075" s="124" t="s">
        <v>22463</v>
      </c>
      <c r="C9075" s="125" t="s">
        <v>14755</v>
      </c>
      <c r="D9075" s="126" t="s">
        <v>13641</v>
      </c>
    </row>
    <row r="9076" spans="1:4" ht="15" x14ac:dyDescent="0.2">
      <c r="A9076" s="33">
        <v>3477</v>
      </c>
      <c r="B9076" s="124" t="s">
        <v>22464</v>
      </c>
      <c r="C9076" s="125" t="s">
        <v>14755</v>
      </c>
      <c r="D9076" s="126" t="s">
        <v>13681</v>
      </c>
    </row>
    <row r="9077" spans="1:4" ht="15" x14ac:dyDescent="0.2">
      <c r="A9077" s="33">
        <v>3478</v>
      </c>
      <c r="B9077" s="124" t="s">
        <v>22465</v>
      </c>
      <c r="C9077" s="125" t="s">
        <v>14755</v>
      </c>
      <c r="D9077" s="126" t="s">
        <v>17983</v>
      </c>
    </row>
    <row r="9078" spans="1:4" ht="15" x14ac:dyDescent="0.2">
      <c r="A9078" s="33">
        <v>3525</v>
      </c>
      <c r="B9078" s="124" t="s">
        <v>22466</v>
      </c>
      <c r="C9078" s="125" t="s">
        <v>14755</v>
      </c>
      <c r="D9078" s="126" t="s">
        <v>22467</v>
      </c>
    </row>
    <row r="9079" spans="1:4" ht="15" x14ac:dyDescent="0.2">
      <c r="A9079" s="33">
        <v>3511</v>
      </c>
      <c r="B9079" s="124" t="s">
        <v>22468</v>
      </c>
      <c r="C9079" s="125" t="s">
        <v>14755</v>
      </c>
      <c r="D9079" s="126" t="s">
        <v>22469</v>
      </c>
    </row>
    <row r="9080" spans="1:4" ht="30" x14ac:dyDescent="0.2">
      <c r="A9080" s="33">
        <v>38917</v>
      </c>
      <c r="B9080" s="124" t="s">
        <v>22470</v>
      </c>
      <c r="C9080" s="125" t="s">
        <v>14755</v>
      </c>
      <c r="D9080" s="126" t="s">
        <v>495</v>
      </c>
    </row>
    <row r="9081" spans="1:4" ht="30" x14ac:dyDescent="0.2">
      <c r="A9081" s="33">
        <v>38919</v>
      </c>
      <c r="B9081" s="124" t="s">
        <v>22471</v>
      </c>
      <c r="C9081" s="125" t="s">
        <v>14755</v>
      </c>
      <c r="D9081" s="126" t="s">
        <v>3755</v>
      </c>
    </row>
    <row r="9082" spans="1:4" ht="30" x14ac:dyDescent="0.2">
      <c r="A9082" s="33">
        <v>38922</v>
      </c>
      <c r="B9082" s="124" t="s">
        <v>22472</v>
      </c>
      <c r="C9082" s="125" t="s">
        <v>14755</v>
      </c>
      <c r="D9082" s="126" t="s">
        <v>1266</v>
      </c>
    </row>
    <row r="9083" spans="1:4" ht="30" x14ac:dyDescent="0.2">
      <c r="A9083" s="33">
        <v>38921</v>
      </c>
      <c r="B9083" s="124" t="s">
        <v>22473</v>
      </c>
      <c r="C9083" s="125" t="s">
        <v>14755</v>
      </c>
      <c r="D9083" s="126" t="s">
        <v>5388</v>
      </c>
    </row>
    <row r="9084" spans="1:4" ht="30" x14ac:dyDescent="0.2">
      <c r="A9084" s="33">
        <v>38918</v>
      </c>
      <c r="B9084" s="124" t="s">
        <v>22474</v>
      </c>
      <c r="C9084" s="125" t="s">
        <v>14755</v>
      </c>
      <c r="D9084" s="126" t="s">
        <v>3444</v>
      </c>
    </row>
    <row r="9085" spans="1:4" ht="30" x14ac:dyDescent="0.2">
      <c r="A9085" s="33">
        <v>38920</v>
      </c>
      <c r="B9085" s="124" t="s">
        <v>22475</v>
      </c>
      <c r="C9085" s="125" t="s">
        <v>14755</v>
      </c>
      <c r="D9085" s="126" t="s">
        <v>507</v>
      </c>
    </row>
    <row r="9086" spans="1:4" ht="45" x14ac:dyDescent="0.2">
      <c r="A9086" s="33">
        <v>3104</v>
      </c>
      <c r="B9086" s="124" t="s">
        <v>22476</v>
      </c>
      <c r="C9086" s="125" t="s">
        <v>1402</v>
      </c>
      <c r="D9086" s="126" t="s">
        <v>22477</v>
      </c>
    </row>
    <row r="9087" spans="1:4" ht="30" x14ac:dyDescent="0.2">
      <c r="A9087" s="33">
        <v>12032</v>
      </c>
      <c r="B9087" s="124" t="s">
        <v>22478</v>
      </c>
      <c r="C9087" s="125" t="s">
        <v>1399</v>
      </c>
      <c r="D9087" s="126" t="s">
        <v>322</v>
      </c>
    </row>
    <row r="9088" spans="1:4" ht="30" x14ac:dyDescent="0.2">
      <c r="A9088" s="33">
        <v>12030</v>
      </c>
      <c r="B9088" s="124" t="s">
        <v>22479</v>
      </c>
      <c r="C9088" s="125" t="s">
        <v>1399</v>
      </c>
      <c r="D9088" s="126" t="s">
        <v>22480</v>
      </c>
    </row>
    <row r="9089" spans="1:4" ht="15" x14ac:dyDescent="0.2">
      <c r="A9089" s="33">
        <v>10908</v>
      </c>
      <c r="B9089" s="124" t="s">
        <v>22481</v>
      </c>
      <c r="C9089" s="125" t="s">
        <v>14755</v>
      </c>
      <c r="D9089" s="126" t="s">
        <v>434</v>
      </c>
    </row>
    <row r="9090" spans="1:4" ht="15" x14ac:dyDescent="0.2">
      <c r="A9090" s="33">
        <v>10909</v>
      </c>
      <c r="B9090" s="124" t="s">
        <v>22482</v>
      </c>
      <c r="C9090" s="125" t="s">
        <v>14755</v>
      </c>
      <c r="D9090" s="126" t="s">
        <v>22483</v>
      </c>
    </row>
    <row r="9091" spans="1:4" ht="15" x14ac:dyDescent="0.2">
      <c r="A9091" s="33">
        <v>3669</v>
      </c>
      <c r="B9091" s="124" t="s">
        <v>22484</v>
      </c>
      <c r="C9091" s="125" t="s">
        <v>14755</v>
      </c>
      <c r="D9091" s="126" t="s">
        <v>22485</v>
      </c>
    </row>
    <row r="9092" spans="1:4" ht="15" x14ac:dyDescent="0.2">
      <c r="A9092" s="33">
        <v>20138</v>
      </c>
      <c r="B9092" s="124" t="s">
        <v>22486</v>
      </c>
      <c r="C9092" s="125" t="s">
        <v>14755</v>
      </c>
      <c r="D9092" s="126" t="s">
        <v>14416</v>
      </c>
    </row>
    <row r="9093" spans="1:4" ht="15" x14ac:dyDescent="0.2">
      <c r="A9093" s="33">
        <v>20139</v>
      </c>
      <c r="B9093" s="124" t="s">
        <v>22487</v>
      </c>
      <c r="C9093" s="125" t="s">
        <v>14755</v>
      </c>
      <c r="D9093" s="126" t="s">
        <v>22488</v>
      </c>
    </row>
    <row r="9094" spans="1:4" ht="15" x14ac:dyDescent="0.2">
      <c r="A9094" s="33">
        <v>3668</v>
      </c>
      <c r="B9094" s="124" t="s">
        <v>22489</v>
      </c>
      <c r="C9094" s="125" t="s">
        <v>14755</v>
      </c>
      <c r="D9094" s="126" t="s">
        <v>13823</v>
      </c>
    </row>
    <row r="9095" spans="1:4" ht="15" x14ac:dyDescent="0.2">
      <c r="A9095" s="33">
        <v>3656</v>
      </c>
      <c r="B9095" s="124" t="s">
        <v>22490</v>
      </c>
      <c r="C9095" s="125" t="s">
        <v>14755</v>
      </c>
      <c r="D9095" s="126" t="s">
        <v>834</v>
      </c>
    </row>
    <row r="9096" spans="1:4" ht="15" x14ac:dyDescent="0.2">
      <c r="A9096" s="33">
        <v>10911</v>
      </c>
      <c r="B9096" s="124" t="s">
        <v>22491</v>
      </c>
      <c r="C9096" s="125" t="s">
        <v>14755</v>
      </c>
      <c r="D9096" s="126" t="s">
        <v>1077</v>
      </c>
    </row>
    <row r="9097" spans="1:4" ht="15" x14ac:dyDescent="0.2">
      <c r="A9097" s="33">
        <v>3654</v>
      </c>
      <c r="B9097" s="124" t="s">
        <v>22492</v>
      </c>
      <c r="C9097" s="125" t="s">
        <v>14755</v>
      </c>
      <c r="D9097" s="126" t="s">
        <v>285</v>
      </c>
    </row>
    <row r="9098" spans="1:4" ht="15" x14ac:dyDescent="0.2">
      <c r="A9098" s="33">
        <v>3664</v>
      </c>
      <c r="B9098" s="124" t="s">
        <v>22493</v>
      </c>
      <c r="C9098" s="125" t="s">
        <v>14755</v>
      </c>
      <c r="D9098" s="126" t="s">
        <v>733</v>
      </c>
    </row>
    <row r="9099" spans="1:4" ht="15" x14ac:dyDescent="0.2">
      <c r="A9099" s="33">
        <v>3657</v>
      </c>
      <c r="B9099" s="124" t="s">
        <v>22494</v>
      </c>
      <c r="C9099" s="125" t="s">
        <v>14755</v>
      </c>
      <c r="D9099" s="126" t="s">
        <v>861</v>
      </c>
    </row>
    <row r="9100" spans="1:4" ht="15" x14ac:dyDescent="0.2">
      <c r="A9100" s="33">
        <v>12625</v>
      </c>
      <c r="B9100" s="124" t="s">
        <v>22495</v>
      </c>
      <c r="C9100" s="125" t="s">
        <v>14755</v>
      </c>
      <c r="D9100" s="126" t="s">
        <v>897</v>
      </c>
    </row>
    <row r="9101" spans="1:4" ht="15" x14ac:dyDescent="0.2">
      <c r="A9101" s="33">
        <v>20136</v>
      </c>
      <c r="B9101" s="124" t="s">
        <v>22496</v>
      </c>
      <c r="C9101" s="125" t="s">
        <v>14755</v>
      </c>
      <c r="D9101" s="126" t="s">
        <v>16570</v>
      </c>
    </row>
    <row r="9102" spans="1:4" ht="15" x14ac:dyDescent="0.2">
      <c r="A9102" s="33">
        <v>20144</v>
      </c>
      <c r="B9102" s="124" t="s">
        <v>22497</v>
      </c>
      <c r="C9102" s="125" t="s">
        <v>14755</v>
      </c>
      <c r="D9102" s="126" t="s">
        <v>13352</v>
      </c>
    </row>
    <row r="9103" spans="1:4" ht="15" x14ac:dyDescent="0.2">
      <c r="A9103" s="33">
        <v>20143</v>
      </c>
      <c r="B9103" s="124" t="s">
        <v>22498</v>
      </c>
      <c r="C9103" s="125" t="s">
        <v>14755</v>
      </c>
      <c r="D9103" s="126" t="s">
        <v>13572</v>
      </c>
    </row>
    <row r="9104" spans="1:4" ht="15" x14ac:dyDescent="0.2">
      <c r="A9104" s="33">
        <v>20145</v>
      </c>
      <c r="B9104" s="124" t="s">
        <v>22499</v>
      </c>
      <c r="C9104" s="125" t="s">
        <v>14755</v>
      </c>
      <c r="D9104" s="126" t="s">
        <v>22500</v>
      </c>
    </row>
    <row r="9105" spans="1:4" ht="15" x14ac:dyDescent="0.2">
      <c r="A9105" s="33">
        <v>20146</v>
      </c>
      <c r="B9105" s="124" t="s">
        <v>22501</v>
      </c>
      <c r="C9105" s="125" t="s">
        <v>14755</v>
      </c>
      <c r="D9105" s="126" t="s">
        <v>22502</v>
      </c>
    </row>
    <row r="9106" spans="1:4" ht="15" x14ac:dyDescent="0.2">
      <c r="A9106" s="33">
        <v>20140</v>
      </c>
      <c r="B9106" s="124" t="s">
        <v>22503</v>
      </c>
      <c r="C9106" s="125" t="s">
        <v>14755</v>
      </c>
      <c r="D9106" s="126" t="s">
        <v>752</v>
      </c>
    </row>
    <row r="9107" spans="1:4" ht="15" x14ac:dyDescent="0.2">
      <c r="A9107" s="33">
        <v>20141</v>
      </c>
      <c r="B9107" s="124" t="s">
        <v>22504</v>
      </c>
      <c r="C9107" s="125" t="s">
        <v>14755</v>
      </c>
      <c r="D9107" s="126" t="s">
        <v>13531</v>
      </c>
    </row>
    <row r="9108" spans="1:4" ht="15" x14ac:dyDescent="0.2">
      <c r="A9108" s="33">
        <v>20142</v>
      </c>
      <c r="B9108" s="124" t="s">
        <v>22505</v>
      </c>
      <c r="C9108" s="125" t="s">
        <v>14755</v>
      </c>
      <c r="D9108" s="126" t="s">
        <v>928</v>
      </c>
    </row>
    <row r="9109" spans="1:4" ht="15" x14ac:dyDescent="0.2">
      <c r="A9109" s="33">
        <v>3659</v>
      </c>
      <c r="B9109" s="124" t="s">
        <v>22506</v>
      </c>
      <c r="C9109" s="125" t="s">
        <v>14755</v>
      </c>
      <c r="D9109" s="126" t="s">
        <v>1257</v>
      </c>
    </row>
    <row r="9110" spans="1:4" ht="15" x14ac:dyDescent="0.2">
      <c r="A9110" s="33">
        <v>3660</v>
      </c>
      <c r="B9110" s="124" t="s">
        <v>22507</v>
      </c>
      <c r="C9110" s="125" t="s">
        <v>14755</v>
      </c>
      <c r="D9110" s="126" t="s">
        <v>22508</v>
      </c>
    </row>
    <row r="9111" spans="1:4" ht="15" x14ac:dyDescent="0.2">
      <c r="A9111" s="33">
        <v>3662</v>
      </c>
      <c r="B9111" s="124" t="s">
        <v>22509</v>
      </c>
      <c r="C9111" s="125" t="s">
        <v>14755</v>
      </c>
      <c r="D9111" s="126" t="s">
        <v>467</v>
      </c>
    </row>
    <row r="9112" spans="1:4" ht="15" x14ac:dyDescent="0.2">
      <c r="A9112" s="33">
        <v>3661</v>
      </c>
      <c r="B9112" s="124" t="s">
        <v>22510</v>
      </c>
      <c r="C9112" s="125" t="s">
        <v>14755</v>
      </c>
      <c r="D9112" s="126" t="s">
        <v>790</v>
      </c>
    </row>
    <row r="9113" spans="1:4" ht="15" x14ac:dyDescent="0.2">
      <c r="A9113" s="33">
        <v>3658</v>
      </c>
      <c r="B9113" s="124" t="s">
        <v>22511</v>
      </c>
      <c r="C9113" s="125" t="s">
        <v>14755</v>
      </c>
      <c r="D9113" s="126" t="s">
        <v>13837</v>
      </c>
    </row>
    <row r="9114" spans="1:4" ht="15" x14ac:dyDescent="0.2">
      <c r="A9114" s="33">
        <v>3670</v>
      </c>
      <c r="B9114" s="124" t="s">
        <v>22512</v>
      </c>
      <c r="C9114" s="125" t="s">
        <v>14755</v>
      </c>
      <c r="D9114" s="126" t="s">
        <v>5292</v>
      </c>
    </row>
    <row r="9115" spans="1:4" ht="15" x14ac:dyDescent="0.2">
      <c r="A9115" s="33">
        <v>3666</v>
      </c>
      <c r="B9115" s="124" t="s">
        <v>22513</v>
      </c>
      <c r="C9115" s="125" t="s">
        <v>14755</v>
      </c>
      <c r="D9115" s="126" t="s">
        <v>763</v>
      </c>
    </row>
    <row r="9116" spans="1:4" ht="15" x14ac:dyDescent="0.2">
      <c r="A9116" s="33">
        <v>14157</v>
      </c>
      <c r="B9116" s="124" t="s">
        <v>22514</v>
      </c>
      <c r="C9116" s="125" t="s">
        <v>14755</v>
      </c>
      <c r="D9116" s="126" t="s">
        <v>236</v>
      </c>
    </row>
    <row r="9117" spans="1:4" ht="15" x14ac:dyDescent="0.2">
      <c r="A9117" s="33">
        <v>3653</v>
      </c>
      <c r="B9117" s="124" t="s">
        <v>22515</v>
      </c>
      <c r="C9117" s="125" t="s">
        <v>14755</v>
      </c>
      <c r="D9117" s="126" t="s">
        <v>17729</v>
      </c>
    </row>
    <row r="9118" spans="1:4" ht="15" x14ac:dyDescent="0.2">
      <c r="A9118" s="33">
        <v>3649</v>
      </c>
      <c r="B9118" s="124" t="s">
        <v>22516</v>
      </c>
      <c r="C9118" s="125" t="s">
        <v>14755</v>
      </c>
      <c r="D9118" s="126" t="s">
        <v>14278</v>
      </c>
    </row>
    <row r="9119" spans="1:4" ht="30" x14ac:dyDescent="0.2">
      <c r="A9119" s="33">
        <v>42696</v>
      </c>
      <c r="B9119" s="124" t="s">
        <v>22517</v>
      </c>
      <c r="C9119" s="125" t="s">
        <v>14755</v>
      </c>
      <c r="D9119" s="126" t="s">
        <v>22518</v>
      </c>
    </row>
    <row r="9120" spans="1:4" ht="30" x14ac:dyDescent="0.2">
      <c r="A9120" s="33">
        <v>42697</v>
      </c>
      <c r="B9120" s="124" t="s">
        <v>22519</v>
      </c>
      <c r="C9120" s="125" t="s">
        <v>14755</v>
      </c>
      <c r="D9120" s="126" t="s">
        <v>22520</v>
      </c>
    </row>
    <row r="9121" spans="1:4" ht="30" x14ac:dyDescent="0.2">
      <c r="A9121" s="33">
        <v>42698</v>
      </c>
      <c r="B9121" s="124" t="s">
        <v>22521</v>
      </c>
      <c r="C9121" s="125" t="s">
        <v>14755</v>
      </c>
      <c r="D9121" s="126" t="s">
        <v>22522</v>
      </c>
    </row>
    <row r="9122" spans="1:4" ht="15" x14ac:dyDescent="0.2">
      <c r="A9122" s="33">
        <v>39875</v>
      </c>
      <c r="B9122" s="124" t="s">
        <v>22523</v>
      </c>
      <c r="C9122" s="125" t="s">
        <v>14755</v>
      </c>
      <c r="D9122" s="126" t="s">
        <v>22524</v>
      </c>
    </row>
    <row r="9123" spans="1:4" ht="15" x14ac:dyDescent="0.2">
      <c r="A9123" s="33">
        <v>39876</v>
      </c>
      <c r="B9123" s="124" t="s">
        <v>22525</v>
      </c>
      <c r="C9123" s="125" t="s">
        <v>14755</v>
      </c>
      <c r="D9123" s="126" t="s">
        <v>22526</v>
      </c>
    </row>
    <row r="9124" spans="1:4" ht="15" x14ac:dyDescent="0.2">
      <c r="A9124" s="33">
        <v>39877</v>
      </c>
      <c r="B9124" s="124" t="s">
        <v>22527</v>
      </c>
      <c r="C9124" s="125" t="s">
        <v>14755</v>
      </c>
      <c r="D9124" s="126" t="s">
        <v>22528</v>
      </c>
    </row>
    <row r="9125" spans="1:4" ht="15" x14ac:dyDescent="0.2">
      <c r="A9125" s="33">
        <v>39878</v>
      </c>
      <c r="B9125" s="124" t="s">
        <v>22529</v>
      </c>
      <c r="C9125" s="125" t="s">
        <v>14755</v>
      </c>
      <c r="D9125" s="126" t="s">
        <v>22530</v>
      </c>
    </row>
    <row r="9126" spans="1:4" ht="15" x14ac:dyDescent="0.2">
      <c r="A9126" s="33">
        <v>39872</v>
      </c>
      <c r="B9126" s="124" t="s">
        <v>22531</v>
      </c>
      <c r="C9126" s="125" t="s">
        <v>14755</v>
      </c>
      <c r="D9126" s="126" t="s">
        <v>22532</v>
      </c>
    </row>
    <row r="9127" spans="1:4" ht="15" x14ac:dyDescent="0.2">
      <c r="A9127" s="33">
        <v>39873</v>
      </c>
      <c r="B9127" s="124" t="s">
        <v>22533</v>
      </c>
      <c r="C9127" s="125" t="s">
        <v>14755</v>
      </c>
      <c r="D9127" s="126" t="s">
        <v>14201</v>
      </c>
    </row>
    <row r="9128" spans="1:4" ht="15" x14ac:dyDescent="0.2">
      <c r="A9128" s="33">
        <v>39874</v>
      </c>
      <c r="B9128" s="124" t="s">
        <v>22534</v>
      </c>
      <c r="C9128" s="125" t="s">
        <v>14755</v>
      </c>
      <c r="D9128" s="126" t="s">
        <v>22535</v>
      </c>
    </row>
    <row r="9129" spans="1:4" ht="15" x14ac:dyDescent="0.2">
      <c r="A9129" s="33">
        <v>3674</v>
      </c>
      <c r="B9129" s="124" t="s">
        <v>22536</v>
      </c>
      <c r="C9129" s="125" t="s">
        <v>1394</v>
      </c>
      <c r="D9129" s="126" t="s">
        <v>17560</v>
      </c>
    </row>
    <row r="9130" spans="1:4" ht="15" x14ac:dyDescent="0.2">
      <c r="A9130" s="33">
        <v>3681</v>
      </c>
      <c r="B9130" s="124" t="s">
        <v>22537</v>
      </c>
      <c r="C9130" s="125" t="s">
        <v>1394</v>
      </c>
      <c r="D9130" s="126" t="s">
        <v>22538</v>
      </c>
    </row>
    <row r="9131" spans="1:4" ht="15" x14ac:dyDescent="0.2">
      <c r="A9131" s="33">
        <v>3676</v>
      </c>
      <c r="B9131" s="124" t="s">
        <v>22539</v>
      </c>
      <c r="C9131" s="125" t="s">
        <v>1394</v>
      </c>
      <c r="D9131" s="126" t="s">
        <v>22540</v>
      </c>
    </row>
    <row r="9132" spans="1:4" ht="15" x14ac:dyDescent="0.2">
      <c r="A9132" s="33">
        <v>3679</v>
      </c>
      <c r="B9132" s="124" t="s">
        <v>22541</v>
      </c>
      <c r="C9132" s="125" t="s">
        <v>1394</v>
      </c>
      <c r="D9132" s="126" t="s">
        <v>22542</v>
      </c>
    </row>
    <row r="9133" spans="1:4" ht="15" x14ac:dyDescent="0.2">
      <c r="A9133" s="33">
        <v>3672</v>
      </c>
      <c r="B9133" s="124" t="s">
        <v>22543</v>
      </c>
      <c r="C9133" s="125" t="s">
        <v>1394</v>
      </c>
      <c r="D9133" s="126" t="s">
        <v>204</v>
      </c>
    </row>
    <row r="9134" spans="1:4" ht="15" x14ac:dyDescent="0.2">
      <c r="A9134" s="33">
        <v>3671</v>
      </c>
      <c r="B9134" s="124" t="s">
        <v>22544</v>
      </c>
      <c r="C9134" s="125" t="s">
        <v>1394</v>
      </c>
      <c r="D9134" s="126" t="s">
        <v>1086</v>
      </c>
    </row>
    <row r="9135" spans="1:4" ht="15" x14ac:dyDescent="0.2">
      <c r="A9135" s="33">
        <v>3673</v>
      </c>
      <c r="B9135" s="124" t="s">
        <v>22545</v>
      </c>
      <c r="C9135" s="125" t="s">
        <v>1394</v>
      </c>
      <c r="D9135" s="126" t="s">
        <v>13561</v>
      </c>
    </row>
    <row r="9136" spans="1:4" ht="30" x14ac:dyDescent="0.2">
      <c r="A9136" s="33">
        <v>38394</v>
      </c>
      <c r="B9136" s="124" t="s">
        <v>22546</v>
      </c>
      <c r="C9136" s="125" t="s">
        <v>14755</v>
      </c>
      <c r="D9136" s="126" t="s">
        <v>22547</v>
      </c>
    </row>
    <row r="9137" spans="1:4" ht="15" x14ac:dyDescent="0.2">
      <c r="A9137" s="33">
        <v>3729</v>
      </c>
      <c r="B9137" s="124" t="s">
        <v>22548</v>
      </c>
      <c r="C9137" s="125" t="s">
        <v>14755</v>
      </c>
      <c r="D9137" s="126" t="s">
        <v>18787</v>
      </c>
    </row>
    <row r="9138" spans="1:4" ht="60" x14ac:dyDescent="0.2">
      <c r="A9138" s="33">
        <v>39357</v>
      </c>
      <c r="B9138" s="124" t="s">
        <v>22549</v>
      </c>
      <c r="C9138" s="125" t="s">
        <v>14755</v>
      </c>
      <c r="D9138" s="126" t="s">
        <v>22550</v>
      </c>
    </row>
    <row r="9139" spans="1:4" ht="60" x14ac:dyDescent="0.2">
      <c r="A9139" s="33">
        <v>39358</v>
      </c>
      <c r="B9139" s="124" t="s">
        <v>22551</v>
      </c>
      <c r="C9139" s="125" t="s">
        <v>14755</v>
      </c>
      <c r="D9139" s="126" t="s">
        <v>22552</v>
      </c>
    </row>
    <row r="9140" spans="1:4" ht="60" x14ac:dyDescent="0.2">
      <c r="A9140" s="33">
        <v>39356</v>
      </c>
      <c r="B9140" s="124" t="s">
        <v>22553</v>
      </c>
      <c r="C9140" s="125" t="s">
        <v>14755</v>
      </c>
      <c r="D9140" s="126" t="s">
        <v>22554</v>
      </c>
    </row>
    <row r="9141" spans="1:4" ht="60" x14ac:dyDescent="0.2">
      <c r="A9141" s="33">
        <v>39355</v>
      </c>
      <c r="B9141" s="124" t="s">
        <v>22555</v>
      </c>
      <c r="C9141" s="125" t="s">
        <v>14755</v>
      </c>
      <c r="D9141" s="126" t="s">
        <v>14703</v>
      </c>
    </row>
    <row r="9142" spans="1:4" ht="60" x14ac:dyDescent="0.2">
      <c r="A9142" s="33">
        <v>39353</v>
      </c>
      <c r="B9142" s="124" t="s">
        <v>22556</v>
      </c>
      <c r="C9142" s="125" t="s">
        <v>14755</v>
      </c>
      <c r="D9142" s="126" t="s">
        <v>22557</v>
      </c>
    </row>
    <row r="9143" spans="1:4" ht="60" x14ac:dyDescent="0.2">
      <c r="A9143" s="33">
        <v>39354</v>
      </c>
      <c r="B9143" s="124" t="s">
        <v>22558</v>
      </c>
      <c r="C9143" s="125" t="s">
        <v>14755</v>
      </c>
      <c r="D9143" s="126" t="s">
        <v>22559</v>
      </c>
    </row>
    <row r="9144" spans="1:4" ht="15" x14ac:dyDescent="0.2">
      <c r="A9144" s="33">
        <v>39398</v>
      </c>
      <c r="B9144" s="124" t="s">
        <v>22560</v>
      </c>
      <c r="C9144" s="125" t="s">
        <v>14755</v>
      </c>
      <c r="D9144" s="126" t="s">
        <v>1370</v>
      </c>
    </row>
    <row r="9145" spans="1:4" ht="30" x14ac:dyDescent="0.2">
      <c r="A9145" s="33">
        <v>13343</v>
      </c>
      <c r="B9145" s="124" t="s">
        <v>22561</v>
      </c>
      <c r="C9145" s="125" t="s">
        <v>14755</v>
      </c>
      <c r="D9145" s="126" t="s">
        <v>22562</v>
      </c>
    </row>
    <row r="9146" spans="1:4" ht="30" x14ac:dyDescent="0.2">
      <c r="A9146" s="33">
        <v>12118</v>
      </c>
      <c r="B9146" s="124" t="s">
        <v>22563</v>
      </c>
      <c r="C9146" s="125" t="s">
        <v>14755</v>
      </c>
      <c r="D9146" s="126" t="s">
        <v>862</v>
      </c>
    </row>
    <row r="9147" spans="1:4" ht="45" x14ac:dyDescent="0.2">
      <c r="A9147" s="33">
        <v>39482</v>
      </c>
      <c r="B9147" s="124" t="s">
        <v>22564</v>
      </c>
      <c r="C9147" s="125" t="s">
        <v>14755</v>
      </c>
      <c r="D9147" s="126" t="s">
        <v>22565</v>
      </c>
    </row>
    <row r="9148" spans="1:4" ht="45" x14ac:dyDescent="0.2">
      <c r="A9148" s="33">
        <v>39486</v>
      </c>
      <c r="B9148" s="124" t="s">
        <v>22566</v>
      </c>
      <c r="C9148" s="125" t="s">
        <v>14755</v>
      </c>
      <c r="D9148" s="126" t="s">
        <v>22567</v>
      </c>
    </row>
    <row r="9149" spans="1:4" ht="45" x14ac:dyDescent="0.2">
      <c r="A9149" s="33">
        <v>39483</v>
      </c>
      <c r="B9149" s="124" t="s">
        <v>22568</v>
      </c>
      <c r="C9149" s="125" t="s">
        <v>14755</v>
      </c>
      <c r="D9149" s="126" t="s">
        <v>22569</v>
      </c>
    </row>
    <row r="9150" spans="1:4" ht="45" x14ac:dyDescent="0.2">
      <c r="A9150" s="33">
        <v>39487</v>
      </c>
      <c r="B9150" s="124" t="s">
        <v>22570</v>
      </c>
      <c r="C9150" s="125" t="s">
        <v>14755</v>
      </c>
      <c r="D9150" s="126" t="s">
        <v>14593</v>
      </c>
    </row>
    <row r="9151" spans="1:4" ht="45" x14ac:dyDescent="0.2">
      <c r="A9151" s="33">
        <v>39484</v>
      </c>
      <c r="B9151" s="124" t="s">
        <v>22571</v>
      </c>
      <c r="C9151" s="125" t="s">
        <v>14755</v>
      </c>
      <c r="D9151" s="126" t="s">
        <v>22572</v>
      </c>
    </row>
    <row r="9152" spans="1:4" ht="45" x14ac:dyDescent="0.2">
      <c r="A9152" s="33">
        <v>39488</v>
      </c>
      <c r="B9152" s="124" t="s">
        <v>22573</v>
      </c>
      <c r="C9152" s="125" t="s">
        <v>14755</v>
      </c>
      <c r="D9152" s="126" t="s">
        <v>22574</v>
      </c>
    </row>
    <row r="9153" spans="1:4" ht="45" x14ac:dyDescent="0.2">
      <c r="A9153" s="33">
        <v>39485</v>
      </c>
      <c r="B9153" s="124" t="s">
        <v>22575</v>
      </c>
      <c r="C9153" s="125" t="s">
        <v>14755</v>
      </c>
      <c r="D9153" s="126" t="s">
        <v>22576</v>
      </c>
    </row>
    <row r="9154" spans="1:4" ht="45" x14ac:dyDescent="0.2">
      <c r="A9154" s="33">
        <v>39489</v>
      </c>
      <c r="B9154" s="124" t="s">
        <v>22577</v>
      </c>
      <c r="C9154" s="125" t="s">
        <v>14755</v>
      </c>
      <c r="D9154" s="126" t="s">
        <v>17384</v>
      </c>
    </row>
    <row r="9155" spans="1:4" ht="45" x14ac:dyDescent="0.2">
      <c r="A9155" s="33">
        <v>39494</v>
      </c>
      <c r="B9155" s="124" t="s">
        <v>22578</v>
      </c>
      <c r="C9155" s="125" t="s">
        <v>14755</v>
      </c>
      <c r="D9155" s="126" t="s">
        <v>22579</v>
      </c>
    </row>
    <row r="9156" spans="1:4" ht="45" x14ac:dyDescent="0.2">
      <c r="A9156" s="33">
        <v>39490</v>
      </c>
      <c r="B9156" s="124" t="s">
        <v>22580</v>
      </c>
      <c r="C9156" s="125" t="s">
        <v>14755</v>
      </c>
      <c r="D9156" s="126" t="s">
        <v>22581</v>
      </c>
    </row>
    <row r="9157" spans="1:4" ht="45" x14ac:dyDescent="0.2">
      <c r="A9157" s="33">
        <v>39495</v>
      </c>
      <c r="B9157" s="124" t="s">
        <v>22582</v>
      </c>
      <c r="C9157" s="125" t="s">
        <v>14755</v>
      </c>
      <c r="D9157" s="126" t="s">
        <v>22565</v>
      </c>
    </row>
    <row r="9158" spans="1:4" ht="45" x14ac:dyDescent="0.2">
      <c r="A9158" s="33">
        <v>39491</v>
      </c>
      <c r="B9158" s="124" t="s">
        <v>22583</v>
      </c>
      <c r="C9158" s="125" t="s">
        <v>14755</v>
      </c>
      <c r="D9158" s="126" t="s">
        <v>22584</v>
      </c>
    </row>
    <row r="9159" spans="1:4" ht="45" x14ac:dyDescent="0.2">
      <c r="A9159" s="33">
        <v>39496</v>
      </c>
      <c r="B9159" s="124" t="s">
        <v>22585</v>
      </c>
      <c r="C9159" s="125" t="s">
        <v>14755</v>
      </c>
      <c r="D9159" s="126" t="s">
        <v>22586</v>
      </c>
    </row>
    <row r="9160" spans="1:4" ht="45" x14ac:dyDescent="0.2">
      <c r="A9160" s="33">
        <v>39492</v>
      </c>
      <c r="B9160" s="124" t="s">
        <v>22587</v>
      </c>
      <c r="C9160" s="125" t="s">
        <v>14755</v>
      </c>
      <c r="D9160" s="126" t="s">
        <v>22588</v>
      </c>
    </row>
    <row r="9161" spans="1:4" ht="45" x14ac:dyDescent="0.2">
      <c r="A9161" s="33">
        <v>39497</v>
      </c>
      <c r="B9161" s="124" t="s">
        <v>22589</v>
      </c>
      <c r="C9161" s="125" t="s">
        <v>14755</v>
      </c>
      <c r="D9161" s="126" t="s">
        <v>22590</v>
      </c>
    </row>
    <row r="9162" spans="1:4" ht="45" x14ac:dyDescent="0.2">
      <c r="A9162" s="33">
        <v>39493</v>
      </c>
      <c r="B9162" s="124" t="s">
        <v>22591</v>
      </c>
      <c r="C9162" s="125" t="s">
        <v>14755</v>
      </c>
      <c r="D9162" s="126" t="s">
        <v>22592</v>
      </c>
    </row>
    <row r="9163" spans="1:4" ht="45" x14ac:dyDescent="0.2">
      <c r="A9163" s="33">
        <v>39500</v>
      </c>
      <c r="B9163" s="124" t="s">
        <v>22593</v>
      </c>
      <c r="C9163" s="125" t="s">
        <v>14755</v>
      </c>
      <c r="D9163" s="126" t="s">
        <v>22594</v>
      </c>
    </row>
    <row r="9164" spans="1:4" ht="45" x14ac:dyDescent="0.2">
      <c r="A9164" s="33">
        <v>39498</v>
      </c>
      <c r="B9164" s="124" t="s">
        <v>22595</v>
      </c>
      <c r="C9164" s="125" t="s">
        <v>14755</v>
      </c>
      <c r="D9164" s="126" t="s">
        <v>22596</v>
      </c>
    </row>
    <row r="9165" spans="1:4" ht="45" x14ac:dyDescent="0.2">
      <c r="A9165" s="33">
        <v>39501</v>
      </c>
      <c r="B9165" s="124" t="s">
        <v>22597</v>
      </c>
      <c r="C9165" s="125" t="s">
        <v>14755</v>
      </c>
      <c r="D9165" s="126" t="s">
        <v>22598</v>
      </c>
    </row>
    <row r="9166" spans="1:4" ht="45" x14ac:dyDescent="0.2">
      <c r="A9166" s="33">
        <v>39499</v>
      </c>
      <c r="B9166" s="124" t="s">
        <v>22599</v>
      </c>
      <c r="C9166" s="125" t="s">
        <v>14755</v>
      </c>
      <c r="D9166" s="126" t="s">
        <v>22600</v>
      </c>
    </row>
    <row r="9167" spans="1:4" ht="15" x14ac:dyDescent="0.2">
      <c r="A9167" s="33">
        <v>3733</v>
      </c>
      <c r="B9167" s="124" t="s">
        <v>22601</v>
      </c>
      <c r="C9167" s="125" t="s">
        <v>1409</v>
      </c>
      <c r="D9167" s="126" t="s">
        <v>22602</v>
      </c>
    </row>
    <row r="9168" spans="1:4" ht="15" x14ac:dyDescent="0.2">
      <c r="A9168" s="33">
        <v>3731</v>
      </c>
      <c r="B9168" s="124" t="s">
        <v>22603</v>
      </c>
      <c r="C9168" s="125" t="s">
        <v>1409</v>
      </c>
      <c r="D9168" s="126" t="s">
        <v>17635</v>
      </c>
    </row>
    <row r="9169" spans="1:4" ht="15" x14ac:dyDescent="0.2">
      <c r="A9169" s="33">
        <v>38137</v>
      </c>
      <c r="B9169" s="124" t="s">
        <v>22604</v>
      </c>
      <c r="C9169" s="125" t="s">
        <v>1409</v>
      </c>
      <c r="D9169" s="126" t="s">
        <v>17582</v>
      </c>
    </row>
    <row r="9170" spans="1:4" ht="15" x14ac:dyDescent="0.2">
      <c r="A9170" s="33">
        <v>38135</v>
      </c>
      <c r="B9170" s="124" t="s">
        <v>22605</v>
      </c>
      <c r="C9170" s="125" t="s">
        <v>1409</v>
      </c>
      <c r="D9170" s="126" t="s">
        <v>22606</v>
      </c>
    </row>
    <row r="9171" spans="1:4" ht="15" x14ac:dyDescent="0.2">
      <c r="A9171" s="33">
        <v>38138</v>
      </c>
      <c r="B9171" s="124" t="s">
        <v>22607</v>
      </c>
      <c r="C9171" s="125" t="s">
        <v>1409</v>
      </c>
      <c r="D9171" s="126" t="s">
        <v>22608</v>
      </c>
    </row>
    <row r="9172" spans="1:4" ht="30" x14ac:dyDescent="0.2">
      <c r="A9172" s="33">
        <v>3736</v>
      </c>
      <c r="B9172" s="124" t="s">
        <v>22609</v>
      </c>
      <c r="C9172" s="125" t="s">
        <v>1409</v>
      </c>
      <c r="D9172" s="126" t="s">
        <v>13745</v>
      </c>
    </row>
    <row r="9173" spans="1:4" ht="30" x14ac:dyDescent="0.2">
      <c r="A9173" s="33">
        <v>3741</v>
      </c>
      <c r="B9173" s="124" t="s">
        <v>22610</v>
      </c>
      <c r="C9173" s="125" t="s">
        <v>1409</v>
      </c>
      <c r="D9173" s="126" t="s">
        <v>770</v>
      </c>
    </row>
    <row r="9174" spans="1:4" ht="30" x14ac:dyDescent="0.2">
      <c r="A9174" s="33">
        <v>3745</v>
      </c>
      <c r="B9174" s="124" t="s">
        <v>22611</v>
      </c>
      <c r="C9174" s="125" t="s">
        <v>1409</v>
      </c>
      <c r="D9174" s="126" t="s">
        <v>13746</v>
      </c>
    </row>
    <row r="9175" spans="1:4" ht="30" x14ac:dyDescent="0.2">
      <c r="A9175" s="33">
        <v>3743</v>
      </c>
      <c r="B9175" s="124" t="s">
        <v>22612</v>
      </c>
      <c r="C9175" s="125" t="s">
        <v>1409</v>
      </c>
      <c r="D9175" s="126" t="s">
        <v>1158</v>
      </c>
    </row>
    <row r="9176" spans="1:4" ht="30" x14ac:dyDescent="0.2">
      <c r="A9176" s="33">
        <v>3744</v>
      </c>
      <c r="B9176" s="124" t="s">
        <v>22613</v>
      </c>
      <c r="C9176" s="125" t="s">
        <v>1409</v>
      </c>
      <c r="D9176" s="126" t="s">
        <v>404</v>
      </c>
    </row>
    <row r="9177" spans="1:4" ht="30" x14ac:dyDescent="0.2">
      <c r="A9177" s="33">
        <v>3739</v>
      </c>
      <c r="B9177" s="124" t="s">
        <v>22614</v>
      </c>
      <c r="C9177" s="125" t="s">
        <v>1409</v>
      </c>
      <c r="D9177" s="126" t="s">
        <v>5179</v>
      </c>
    </row>
    <row r="9178" spans="1:4" ht="30" x14ac:dyDescent="0.2">
      <c r="A9178" s="33">
        <v>3737</v>
      </c>
      <c r="B9178" s="124" t="s">
        <v>22615</v>
      </c>
      <c r="C9178" s="125" t="s">
        <v>1409</v>
      </c>
      <c r="D9178" s="126" t="s">
        <v>1270</v>
      </c>
    </row>
    <row r="9179" spans="1:4" ht="30" x14ac:dyDescent="0.2">
      <c r="A9179" s="33">
        <v>3738</v>
      </c>
      <c r="B9179" s="124" t="s">
        <v>22616</v>
      </c>
      <c r="C9179" s="125" t="s">
        <v>1409</v>
      </c>
      <c r="D9179" s="126" t="s">
        <v>5648</v>
      </c>
    </row>
    <row r="9180" spans="1:4" ht="30" x14ac:dyDescent="0.2">
      <c r="A9180" s="33">
        <v>3747</v>
      </c>
      <c r="B9180" s="124" t="s">
        <v>22617</v>
      </c>
      <c r="C9180" s="125" t="s">
        <v>1409</v>
      </c>
      <c r="D9180" s="126" t="s">
        <v>404</v>
      </c>
    </row>
    <row r="9181" spans="1:4" ht="30" x14ac:dyDescent="0.2">
      <c r="A9181" s="33">
        <v>11649</v>
      </c>
      <c r="B9181" s="124" t="s">
        <v>22618</v>
      </c>
      <c r="C9181" s="125" t="s">
        <v>14755</v>
      </c>
      <c r="D9181" s="126" t="s">
        <v>13747</v>
      </c>
    </row>
    <row r="9182" spans="1:4" ht="30" x14ac:dyDescent="0.2">
      <c r="A9182" s="33">
        <v>11650</v>
      </c>
      <c r="B9182" s="124" t="s">
        <v>22619</v>
      </c>
      <c r="C9182" s="125" t="s">
        <v>14755</v>
      </c>
      <c r="D9182" s="126" t="s">
        <v>13748</v>
      </c>
    </row>
    <row r="9183" spans="1:4" ht="30" x14ac:dyDescent="0.2">
      <c r="A9183" s="33">
        <v>3742</v>
      </c>
      <c r="B9183" s="124" t="s">
        <v>22620</v>
      </c>
      <c r="C9183" s="125" t="s">
        <v>1409</v>
      </c>
      <c r="D9183" s="126" t="s">
        <v>2027</v>
      </c>
    </row>
    <row r="9184" spans="1:4" ht="30" x14ac:dyDescent="0.2">
      <c r="A9184" s="33">
        <v>3746</v>
      </c>
      <c r="B9184" s="124" t="s">
        <v>22621</v>
      </c>
      <c r="C9184" s="125" t="s">
        <v>1409</v>
      </c>
      <c r="D9184" s="126" t="s">
        <v>1033</v>
      </c>
    </row>
    <row r="9185" spans="1:4" ht="15" x14ac:dyDescent="0.2">
      <c r="A9185" s="33">
        <v>13250</v>
      </c>
      <c r="B9185" s="124" t="s">
        <v>22622</v>
      </c>
      <c r="C9185" s="125" t="s">
        <v>14755</v>
      </c>
      <c r="D9185" s="126" t="s">
        <v>243</v>
      </c>
    </row>
    <row r="9186" spans="1:4" ht="15" x14ac:dyDescent="0.2">
      <c r="A9186" s="33">
        <v>11641</v>
      </c>
      <c r="B9186" s="124" t="s">
        <v>22623</v>
      </c>
      <c r="C9186" s="125" t="s">
        <v>1409</v>
      </c>
      <c r="D9186" s="126" t="s">
        <v>888</v>
      </c>
    </row>
    <row r="9187" spans="1:4" ht="15" x14ac:dyDescent="0.2">
      <c r="A9187" s="33">
        <v>21106</v>
      </c>
      <c r="B9187" s="124" t="s">
        <v>22624</v>
      </c>
      <c r="C9187" s="125" t="s">
        <v>1395</v>
      </c>
      <c r="D9187" s="126" t="s">
        <v>6353</v>
      </c>
    </row>
    <row r="9188" spans="1:4" ht="15" x14ac:dyDescent="0.2">
      <c r="A9188" s="33">
        <v>3755</v>
      </c>
      <c r="B9188" s="124" t="s">
        <v>22625</v>
      </c>
      <c r="C9188" s="125" t="s">
        <v>14755</v>
      </c>
      <c r="D9188" s="126" t="s">
        <v>22626</v>
      </c>
    </row>
    <row r="9189" spans="1:4" ht="15" x14ac:dyDescent="0.2">
      <c r="A9189" s="33">
        <v>3750</v>
      </c>
      <c r="B9189" s="124" t="s">
        <v>22627</v>
      </c>
      <c r="C9189" s="125" t="s">
        <v>14755</v>
      </c>
      <c r="D9189" s="126" t="s">
        <v>17419</v>
      </c>
    </row>
    <row r="9190" spans="1:4" ht="15" x14ac:dyDescent="0.2">
      <c r="A9190" s="33">
        <v>3756</v>
      </c>
      <c r="B9190" s="124" t="s">
        <v>22628</v>
      </c>
      <c r="C9190" s="125" t="s">
        <v>14755</v>
      </c>
      <c r="D9190" s="126" t="s">
        <v>22629</v>
      </c>
    </row>
    <row r="9191" spans="1:4" ht="15" x14ac:dyDescent="0.2">
      <c r="A9191" s="33">
        <v>39377</v>
      </c>
      <c r="B9191" s="124" t="s">
        <v>22630</v>
      </c>
      <c r="C9191" s="125" t="s">
        <v>14755</v>
      </c>
      <c r="D9191" s="126" t="s">
        <v>22631</v>
      </c>
    </row>
    <row r="9192" spans="1:4" ht="15" x14ac:dyDescent="0.2">
      <c r="A9192" s="33">
        <v>38191</v>
      </c>
      <c r="B9192" s="124" t="s">
        <v>22632</v>
      </c>
      <c r="C9192" s="125" t="s">
        <v>14755</v>
      </c>
      <c r="D9192" s="126" t="s">
        <v>14608</v>
      </c>
    </row>
    <row r="9193" spans="1:4" ht="15" x14ac:dyDescent="0.2">
      <c r="A9193" s="33">
        <v>39381</v>
      </c>
      <c r="B9193" s="124" t="s">
        <v>22633</v>
      </c>
      <c r="C9193" s="125" t="s">
        <v>14755</v>
      </c>
      <c r="D9193" s="126" t="s">
        <v>1300</v>
      </c>
    </row>
    <row r="9194" spans="1:4" ht="15" x14ac:dyDescent="0.2">
      <c r="A9194" s="33">
        <v>38780</v>
      </c>
      <c r="B9194" s="124" t="s">
        <v>22634</v>
      </c>
      <c r="C9194" s="125" t="s">
        <v>14755</v>
      </c>
      <c r="D9194" s="126" t="s">
        <v>1154</v>
      </c>
    </row>
    <row r="9195" spans="1:4" ht="15" x14ac:dyDescent="0.2">
      <c r="A9195" s="33">
        <v>38781</v>
      </c>
      <c r="B9195" s="124" t="s">
        <v>22635</v>
      </c>
      <c r="C9195" s="125" t="s">
        <v>14755</v>
      </c>
      <c r="D9195" s="126" t="s">
        <v>22636</v>
      </c>
    </row>
    <row r="9196" spans="1:4" ht="15" x14ac:dyDescent="0.2">
      <c r="A9196" s="33">
        <v>38192</v>
      </c>
      <c r="B9196" s="124" t="s">
        <v>22637</v>
      </c>
      <c r="C9196" s="125" t="s">
        <v>14755</v>
      </c>
      <c r="D9196" s="126" t="s">
        <v>6895</v>
      </c>
    </row>
    <row r="9197" spans="1:4" ht="15" x14ac:dyDescent="0.2">
      <c r="A9197" s="33">
        <v>3753</v>
      </c>
      <c r="B9197" s="124" t="s">
        <v>22638</v>
      </c>
      <c r="C9197" s="125" t="s">
        <v>14755</v>
      </c>
      <c r="D9197" s="126" t="s">
        <v>3732</v>
      </c>
    </row>
    <row r="9198" spans="1:4" ht="15" x14ac:dyDescent="0.2">
      <c r="A9198" s="33">
        <v>38782</v>
      </c>
      <c r="B9198" s="124" t="s">
        <v>22639</v>
      </c>
      <c r="C9198" s="125" t="s">
        <v>14755</v>
      </c>
      <c r="D9198" s="126" t="s">
        <v>543</v>
      </c>
    </row>
    <row r="9199" spans="1:4" ht="15" x14ac:dyDescent="0.2">
      <c r="A9199" s="33">
        <v>38778</v>
      </c>
      <c r="B9199" s="124" t="s">
        <v>22640</v>
      </c>
      <c r="C9199" s="125" t="s">
        <v>14755</v>
      </c>
      <c r="D9199" s="126" t="s">
        <v>738</v>
      </c>
    </row>
    <row r="9200" spans="1:4" ht="15" x14ac:dyDescent="0.2">
      <c r="A9200" s="33">
        <v>38779</v>
      </c>
      <c r="B9200" s="124" t="s">
        <v>22641</v>
      </c>
      <c r="C9200" s="125" t="s">
        <v>14755</v>
      </c>
      <c r="D9200" s="126" t="s">
        <v>6448</v>
      </c>
    </row>
    <row r="9201" spans="1:4" ht="15" x14ac:dyDescent="0.2">
      <c r="A9201" s="33">
        <v>39388</v>
      </c>
      <c r="B9201" s="124" t="s">
        <v>22642</v>
      </c>
      <c r="C9201" s="125" t="s">
        <v>14755</v>
      </c>
      <c r="D9201" s="126" t="s">
        <v>22643</v>
      </c>
    </row>
    <row r="9202" spans="1:4" ht="15" x14ac:dyDescent="0.2">
      <c r="A9202" s="33">
        <v>39387</v>
      </c>
      <c r="B9202" s="124" t="s">
        <v>22644</v>
      </c>
      <c r="C9202" s="125" t="s">
        <v>14755</v>
      </c>
      <c r="D9202" s="126" t="s">
        <v>22645</v>
      </c>
    </row>
    <row r="9203" spans="1:4" ht="15" x14ac:dyDescent="0.2">
      <c r="A9203" s="33">
        <v>39386</v>
      </c>
      <c r="B9203" s="124" t="s">
        <v>22646</v>
      </c>
      <c r="C9203" s="125" t="s">
        <v>14755</v>
      </c>
      <c r="D9203" s="126" t="s">
        <v>13767</v>
      </c>
    </row>
    <row r="9204" spans="1:4" ht="15" x14ac:dyDescent="0.2">
      <c r="A9204" s="33">
        <v>38194</v>
      </c>
      <c r="B9204" s="124" t="s">
        <v>22647</v>
      </c>
      <c r="C9204" s="125" t="s">
        <v>14755</v>
      </c>
      <c r="D9204" s="126" t="s">
        <v>22648</v>
      </c>
    </row>
    <row r="9205" spans="1:4" ht="15" x14ac:dyDescent="0.2">
      <c r="A9205" s="33">
        <v>38193</v>
      </c>
      <c r="B9205" s="124" t="s">
        <v>22649</v>
      </c>
      <c r="C9205" s="125" t="s">
        <v>14755</v>
      </c>
      <c r="D9205" s="126" t="s">
        <v>22650</v>
      </c>
    </row>
    <row r="9206" spans="1:4" ht="15" x14ac:dyDescent="0.2">
      <c r="A9206" s="33">
        <v>12216</v>
      </c>
      <c r="B9206" s="124" t="s">
        <v>22651</v>
      </c>
      <c r="C9206" s="125" t="s">
        <v>14755</v>
      </c>
      <c r="D9206" s="126" t="s">
        <v>22652</v>
      </c>
    </row>
    <row r="9207" spans="1:4" ht="15" x14ac:dyDescent="0.2">
      <c r="A9207" s="33">
        <v>3757</v>
      </c>
      <c r="B9207" s="124" t="s">
        <v>22653</v>
      </c>
      <c r="C9207" s="125" t="s">
        <v>14755</v>
      </c>
      <c r="D9207" s="126" t="s">
        <v>13312</v>
      </c>
    </row>
    <row r="9208" spans="1:4" ht="15" x14ac:dyDescent="0.2">
      <c r="A9208" s="33">
        <v>3758</v>
      </c>
      <c r="B9208" s="124" t="s">
        <v>22654</v>
      </c>
      <c r="C9208" s="125" t="s">
        <v>14755</v>
      </c>
      <c r="D9208" s="126" t="s">
        <v>18638</v>
      </c>
    </row>
    <row r="9209" spans="1:4" ht="15" x14ac:dyDescent="0.2">
      <c r="A9209" s="33">
        <v>12214</v>
      </c>
      <c r="B9209" s="124" t="s">
        <v>22655</v>
      </c>
      <c r="C9209" s="125" t="s">
        <v>14755</v>
      </c>
      <c r="D9209" s="126" t="s">
        <v>22656</v>
      </c>
    </row>
    <row r="9210" spans="1:4" ht="15" x14ac:dyDescent="0.2">
      <c r="A9210" s="33">
        <v>3749</v>
      </c>
      <c r="B9210" s="124" t="s">
        <v>22657</v>
      </c>
      <c r="C9210" s="125" t="s">
        <v>14755</v>
      </c>
      <c r="D9210" s="126" t="s">
        <v>940</v>
      </c>
    </row>
    <row r="9211" spans="1:4" ht="15" x14ac:dyDescent="0.2">
      <c r="A9211" s="33">
        <v>3751</v>
      </c>
      <c r="B9211" s="124" t="s">
        <v>22658</v>
      </c>
      <c r="C9211" s="125" t="s">
        <v>14755</v>
      </c>
      <c r="D9211" s="126" t="s">
        <v>22659</v>
      </c>
    </row>
    <row r="9212" spans="1:4" ht="15" x14ac:dyDescent="0.2">
      <c r="A9212" s="33">
        <v>39376</v>
      </c>
      <c r="B9212" s="124" t="s">
        <v>22660</v>
      </c>
      <c r="C9212" s="125" t="s">
        <v>14755</v>
      </c>
      <c r="D9212" s="126" t="s">
        <v>14006</v>
      </c>
    </row>
    <row r="9213" spans="1:4" ht="15" x14ac:dyDescent="0.2">
      <c r="A9213" s="33">
        <v>3752</v>
      </c>
      <c r="B9213" s="124" t="s">
        <v>22661</v>
      </c>
      <c r="C9213" s="125" t="s">
        <v>14755</v>
      </c>
      <c r="D9213" s="126" t="s">
        <v>22662</v>
      </c>
    </row>
    <row r="9214" spans="1:4" ht="30" x14ac:dyDescent="0.2">
      <c r="A9214" s="33">
        <v>746</v>
      </c>
      <c r="B9214" s="124" t="s">
        <v>22663</v>
      </c>
      <c r="C9214" s="125" t="s">
        <v>14755</v>
      </c>
      <c r="D9214" s="126" t="s">
        <v>22664</v>
      </c>
    </row>
    <row r="9215" spans="1:4" ht="15" x14ac:dyDescent="0.2">
      <c r="A9215" s="33">
        <v>36521</v>
      </c>
      <c r="B9215" s="124" t="s">
        <v>22665</v>
      </c>
      <c r="C9215" s="125" t="s">
        <v>14755</v>
      </c>
      <c r="D9215" s="126" t="s">
        <v>13635</v>
      </c>
    </row>
    <row r="9216" spans="1:4" ht="15" x14ac:dyDescent="0.2">
      <c r="A9216" s="33">
        <v>36794</v>
      </c>
      <c r="B9216" s="124" t="s">
        <v>22666</v>
      </c>
      <c r="C9216" s="125" t="s">
        <v>14755</v>
      </c>
      <c r="D9216" s="126" t="s">
        <v>18044</v>
      </c>
    </row>
    <row r="9217" spans="1:4" ht="15" x14ac:dyDescent="0.2">
      <c r="A9217" s="33">
        <v>10426</v>
      </c>
      <c r="B9217" s="124" t="s">
        <v>22667</v>
      </c>
      <c r="C9217" s="125" t="s">
        <v>14755</v>
      </c>
      <c r="D9217" s="126" t="s">
        <v>13774</v>
      </c>
    </row>
    <row r="9218" spans="1:4" ht="15" x14ac:dyDescent="0.2">
      <c r="A9218" s="33">
        <v>10425</v>
      </c>
      <c r="B9218" s="124" t="s">
        <v>22668</v>
      </c>
      <c r="C9218" s="125" t="s">
        <v>14755</v>
      </c>
      <c r="D9218" s="126" t="s">
        <v>22669</v>
      </c>
    </row>
    <row r="9219" spans="1:4" ht="15" x14ac:dyDescent="0.2">
      <c r="A9219" s="33">
        <v>10431</v>
      </c>
      <c r="B9219" s="124" t="s">
        <v>22670</v>
      </c>
      <c r="C9219" s="125" t="s">
        <v>14755</v>
      </c>
      <c r="D9219" s="126" t="s">
        <v>22671</v>
      </c>
    </row>
    <row r="9220" spans="1:4" ht="15" x14ac:dyDescent="0.2">
      <c r="A9220" s="33">
        <v>10429</v>
      </c>
      <c r="B9220" s="124" t="s">
        <v>22672</v>
      </c>
      <c r="C9220" s="125" t="s">
        <v>14755</v>
      </c>
      <c r="D9220" s="126" t="s">
        <v>22673</v>
      </c>
    </row>
    <row r="9221" spans="1:4" ht="15" x14ac:dyDescent="0.2">
      <c r="A9221" s="33">
        <v>20269</v>
      </c>
      <c r="B9221" s="124" t="s">
        <v>22674</v>
      </c>
      <c r="C9221" s="125" t="s">
        <v>14755</v>
      </c>
      <c r="D9221" s="126" t="s">
        <v>22675</v>
      </c>
    </row>
    <row r="9222" spans="1:4" ht="15" x14ac:dyDescent="0.2">
      <c r="A9222" s="33">
        <v>20270</v>
      </c>
      <c r="B9222" s="124" t="s">
        <v>22676</v>
      </c>
      <c r="C9222" s="125" t="s">
        <v>14755</v>
      </c>
      <c r="D9222" s="126" t="s">
        <v>22677</v>
      </c>
    </row>
    <row r="9223" spans="1:4" ht="15" x14ac:dyDescent="0.2">
      <c r="A9223" s="33">
        <v>11696</v>
      </c>
      <c r="B9223" s="124" t="s">
        <v>22678</v>
      </c>
      <c r="C9223" s="125" t="s">
        <v>14755</v>
      </c>
      <c r="D9223" s="126" t="s">
        <v>22679</v>
      </c>
    </row>
    <row r="9224" spans="1:4" ht="15" x14ac:dyDescent="0.2">
      <c r="A9224" s="33">
        <v>10427</v>
      </c>
      <c r="B9224" s="124" t="s">
        <v>22680</v>
      </c>
      <c r="C9224" s="125" t="s">
        <v>14755</v>
      </c>
      <c r="D9224" s="126" t="s">
        <v>22681</v>
      </c>
    </row>
    <row r="9225" spans="1:4" ht="15" x14ac:dyDescent="0.2">
      <c r="A9225" s="33">
        <v>10428</v>
      </c>
      <c r="B9225" s="124" t="s">
        <v>22682</v>
      </c>
      <c r="C9225" s="125" t="s">
        <v>14755</v>
      </c>
      <c r="D9225" s="126" t="s">
        <v>22683</v>
      </c>
    </row>
    <row r="9226" spans="1:4" ht="15" x14ac:dyDescent="0.2">
      <c r="A9226" s="33">
        <v>2354</v>
      </c>
      <c r="B9226" s="124" t="s">
        <v>22684</v>
      </c>
      <c r="C9226" s="125" t="s">
        <v>1393</v>
      </c>
      <c r="D9226" s="126" t="s">
        <v>4170</v>
      </c>
    </row>
    <row r="9227" spans="1:4" ht="15" x14ac:dyDescent="0.2">
      <c r="A9227" s="33">
        <v>40932</v>
      </c>
      <c r="B9227" s="124" t="s">
        <v>22685</v>
      </c>
      <c r="C9227" s="125" t="s">
        <v>1397</v>
      </c>
      <c r="D9227" s="126" t="s">
        <v>22686</v>
      </c>
    </row>
    <row r="9228" spans="1:4" ht="15" x14ac:dyDescent="0.2">
      <c r="A9228" s="33">
        <v>10853</v>
      </c>
      <c r="B9228" s="124" t="s">
        <v>22687</v>
      </c>
      <c r="C9228" s="125" t="s">
        <v>14755</v>
      </c>
      <c r="D9228" s="126" t="s">
        <v>22688</v>
      </c>
    </row>
    <row r="9229" spans="1:4" ht="15" x14ac:dyDescent="0.2">
      <c r="A9229" s="33">
        <v>5093</v>
      </c>
      <c r="B9229" s="124" t="s">
        <v>22689</v>
      </c>
      <c r="C9229" s="125" t="s">
        <v>1398</v>
      </c>
      <c r="D9229" s="126" t="s">
        <v>13928</v>
      </c>
    </row>
    <row r="9230" spans="1:4" ht="30" x14ac:dyDescent="0.2">
      <c r="A9230" s="33">
        <v>37768</v>
      </c>
      <c r="B9230" s="124" t="s">
        <v>22690</v>
      </c>
      <c r="C9230" s="125" t="s">
        <v>14755</v>
      </c>
      <c r="D9230" s="126" t="s">
        <v>13755</v>
      </c>
    </row>
    <row r="9231" spans="1:4" ht="30" x14ac:dyDescent="0.2">
      <c r="A9231" s="33">
        <v>37773</v>
      </c>
      <c r="B9231" s="124" t="s">
        <v>22691</v>
      </c>
      <c r="C9231" s="125" t="s">
        <v>14755</v>
      </c>
      <c r="D9231" s="126" t="s">
        <v>13756</v>
      </c>
    </row>
    <row r="9232" spans="1:4" ht="30" x14ac:dyDescent="0.2">
      <c r="A9232" s="33">
        <v>37769</v>
      </c>
      <c r="B9232" s="124" t="s">
        <v>22692</v>
      </c>
      <c r="C9232" s="125" t="s">
        <v>14755</v>
      </c>
      <c r="D9232" s="126" t="s">
        <v>13757</v>
      </c>
    </row>
    <row r="9233" spans="1:4" ht="30" x14ac:dyDescent="0.2">
      <c r="A9233" s="33">
        <v>37770</v>
      </c>
      <c r="B9233" s="124" t="s">
        <v>22693</v>
      </c>
      <c r="C9233" s="125" t="s">
        <v>14755</v>
      </c>
      <c r="D9233" s="126" t="s">
        <v>13758</v>
      </c>
    </row>
    <row r="9234" spans="1:4" ht="15" x14ac:dyDescent="0.2">
      <c r="A9234" s="33">
        <v>38382</v>
      </c>
      <c r="B9234" s="124" t="s">
        <v>22694</v>
      </c>
      <c r="C9234" s="125" t="s">
        <v>14755</v>
      </c>
      <c r="D9234" s="126" t="s">
        <v>5692</v>
      </c>
    </row>
    <row r="9235" spans="1:4" ht="15" x14ac:dyDescent="0.2">
      <c r="A9235" s="33">
        <v>6091</v>
      </c>
      <c r="B9235" s="124" t="s">
        <v>22695</v>
      </c>
      <c r="C9235" s="125" t="s">
        <v>1396</v>
      </c>
      <c r="D9235" s="126" t="s">
        <v>7569</v>
      </c>
    </row>
    <row r="9236" spans="1:4" ht="15" x14ac:dyDescent="0.2">
      <c r="A9236" s="33">
        <v>38383</v>
      </c>
      <c r="B9236" s="124" t="s">
        <v>22696</v>
      </c>
      <c r="C9236" s="125" t="s">
        <v>14755</v>
      </c>
      <c r="D9236" s="126" t="s">
        <v>383</v>
      </c>
    </row>
    <row r="9237" spans="1:4" ht="15" x14ac:dyDescent="0.2">
      <c r="A9237" s="33">
        <v>3768</v>
      </c>
      <c r="B9237" s="124" t="s">
        <v>22697</v>
      </c>
      <c r="C9237" s="125" t="s">
        <v>14755</v>
      </c>
      <c r="D9237" s="126" t="s">
        <v>17845</v>
      </c>
    </row>
    <row r="9238" spans="1:4" ht="15" x14ac:dyDescent="0.2">
      <c r="A9238" s="33">
        <v>3767</v>
      </c>
      <c r="B9238" s="124" t="s">
        <v>22698</v>
      </c>
      <c r="C9238" s="125" t="s">
        <v>14755</v>
      </c>
      <c r="D9238" s="126" t="s">
        <v>89</v>
      </c>
    </row>
    <row r="9239" spans="1:4" ht="15" x14ac:dyDescent="0.2">
      <c r="A9239" s="33">
        <v>13192</v>
      </c>
      <c r="B9239" s="124" t="s">
        <v>22699</v>
      </c>
      <c r="C9239" s="125" t="s">
        <v>14755</v>
      </c>
      <c r="D9239" s="126" t="s">
        <v>22700</v>
      </c>
    </row>
    <row r="9240" spans="1:4" ht="15" x14ac:dyDescent="0.2">
      <c r="A9240" s="33">
        <v>38413</v>
      </c>
      <c r="B9240" s="124" t="s">
        <v>22701</v>
      </c>
      <c r="C9240" s="125" t="s">
        <v>14755</v>
      </c>
      <c r="D9240" s="126" t="s">
        <v>22702</v>
      </c>
    </row>
    <row r="9241" spans="1:4" ht="45" x14ac:dyDescent="0.2">
      <c r="A9241" s="33">
        <v>42440</v>
      </c>
      <c r="B9241" s="124" t="s">
        <v>22703</v>
      </c>
      <c r="C9241" s="125" t="s">
        <v>14755</v>
      </c>
      <c r="D9241" s="126" t="s">
        <v>22704</v>
      </c>
    </row>
    <row r="9242" spans="1:4" ht="30" x14ac:dyDescent="0.2">
      <c r="A9242" s="33">
        <v>20193</v>
      </c>
      <c r="B9242" s="124" t="s">
        <v>22705</v>
      </c>
      <c r="C9242" s="125" t="s">
        <v>14758</v>
      </c>
      <c r="D9242" s="126" t="s">
        <v>136</v>
      </c>
    </row>
    <row r="9243" spans="1:4" ht="30" x14ac:dyDescent="0.2">
      <c r="A9243" s="33">
        <v>10527</v>
      </c>
      <c r="B9243" s="124" t="s">
        <v>22706</v>
      </c>
      <c r="C9243" s="125" t="s">
        <v>14756</v>
      </c>
      <c r="D9243" s="126" t="s">
        <v>923</v>
      </c>
    </row>
    <row r="9244" spans="1:4" ht="30" x14ac:dyDescent="0.2">
      <c r="A9244" s="33">
        <v>41805</v>
      </c>
      <c r="B9244" s="124" t="s">
        <v>22707</v>
      </c>
      <c r="C9244" s="125" t="s">
        <v>1397</v>
      </c>
      <c r="D9244" s="126" t="s">
        <v>13759</v>
      </c>
    </row>
    <row r="9245" spans="1:4" ht="30" x14ac:dyDescent="0.2">
      <c r="A9245" s="33">
        <v>40271</v>
      </c>
      <c r="B9245" s="124" t="s">
        <v>22708</v>
      </c>
      <c r="C9245" s="125" t="s">
        <v>1397</v>
      </c>
      <c r="D9245" s="126" t="s">
        <v>193</v>
      </c>
    </row>
    <row r="9246" spans="1:4" ht="30" x14ac:dyDescent="0.2">
      <c r="A9246" s="33">
        <v>40287</v>
      </c>
      <c r="B9246" s="124" t="s">
        <v>22709</v>
      </c>
      <c r="C9246" s="125" t="s">
        <v>1397</v>
      </c>
      <c r="D9246" s="126" t="s">
        <v>396</v>
      </c>
    </row>
    <row r="9247" spans="1:4" ht="15" x14ac:dyDescent="0.2">
      <c r="A9247" s="33">
        <v>40295</v>
      </c>
      <c r="B9247" s="124" t="s">
        <v>22710</v>
      </c>
      <c r="C9247" s="125" t="s">
        <v>1393</v>
      </c>
      <c r="D9247" s="126" t="s">
        <v>385</v>
      </c>
    </row>
    <row r="9248" spans="1:4" ht="15" x14ac:dyDescent="0.2">
      <c r="A9248" s="33">
        <v>745</v>
      </c>
      <c r="B9248" s="124" t="s">
        <v>22711</v>
      </c>
      <c r="C9248" s="125" t="s">
        <v>1393</v>
      </c>
      <c r="D9248" s="126" t="s">
        <v>227</v>
      </c>
    </row>
    <row r="9249" spans="1:4" ht="45" x14ac:dyDescent="0.2">
      <c r="A9249" s="33">
        <v>4084</v>
      </c>
      <c r="B9249" s="124" t="s">
        <v>22712</v>
      </c>
      <c r="C9249" s="125" t="s">
        <v>1393</v>
      </c>
      <c r="D9249" s="126" t="s">
        <v>223</v>
      </c>
    </row>
    <row r="9250" spans="1:4" ht="45" x14ac:dyDescent="0.2">
      <c r="A9250" s="33">
        <v>743</v>
      </c>
      <c r="B9250" s="124" t="s">
        <v>22713</v>
      </c>
      <c r="C9250" s="125" t="s">
        <v>1393</v>
      </c>
      <c r="D9250" s="126" t="s">
        <v>223</v>
      </c>
    </row>
    <row r="9251" spans="1:4" ht="45" x14ac:dyDescent="0.2">
      <c r="A9251" s="33">
        <v>40293</v>
      </c>
      <c r="B9251" s="124" t="s">
        <v>22714</v>
      </c>
      <c r="C9251" s="125" t="s">
        <v>1393</v>
      </c>
      <c r="D9251" s="126" t="s">
        <v>282</v>
      </c>
    </row>
    <row r="9252" spans="1:4" ht="45" x14ac:dyDescent="0.2">
      <c r="A9252" s="33">
        <v>40294</v>
      </c>
      <c r="B9252" s="124" t="s">
        <v>22715</v>
      </c>
      <c r="C9252" s="125" t="s">
        <v>1393</v>
      </c>
      <c r="D9252" s="126" t="s">
        <v>223</v>
      </c>
    </row>
    <row r="9253" spans="1:4" ht="45" x14ac:dyDescent="0.2">
      <c r="A9253" s="33">
        <v>4085</v>
      </c>
      <c r="B9253" s="124" t="s">
        <v>22716</v>
      </c>
      <c r="C9253" s="125" t="s">
        <v>1393</v>
      </c>
      <c r="D9253" s="126" t="s">
        <v>103</v>
      </c>
    </row>
    <row r="9254" spans="1:4" ht="60" x14ac:dyDescent="0.2">
      <c r="A9254" s="33">
        <v>1383</v>
      </c>
      <c r="B9254" s="124" t="s">
        <v>22717</v>
      </c>
      <c r="C9254" s="125" t="s">
        <v>1393</v>
      </c>
      <c r="D9254" s="126" t="s">
        <v>103</v>
      </c>
    </row>
    <row r="9255" spans="1:4" ht="30" x14ac:dyDescent="0.2">
      <c r="A9255" s="33">
        <v>10775</v>
      </c>
      <c r="B9255" s="124" t="s">
        <v>22718</v>
      </c>
      <c r="C9255" s="125" t="s">
        <v>1397</v>
      </c>
      <c r="D9255" s="126" t="s">
        <v>924</v>
      </c>
    </row>
    <row r="9256" spans="1:4" ht="30" x14ac:dyDescent="0.2">
      <c r="A9256" s="33">
        <v>10776</v>
      </c>
      <c r="B9256" s="124" t="s">
        <v>22719</v>
      </c>
      <c r="C9256" s="125" t="s">
        <v>1397</v>
      </c>
      <c r="D9256" s="126" t="s">
        <v>925</v>
      </c>
    </row>
    <row r="9257" spans="1:4" ht="15" x14ac:dyDescent="0.2">
      <c r="A9257" s="33">
        <v>10779</v>
      </c>
      <c r="B9257" s="124" t="s">
        <v>22720</v>
      </c>
      <c r="C9257" s="125" t="s">
        <v>1397</v>
      </c>
      <c r="D9257" s="126" t="s">
        <v>926</v>
      </c>
    </row>
    <row r="9258" spans="1:4" ht="30" x14ac:dyDescent="0.2">
      <c r="A9258" s="33">
        <v>10777</v>
      </c>
      <c r="B9258" s="124" t="s">
        <v>22721</v>
      </c>
      <c r="C9258" s="125" t="s">
        <v>1397</v>
      </c>
      <c r="D9258" s="126" t="s">
        <v>927</v>
      </c>
    </row>
    <row r="9259" spans="1:4" ht="30" x14ac:dyDescent="0.2">
      <c r="A9259" s="33">
        <v>10778</v>
      </c>
      <c r="B9259" s="124" t="s">
        <v>22722</v>
      </c>
      <c r="C9259" s="125" t="s">
        <v>1397</v>
      </c>
      <c r="D9259" s="126" t="s">
        <v>926</v>
      </c>
    </row>
    <row r="9260" spans="1:4" ht="15" x14ac:dyDescent="0.2">
      <c r="A9260" s="33">
        <v>40339</v>
      </c>
      <c r="B9260" s="124" t="s">
        <v>22723</v>
      </c>
      <c r="C9260" s="125" t="s">
        <v>1397</v>
      </c>
      <c r="D9260" s="126" t="s">
        <v>396</v>
      </c>
    </row>
    <row r="9261" spans="1:4" ht="45" x14ac:dyDescent="0.2">
      <c r="A9261" s="33">
        <v>3355</v>
      </c>
      <c r="B9261" s="124" t="s">
        <v>22724</v>
      </c>
      <c r="C9261" s="125" t="s">
        <v>1393</v>
      </c>
      <c r="D9261" s="126" t="s">
        <v>928</v>
      </c>
    </row>
    <row r="9262" spans="1:4" ht="45" x14ac:dyDescent="0.2">
      <c r="A9262" s="33">
        <v>39814</v>
      </c>
      <c r="B9262" s="124" t="s">
        <v>22725</v>
      </c>
      <c r="C9262" s="125" t="s">
        <v>1393</v>
      </c>
      <c r="D9262" s="126" t="s">
        <v>929</v>
      </c>
    </row>
    <row r="9263" spans="1:4" ht="30" x14ac:dyDescent="0.2">
      <c r="A9263" s="33">
        <v>10749</v>
      </c>
      <c r="B9263" s="124" t="s">
        <v>22726</v>
      </c>
      <c r="C9263" s="125" t="s">
        <v>1397</v>
      </c>
      <c r="D9263" s="126" t="s">
        <v>930</v>
      </c>
    </row>
    <row r="9264" spans="1:4" ht="15" x14ac:dyDescent="0.2">
      <c r="A9264" s="33">
        <v>40290</v>
      </c>
      <c r="B9264" s="124" t="s">
        <v>22727</v>
      </c>
      <c r="C9264" s="125" t="s">
        <v>1397</v>
      </c>
      <c r="D9264" s="126" t="s">
        <v>931</v>
      </c>
    </row>
    <row r="9265" spans="1:4" ht="15" x14ac:dyDescent="0.2">
      <c r="A9265" s="33">
        <v>3346</v>
      </c>
      <c r="B9265" s="124" t="s">
        <v>22728</v>
      </c>
      <c r="C9265" s="125" t="s">
        <v>1393</v>
      </c>
      <c r="D9265" s="126" t="s">
        <v>14034</v>
      </c>
    </row>
    <row r="9266" spans="1:4" ht="30" x14ac:dyDescent="0.2">
      <c r="A9266" s="33">
        <v>3348</v>
      </c>
      <c r="B9266" s="124" t="s">
        <v>22729</v>
      </c>
      <c r="C9266" s="125" t="s">
        <v>1393</v>
      </c>
      <c r="D9266" s="126" t="s">
        <v>1077</v>
      </c>
    </row>
    <row r="9267" spans="1:4" ht="30" x14ac:dyDescent="0.2">
      <c r="A9267" s="33">
        <v>3345</v>
      </c>
      <c r="B9267" s="124" t="s">
        <v>22730</v>
      </c>
      <c r="C9267" s="125" t="s">
        <v>1393</v>
      </c>
      <c r="D9267" s="126" t="s">
        <v>590</v>
      </c>
    </row>
    <row r="9268" spans="1:4" ht="15" x14ac:dyDescent="0.2">
      <c r="A9268" s="33">
        <v>39833</v>
      </c>
      <c r="B9268" s="124" t="s">
        <v>22731</v>
      </c>
      <c r="C9268" s="125" t="s">
        <v>1393</v>
      </c>
      <c r="D9268" s="126" t="s">
        <v>18979</v>
      </c>
    </row>
    <row r="9269" spans="1:4" ht="15" x14ac:dyDescent="0.2">
      <c r="A9269" s="33">
        <v>39834</v>
      </c>
      <c r="B9269" s="124" t="s">
        <v>22732</v>
      </c>
      <c r="C9269" s="125" t="s">
        <v>1393</v>
      </c>
      <c r="D9269" s="126" t="s">
        <v>18181</v>
      </c>
    </row>
    <row r="9270" spans="1:4" ht="15" x14ac:dyDescent="0.2">
      <c r="A9270" s="33">
        <v>39835</v>
      </c>
      <c r="B9270" s="124" t="s">
        <v>22733</v>
      </c>
      <c r="C9270" s="125" t="s">
        <v>1393</v>
      </c>
      <c r="D9270" s="126" t="s">
        <v>896</v>
      </c>
    </row>
    <row r="9271" spans="1:4" ht="15" x14ac:dyDescent="0.2">
      <c r="A9271" s="33">
        <v>7252</v>
      </c>
      <c r="B9271" s="124" t="s">
        <v>22734</v>
      </c>
      <c r="C9271" s="125" t="s">
        <v>1393</v>
      </c>
      <c r="D9271" s="126" t="s">
        <v>134</v>
      </c>
    </row>
    <row r="9272" spans="1:4" ht="15" x14ac:dyDescent="0.2">
      <c r="A9272" s="33">
        <v>4778</v>
      </c>
      <c r="B9272" s="124" t="s">
        <v>22735</v>
      </c>
      <c r="C9272" s="125" t="s">
        <v>1393</v>
      </c>
      <c r="D9272" s="126" t="s">
        <v>13551</v>
      </c>
    </row>
    <row r="9273" spans="1:4" ht="15" x14ac:dyDescent="0.2">
      <c r="A9273" s="33">
        <v>4780</v>
      </c>
      <c r="B9273" s="124" t="s">
        <v>22736</v>
      </c>
      <c r="C9273" s="125" t="s">
        <v>1393</v>
      </c>
      <c r="D9273" s="126" t="s">
        <v>2234</v>
      </c>
    </row>
    <row r="9274" spans="1:4" ht="15" x14ac:dyDescent="0.2">
      <c r="A9274" s="33">
        <v>10809</v>
      </c>
      <c r="B9274" s="124" t="s">
        <v>22737</v>
      </c>
      <c r="C9274" s="125" t="s">
        <v>1393</v>
      </c>
      <c r="D9274" s="126" t="s">
        <v>19771</v>
      </c>
    </row>
    <row r="9275" spans="1:4" ht="15" x14ac:dyDescent="0.2">
      <c r="A9275" s="33">
        <v>10811</v>
      </c>
      <c r="B9275" s="124" t="s">
        <v>22738</v>
      </c>
      <c r="C9275" s="125" t="s">
        <v>1393</v>
      </c>
      <c r="D9275" s="126" t="s">
        <v>189</v>
      </c>
    </row>
    <row r="9276" spans="1:4" ht="15" x14ac:dyDescent="0.2">
      <c r="A9276" s="33">
        <v>7247</v>
      </c>
      <c r="B9276" s="124" t="s">
        <v>22739</v>
      </c>
      <c r="C9276" s="125" t="s">
        <v>1393</v>
      </c>
      <c r="D9276" s="126" t="s">
        <v>134</v>
      </c>
    </row>
    <row r="9277" spans="1:4" ht="30" x14ac:dyDescent="0.2">
      <c r="A9277" s="33">
        <v>40291</v>
      </c>
      <c r="B9277" s="124" t="s">
        <v>22740</v>
      </c>
      <c r="C9277" s="125" t="s">
        <v>1397</v>
      </c>
      <c r="D9277" s="126" t="s">
        <v>937</v>
      </c>
    </row>
    <row r="9278" spans="1:4" ht="30" x14ac:dyDescent="0.2">
      <c r="A9278" s="33">
        <v>40275</v>
      </c>
      <c r="B9278" s="124" t="s">
        <v>22741</v>
      </c>
      <c r="C9278" s="125" t="s">
        <v>1397</v>
      </c>
      <c r="D9278" s="126" t="s">
        <v>923</v>
      </c>
    </row>
    <row r="9279" spans="1:4" ht="15" x14ac:dyDescent="0.2">
      <c r="A9279" s="33">
        <v>3777</v>
      </c>
      <c r="B9279" s="124" t="s">
        <v>22742</v>
      </c>
      <c r="C9279" s="125" t="s">
        <v>1409</v>
      </c>
      <c r="D9279" s="126" t="s">
        <v>204</v>
      </c>
    </row>
    <row r="9280" spans="1:4" ht="15" x14ac:dyDescent="0.2">
      <c r="A9280" s="33">
        <v>43067</v>
      </c>
      <c r="B9280" s="124" t="s">
        <v>22743</v>
      </c>
      <c r="C9280" s="125" t="s">
        <v>1409</v>
      </c>
      <c r="D9280" s="126" t="s">
        <v>1091</v>
      </c>
    </row>
    <row r="9281" spans="1:4" ht="15" x14ac:dyDescent="0.2">
      <c r="A9281" s="33">
        <v>3779</v>
      </c>
      <c r="B9281" s="124" t="s">
        <v>22744</v>
      </c>
      <c r="C9281" s="125" t="s">
        <v>1394</v>
      </c>
      <c r="D9281" s="126" t="s">
        <v>938</v>
      </c>
    </row>
    <row r="9282" spans="1:4" ht="15" x14ac:dyDescent="0.2">
      <c r="A9282" s="33">
        <v>3798</v>
      </c>
      <c r="B9282" s="124" t="s">
        <v>22745</v>
      </c>
      <c r="C9282" s="125" t="s">
        <v>14755</v>
      </c>
      <c r="D9282" s="126" t="s">
        <v>13564</v>
      </c>
    </row>
    <row r="9283" spans="1:4" ht="30" x14ac:dyDescent="0.2">
      <c r="A9283" s="33">
        <v>38769</v>
      </c>
      <c r="B9283" s="124" t="s">
        <v>22746</v>
      </c>
      <c r="C9283" s="125" t="s">
        <v>14755</v>
      </c>
      <c r="D9283" s="126" t="s">
        <v>4371</v>
      </c>
    </row>
    <row r="9284" spans="1:4" ht="30" x14ac:dyDescent="0.2">
      <c r="A9284" s="33">
        <v>39510</v>
      </c>
      <c r="B9284" s="124" t="s">
        <v>22747</v>
      </c>
      <c r="C9284" s="125" t="s">
        <v>14755</v>
      </c>
      <c r="D9284" s="126" t="s">
        <v>22748</v>
      </c>
    </row>
    <row r="9285" spans="1:4" ht="30" x14ac:dyDescent="0.2">
      <c r="A9285" s="33">
        <v>38776</v>
      </c>
      <c r="B9285" s="124" t="s">
        <v>22749</v>
      </c>
      <c r="C9285" s="125" t="s">
        <v>14755</v>
      </c>
      <c r="D9285" s="126" t="s">
        <v>22750</v>
      </c>
    </row>
    <row r="9286" spans="1:4" ht="15" x14ac:dyDescent="0.2">
      <c r="A9286" s="33">
        <v>38774</v>
      </c>
      <c r="B9286" s="124" t="s">
        <v>22751</v>
      </c>
      <c r="C9286" s="125" t="s">
        <v>14755</v>
      </c>
      <c r="D9286" s="126" t="s">
        <v>22752</v>
      </c>
    </row>
    <row r="9287" spans="1:4" ht="30" x14ac:dyDescent="0.2">
      <c r="A9287" s="33">
        <v>42977</v>
      </c>
      <c r="B9287" s="124" t="s">
        <v>22753</v>
      </c>
      <c r="C9287" s="125" t="s">
        <v>14755</v>
      </c>
      <c r="D9287" s="126" t="s">
        <v>22754</v>
      </c>
    </row>
    <row r="9288" spans="1:4" ht="30" x14ac:dyDescent="0.2">
      <c r="A9288" s="33">
        <v>38889</v>
      </c>
      <c r="B9288" s="124" t="s">
        <v>22755</v>
      </c>
      <c r="C9288" s="125" t="s">
        <v>14755</v>
      </c>
      <c r="D9288" s="126" t="s">
        <v>5392</v>
      </c>
    </row>
    <row r="9289" spans="1:4" ht="30" x14ac:dyDescent="0.2">
      <c r="A9289" s="33">
        <v>38784</v>
      </c>
      <c r="B9289" s="124" t="s">
        <v>22756</v>
      </c>
      <c r="C9289" s="125" t="s">
        <v>14755</v>
      </c>
      <c r="D9289" s="126" t="s">
        <v>22757</v>
      </c>
    </row>
    <row r="9290" spans="1:4" ht="30" x14ac:dyDescent="0.2">
      <c r="A9290" s="33">
        <v>3788</v>
      </c>
      <c r="B9290" s="124" t="s">
        <v>22758</v>
      </c>
      <c r="C9290" s="125" t="s">
        <v>14755</v>
      </c>
      <c r="D9290" s="126" t="s">
        <v>13252</v>
      </c>
    </row>
    <row r="9291" spans="1:4" ht="30" x14ac:dyDescent="0.2">
      <c r="A9291" s="33">
        <v>12230</v>
      </c>
      <c r="B9291" s="124" t="s">
        <v>22759</v>
      </c>
      <c r="C9291" s="125" t="s">
        <v>14755</v>
      </c>
      <c r="D9291" s="126" t="s">
        <v>497</v>
      </c>
    </row>
    <row r="9292" spans="1:4" ht="30" x14ac:dyDescent="0.2">
      <c r="A9292" s="33">
        <v>3780</v>
      </c>
      <c r="B9292" s="124" t="s">
        <v>22760</v>
      </c>
      <c r="C9292" s="125" t="s">
        <v>14755</v>
      </c>
      <c r="D9292" s="126" t="s">
        <v>687</v>
      </c>
    </row>
    <row r="9293" spans="1:4" ht="30" x14ac:dyDescent="0.2">
      <c r="A9293" s="33">
        <v>12231</v>
      </c>
      <c r="B9293" s="124" t="s">
        <v>22761</v>
      </c>
      <c r="C9293" s="125" t="s">
        <v>14755</v>
      </c>
      <c r="D9293" s="126" t="s">
        <v>13762</v>
      </c>
    </row>
    <row r="9294" spans="1:4" ht="30" x14ac:dyDescent="0.2">
      <c r="A9294" s="33">
        <v>3811</v>
      </c>
      <c r="B9294" s="124" t="s">
        <v>22762</v>
      </c>
      <c r="C9294" s="125" t="s">
        <v>14755</v>
      </c>
      <c r="D9294" s="126" t="s">
        <v>14381</v>
      </c>
    </row>
    <row r="9295" spans="1:4" ht="30" x14ac:dyDescent="0.2">
      <c r="A9295" s="33">
        <v>12232</v>
      </c>
      <c r="B9295" s="124" t="s">
        <v>22763</v>
      </c>
      <c r="C9295" s="125" t="s">
        <v>14755</v>
      </c>
      <c r="D9295" s="126" t="s">
        <v>22764</v>
      </c>
    </row>
    <row r="9296" spans="1:4" ht="30" x14ac:dyDescent="0.2">
      <c r="A9296" s="33">
        <v>3799</v>
      </c>
      <c r="B9296" s="124" t="s">
        <v>22765</v>
      </c>
      <c r="C9296" s="125" t="s">
        <v>14755</v>
      </c>
      <c r="D9296" s="126" t="s">
        <v>14385</v>
      </c>
    </row>
    <row r="9297" spans="1:4" ht="30" x14ac:dyDescent="0.2">
      <c r="A9297" s="33">
        <v>12239</v>
      </c>
      <c r="B9297" s="124" t="s">
        <v>22766</v>
      </c>
      <c r="C9297" s="125" t="s">
        <v>14755</v>
      </c>
      <c r="D9297" s="126" t="s">
        <v>1568</v>
      </c>
    </row>
    <row r="9298" spans="1:4" ht="30" x14ac:dyDescent="0.2">
      <c r="A9298" s="33">
        <v>38773</v>
      </c>
      <c r="B9298" s="124" t="s">
        <v>22767</v>
      </c>
      <c r="C9298" s="125" t="s">
        <v>14755</v>
      </c>
      <c r="D9298" s="126" t="s">
        <v>1285</v>
      </c>
    </row>
    <row r="9299" spans="1:4" ht="15" x14ac:dyDescent="0.2">
      <c r="A9299" s="33">
        <v>12271</v>
      </c>
      <c r="B9299" s="124" t="s">
        <v>22768</v>
      </c>
      <c r="C9299" s="125" t="s">
        <v>14755</v>
      </c>
      <c r="D9299" s="126" t="s">
        <v>22769</v>
      </c>
    </row>
    <row r="9300" spans="1:4" ht="15" x14ac:dyDescent="0.2">
      <c r="A9300" s="33">
        <v>12245</v>
      </c>
      <c r="B9300" s="124" t="s">
        <v>22770</v>
      </c>
      <c r="C9300" s="125" t="s">
        <v>14755</v>
      </c>
      <c r="D9300" s="126" t="s">
        <v>22771</v>
      </c>
    </row>
    <row r="9301" spans="1:4" ht="30" x14ac:dyDescent="0.2">
      <c r="A9301" s="33">
        <v>38785</v>
      </c>
      <c r="B9301" s="124" t="s">
        <v>22772</v>
      </c>
      <c r="C9301" s="125" t="s">
        <v>14755</v>
      </c>
      <c r="D9301" s="126" t="s">
        <v>22773</v>
      </c>
    </row>
    <row r="9302" spans="1:4" ht="30" x14ac:dyDescent="0.2">
      <c r="A9302" s="33">
        <v>38786</v>
      </c>
      <c r="B9302" s="124" t="s">
        <v>22774</v>
      </c>
      <c r="C9302" s="125" t="s">
        <v>14755</v>
      </c>
      <c r="D9302" s="126" t="s">
        <v>22775</v>
      </c>
    </row>
    <row r="9303" spans="1:4" ht="15" x14ac:dyDescent="0.2">
      <c r="A9303" s="33">
        <v>39385</v>
      </c>
      <c r="B9303" s="124" t="s">
        <v>22776</v>
      </c>
      <c r="C9303" s="125" t="s">
        <v>14755</v>
      </c>
      <c r="D9303" s="126" t="s">
        <v>22777</v>
      </c>
    </row>
    <row r="9304" spans="1:4" ht="15" x14ac:dyDescent="0.2">
      <c r="A9304" s="33">
        <v>39389</v>
      </c>
      <c r="B9304" s="124" t="s">
        <v>22778</v>
      </c>
      <c r="C9304" s="125" t="s">
        <v>14755</v>
      </c>
      <c r="D9304" s="126" t="s">
        <v>22779</v>
      </c>
    </row>
    <row r="9305" spans="1:4" ht="15" x14ac:dyDescent="0.2">
      <c r="A9305" s="33">
        <v>39390</v>
      </c>
      <c r="B9305" s="124" t="s">
        <v>22780</v>
      </c>
      <c r="C9305" s="125" t="s">
        <v>14755</v>
      </c>
      <c r="D9305" s="126" t="s">
        <v>17312</v>
      </c>
    </row>
    <row r="9306" spans="1:4" ht="15" x14ac:dyDescent="0.2">
      <c r="A9306" s="33">
        <v>39391</v>
      </c>
      <c r="B9306" s="124" t="s">
        <v>22781</v>
      </c>
      <c r="C9306" s="125" t="s">
        <v>14755</v>
      </c>
      <c r="D9306" s="126" t="s">
        <v>22782</v>
      </c>
    </row>
    <row r="9307" spans="1:4" ht="30" x14ac:dyDescent="0.2">
      <c r="A9307" s="33">
        <v>3803</v>
      </c>
      <c r="B9307" s="124" t="s">
        <v>22783</v>
      </c>
      <c r="C9307" s="125" t="s">
        <v>14755</v>
      </c>
      <c r="D9307" s="126" t="s">
        <v>13746</v>
      </c>
    </row>
    <row r="9308" spans="1:4" ht="30" x14ac:dyDescent="0.2">
      <c r="A9308" s="33">
        <v>38770</v>
      </c>
      <c r="B9308" s="124" t="s">
        <v>22784</v>
      </c>
      <c r="C9308" s="125" t="s">
        <v>14755</v>
      </c>
      <c r="D9308" s="126" t="s">
        <v>22785</v>
      </c>
    </row>
    <row r="9309" spans="1:4" ht="15" x14ac:dyDescent="0.2">
      <c r="A9309" s="33">
        <v>12267</v>
      </c>
      <c r="B9309" s="124" t="s">
        <v>22786</v>
      </c>
      <c r="C9309" s="125" t="s">
        <v>14755</v>
      </c>
      <c r="D9309" s="126" t="s">
        <v>22787</v>
      </c>
    </row>
    <row r="9310" spans="1:4" ht="60" x14ac:dyDescent="0.2">
      <c r="A9310" s="33">
        <v>43068</v>
      </c>
      <c r="B9310" s="124" t="s">
        <v>22788</v>
      </c>
      <c r="C9310" s="125" t="s">
        <v>14755</v>
      </c>
      <c r="D9310" s="126" t="s">
        <v>22789</v>
      </c>
    </row>
    <row r="9311" spans="1:4" ht="30" x14ac:dyDescent="0.2">
      <c r="A9311" s="33">
        <v>12266</v>
      </c>
      <c r="B9311" s="124" t="s">
        <v>22790</v>
      </c>
      <c r="C9311" s="125" t="s">
        <v>14755</v>
      </c>
      <c r="D9311" s="126" t="s">
        <v>21056</v>
      </c>
    </row>
    <row r="9312" spans="1:4" ht="30" x14ac:dyDescent="0.2">
      <c r="A9312" s="33">
        <v>39378</v>
      </c>
      <c r="B9312" s="124" t="s">
        <v>22791</v>
      </c>
      <c r="C9312" s="125" t="s">
        <v>14755</v>
      </c>
      <c r="D9312" s="126" t="s">
        <v>22792</v>
      </c>
    </row>
    <row r="9313" spans="1:4" ht="30" x14ac:dyDescent="0.2">
      <c r="A9313" s="33">
        <v>38775</v>
      </c>
      <c r="B9313" s="124" t="s">
        <v>22793</v>
      </c>
      <c r="C9313" s="125" t="s">
        <v>14755</v>
      </c>
      <c r="D9313" s="126" t="s">
        <v>4894</v>
      </c>
    </row>
    <row r="9314" spans="1:4" ht="15" x14ac:dyDescent="0.2">
      <c r="A9314" s="33">
        <v>21119</v>
      </c>
      <c r="B9314" s="124" t="s">
        <v>22794</v>
      </c>
      <c r="C9314" s="125" t="s">
        <v>14755</v>
      </c>
      <c r="D9314" s="126" t="s">
        <v>955</v>
      </c>
    </row>
    <row r="9315" spans="1:4" ht="15" x14ac:dyDescent="0.2">
      <c r="A9315" s="33">
        <v>37974</v>
      </c>
      <c r="B9315" s="124" t="s">
        <v>22795</v>
      </c>
      <c r="C9315" s="125" t="s">
        <v>14755</v>
      </c>
      <c r="D9315" s="126" t="s">
        <v>298</v>
      </c>
    </row>
    <row r="9316" spans="1:4" ht="15" x14ac:dyDescent="0.2">
      <c r="A9316" s="33">
        <v>37975</v>
      </c>
      <c r="B9316" s="124" t="s">
        <v>22796</v>
      </c>
      <c r="C9316" s="125" t="s">
        <v>14755</v>
      </c>
      <c r="D9316" s="126" t="s">
        <v>848</v>
      </c>
    </row>
    <row r="9317" spans="1:4" ht="15" x14ac:dyDescent="0.2">
      <c r="A9317" s="33">
        <v>37976</v>
      </c>
      <c r="B9317" s="124" t="s">
        <v>22797</v>
      </c>
      <c r="C9317" s="125" t="s">
        <v>14755</v>
      </c>
      <c r="D9317" s="126" t="s">
        <v>14420</v>
      </c>
    </row>
    <row r="9318" spans="1:4" ht="15" x14ac:dyDescent="0.2">
      <c r="A9318" s="33">
        <v>37977</v>
      </c>
      <c r="B9318" s="124" t="s">
        <v>22798</v>
      </c>
      <c r="C9318" s="125" t="s">
        <v>14755</v>
      </c>
      <c r="D9318" s="126" t="s">
        <v>3773</v>
      </c>
    </row>
    <row r="9319" spans="1:4" ht="15" x14ac:dyDescent="0.2">
      <c r="A9319" s="33">
        <v>37978</v>
      </c>
      <c r="B9319" s="124" t="s">
        <v>22799</v>
      </c>
      <c r="C9319" s="125" t="s">
        <v>14755</v>
      </c>
      <c r="D9319" s="126" t="s">
        <v>17909</v>
      </c>
    </row>
    <row r="9320" spans="1:4" ht="15" x14ac:dyDescent="0.2">
      <c r="A9320" s="33">
        <v>37979</v>
      </c>
      <c r="B9320" s="124" t="s">
        <v>22800</v>
      </c>
      <c r="C9320" s="125" t="s">
        <v>14755</v>
      </c>
      <c r="D9320" s="126" t="s">
        <v>22801</v>
      </c>
    </row>
    <row r="9321" spans="1:4" ht="15" x14ac:dyDescent="0.2">
      <c r="A9321" s="33">
        <v>37980</v>
      </c>
      <c r="B9321" s="124" t="s">
        <v>22802</v>
      </c>
      <c r="C9321" s="125" t="s">
        <v>14755</v>
      </c>
      <c r="D9321" s="126" t="s">
        <v>14601</v>
      </c>
    </row>
    <row r="9322" spans="1:4" ht="15" x14ac:dyDescent="0.2">
      <c r="A9322" s="33">
        <v>36147</v>
      </c>
      <c r="B9322" s="124" t="s">
        <v>22803</v>
      </c>
      <c r="C9322" s="125" t="s">
        <v>1398</v>
      </c>
      <c r="D9322" s="126" t="s">
        <v>22804</v>
      </c>
    </row>
    <row r="9323" spans="1:4" ht="15" x14ac:dyDescent="0.2">
      <c r="A9323" s="33">
        <v>12731</v>
      </c>
      <c r="B9323" s="124" t="s">
        <v>22805</v>
      </c>
      <c r="C9323" s="125" t="s">
        <v>14755</v>
      </c>
      <c r="D9323" s="126" t="s">
        <v>22806</v>
      </c>
    </row>
    <row r="9324" spans="1:4" ht="15" x14ac:dyDescent="0.2">
      <c r="A9324" s="33">
        <v>12723</v>
      </c>
      <c r="B9324" s="124" t="s">
        <v>22807</v>
      </c>
      <c r="C9324" s="125" t="s">
        <v>14755</v>
      </c>
      <c r="D9324" s="126" t="s">
        <v>223</v>
      </c>
    </row>
    <row r="9325" spans="1:4" ht="15" x14ac:dyDescent="0.2">
      <c r="A9325" s="33">
        <v>12724</v>
      </c>
      <c r="B9325" s="124" t="s">
        <v>22808</v>
      </c>
      <c r="C9325" s="125" t="s">
        <v>14755</v>
      </c>
      <c r="D9325" s="126" t="s">
        <v>2418</v>
      </c>
    </row>
    <row r="9326" spans="1:4" ht="15" x14ac:dyDescent="0.2">
      <c r="A9326" s="33">
        <v>12725</v>
      </c>
      <c r="B9326" s="124" t="s">
        <v>22809</v>
      </c>
      <c r="C9326" s="125" t="s">
        <v>14755</v>
      </c>
      <c r="D9326" s="126" t="s">
        <v>13363</v>
      </c>
    </row>
    <row r="9327" spans="1:4" ht="15" x14ac:dyDescent="0.2">
      <c r="A9327" s="33">
        <v>12726</v>
      </c>
      <c r="B9327" s="124" t="s">
        <v>22810</v>
      </c>
      <c r="C9327" s="125" t="s">
        <v>14755</v>
      </c>
      <c r="D9327" s="126" t="s">
        <v>17505</v>
      </c>
    </row>
    <row r="9328" spans="1:4" ht="15" x14ac:dyDescent="0.2">
      <c r="A9328" s="33">
        <v>12727</v>
      </c>
      <c r="B9328" s="124" t="s">
        <v>22811</v>
      </c>
      <c r="C9328" s="125" t="s">
        <v>14755</v>
      </c>
      <c r="D9328" s="126" t="s">
        <v>17297</v>
      </c>
    </row>
    <row r="9329" spans="1:4" ht="15" x14ac:dyDescent="0.2">
      <c r="A9329" s="33">
        <v>12728</v>
      </c>
      <c r="B9329" s="124" t="s">
        <v>22812</v>
      </c>
      <c r="C9329" s="125" t="s">
        <v>14755</v>
      </c>
      <c r="D9329" s="126" t="s">
        <v>908</v>
      </c>
    </row>
    <row r="9330" spans="1:4" ht="15" x14ac:dyDescent="0.2">
      <c r="A9330" s="33">
        <v>12729</v>
      </c>
      <c r="B9330" s="124" t="s">
        <v>22813</v>
      </c>
      <c r="C9330" s="125" t="s">
        <v>14755</v>
      </c>
      <c r="D9330" s="126" t="s">
        <v>22814</v>
      </c>
    </row>
    <row r="9331" spans="1:4" ht="15" x14ac:dyDescent="0.2">
      <c r="A9331" s="33">
        <v>12730</v>
      </c>
      <c r="B9331" s="124" t="s">
        <v>22815</v>
      </c>
      <c r="C9331" s="125" t="s">
        <v>14755</v>
      </c>
      <c r="D9331" s="126" t="s">
        <v>22816</v>
      </c>
    </row>
    <row r="9332" spans="1:4" ht="15" x14ac:dyDescent="0.2">
      <c r="A9332" s="33">
        <v>3840</v>
      </c>
      <c r="B9332" s="124" t="s">
        <v>22817</v>
      </c>
      <c r="C9332" s="125" t="s">
        <v>14755</v>
      </c>
      <c r="D9332" s="126" t="s">
        <v>14626</v>
      </c>
    </row>
    <row r="9333" spans="1:4" ht="15" x14ac:dyDescent="0.2">
      <c r="A9333" s="33">
        <v>3838</v>
      </c>
      <c r="B9333" s="124" t="s">
        <v>22818</v>
      </c>
      <c r="C9333" s="125" t="s">
        <v>14755</v>
      </c>
      <c r="D9333" s="126" t="s">
        <v>22819</v>
      </c>
    </row>
    <row r="9334" spans="1:4" ht="15" x14ac:dyDescent="0.2">
      <c r="A9334" s="33">
        <v>3844</v>
      </c>
      <c r="B9334" s="124" t="s">
        <v>22820</v>
      </c>
      <c r="C9334" s="125" t="s">
        <v>14755</v>
      </c>
      <c r="D9334" s="126" t="s">
        <v>22821</v>
      </c>
    </row>
    <row r="9335" spans="1:4" ht="15" x14ac:dyDescent="0.2">
      <c r="A9335" s="33">
        <v>3839</v>
      </c>
      <c r="B9335" s="124" t="s">
        <v>22822</v>
      </c>
      <c r="C9335" s="125" t="s">
        <v>14755</v>
      </c>
      <c r="D9335" s="126" t="s">
        <v>22823</v>
      </c>
    </row>
    <row r="9336" spans="1:4" ht="15" x14ac:dyDescent="0.2">
      <c r="A9336" s="33">
        <v>3843</v>
      </c>
      <c r="B9336" s="124" t="s">
        <v>22824</v>
      </c>
      <c r="C9336" s="125" t="s">
        <v>14755</v>
      </c>
      <c r="D9336" s="126" t="s">
        <v>22825</v>
      </c>
    </row>
    <row r="9337" spans="1:4" ht="15" x14ac:dyDescent="0.2">
      <c r="A9337" s="33">
        <v>3900</v>
      </c>
      <c r="B9337" s="124" t="s">
        <v>22826</v>
      </c>
      <c r="C9337" s="125" t="s">
        <v>14755</v>
      </c>
      <c r="D9337" s="126" t="s">
        <v>22827</v>
      </c>
    </row>
    <row r="9338" spans="1:4" ht="15" x14ac:dyDescent="0.2">
      <c r="A9338" s="33">
        <v>3846</v>
      </c>
      <c r="B9338" s="124" t="s">
        <v>22828</v>
      </c>
      <c r="C9338" s="125" t="s">
        <v>14755</v>
      </c>
      <c r="D9338" s="126" t="s">
        <v>5444</v>
      </c>
    </row>
    <row r="9339" spans="1:4" ht="15" x14ac:dyDescent="0.2">
      <c r="A9339" s="33">
        <v>3886</v>
      </c>
      <c r="B9339" s="124" t="s">
        <v>22829</v>
      </c>
      <c r="C9339" s="125" t="s">
        <v>14755</v>
      </c>
      <c r="D9339" s="126" t="s">
        <v>22830</v>
      </c>
    </row>
    <row r="9340" spans="1:4" ht="15" x14ac:dyDescent="0.2">
      <c r="A9340" s="33">
        <v>3854</v>
      </c>
      <c r="B9340" s="124" t="s">
        <v>22831</v>
      </c>
      <c r="C9340" s="125" t="s">
        <v>14755</v>
      </c>
      <c r="D9340" s="126" t="s">
        <v>409</v>
      </c>
    </row>
    <row r="9341" spans="1:4" ht="15" x14ac:dyDescent="0.2">
      <c r="A9341" s="33">
        <v>3873</v>
      </c>
      <c r="B9341" s="124" t="s">
        <v>22832</v>
      </c>
      <c r="C9341" s="125" t="s">
        <v>14755</v>
      </c>
      <c r="D9341" s="126" t="s">
        <v>1079</v>
      </c>
    </row>
    <row r="9342" spans="1:4" ht="15" x14ac:dyDescent="0.2">
      <c r="A9342" s="33">
        <v>38021</v>
      </c>
      <c r="B9342" s="124" t="s">
        <v>22833</v>
      </c>
      <c r="C9342" s="125" t="s">
        <v>14755</v>
      </c>
      <c r="D9342" s="126" t="s">
        <v>14039</v>
      </c>
    </row>
    <row r="9343" spans="1:4" ht="15" x14ac:dyDescent="0.2">
      <c r="A9343" s="33">
        <v>3847</v>
      </c>
      <c r="B9343" s="124" t="s">
        <v>22834</v>
      </c>
      <c r="C9343" s="125" t="s">
        <v>14755</v>
      </c>
      <c r="D9343" s="126" t="s">
        <v>13676</v>
      </c>
    </row>
    <row r="9344" spans="1:4" ht="15" x14ac:dyDescent="0.2">
      <c r="A9344" s="33">
        <v>38022</v>
      </c>
      <c r="B9344" s="124" t="s">
        <v>22835</v>
      </c>
      <c r="C9344" s="125" t="s">
        <v>14755</v>
      </c>
      <c r="D9344" s="126" t="s">
        <v>2814</v>
      </c>
    </row>
    <row r="9345" spans="1:4" ht="15" x14ac:dyDescent="0.2">
      <c r="A9345" s="33">
        <v>3833</v>
      </c>
      <c r="B9345" s="124" t="s">
        <v>22836</v>
      </c>
      <c r="C9345" s="125" t="s">
        <v>14755</v>
      </c>
      <c r="D9345" s="126" t="s">
        <v>531</v>
      </c>
    </row>
    <row r="9346" spans="1:4" ht="15" x14ac:dyDescent="0.2">
      <c r="A9346" s="33">
        <v>3835</v>
      </c>
      <c r="B9346" s="124" t="s">
        <v>22837</v>
      </c>
      <c r="C9346" s="125" t="s">
        <v>14755</v>
      </c>
      <c r="D9346" s="126" t="s">
        <v>788</v>
      </c>
    </row>
    <row r="9347" spans="1:4" ht="15" x14ac:dyDescent="0.2">
      <c r="A9347" s="33">
        <v>3836</v>
      </c>
      <c r="B9347" s="124" t="s">
        <v>22838</v>
      </c>
      <c r="C9347" s="125" t="s">
        <v>14755</v>
      </c>
      <c r="D9347" s="126" t="s">
        <v>22839</v>
      </c>
    </row>
    <row r="9348" spans="1:4" ht="15" x14ac:dyDescent="0.2">
      <c r="A9348" s="33">
        <v>3830</v>
      </c>
      <c r="B9348" s="124" t="s">
        <v>22840</v>
      </c>
      <c r="C9348" s="125" t="s">
        <v>14755</v>
      </c>
      <c r="D9348" s="126" t="s">
        <v>22841</v>
      </c>
    </row>
    <row r="9349" spans="1:4" ht="15" x14ac:dyDescent="0.2">
      <c r="A9349" s="33">
        <v>3831</v>
      </c>
      <c r="B9349" s="124" t="s">
        <v>22842</v>
      </c>
      <c r="C9349" s="125" t="s">
        <v>14755</v>
      </c>
      <c r="D9349" s="126" t="s">
        <v>22843</v>
      </c>
    </row>
    <row r="9350" spans="1:4" ht="15" x14ac:dyDescent="0.2">
      <c r="A9350" s="33">
        <v>37981</v>
      </c>
      <c r="B9350" s="124" t="s">
        <v>22844</v>
      </c>
      <c r="C9350" s="125" t="s">
        <v>14755</v>
      </c>
      <c r="D9350" s="126" t="s">
        <v>351</v>
      </c>
    </row>
    <row r="9351" spans="1:4" ht="15" x14ac:dyDescent="0.2">
      <c r="A9351" s="33">
        <v>37982</v>
      </c>
      <c r="B9351" s="124" t="s">
        <v>22845</v>
      </c>
      <c r="C9351" s="125" t="s">
        <v>14755</v>
      </c>
      <c r="D9351" s="126" t="s">
        <v>710</v>
      </c>
    </row>
    <row r="9352" spans="1:4" ht="15" x14ac:dyDescent="0.2">
      <c r="A9352" s="33">
        <v>37983</v>
      </c>
      <c r="B9352" s="124" t="s">
        <v>22846</v>
      </c>
      <c r="C9352" s="125" t="s">
        <v>14755</v>
      </c>
      <c r="D9352" s="126" t="s">
        <v>1193</v>
      </c>
    </row>
    <row r="9353" spans="1:4" ht="15" x14ac:dyDescent="0.2">
      <c r="A9353" s="33">
        <v>37984</v>
      </c>
      <c r="B9353" s="124" t="s">
        <v>22847</v>
      </c>
      <c r="C9353" s="125" t="s">
        <v>14755</v>
      </c>
      <c r="D9353" s="126" t="s">
        <v>1291</v>
      </c>
    </row>
    <row r="9354" spans="1:4" ht="15" x14ac:dyDescent="0.2">
      <c r="A9354" s="33">
        <v>37985</v>
      </c>
      <c r="B9354" s="124" t="s">
        <v>22848</v>
      </c>
      <c r="C9354" s="125" t="s">
        <v>14755</v>
      </c>
      <c r="D9354" s="126" t="s">
        <v>6210</v>
      </c>
    </row>
    <row r="9355" spans="1:4" ht="15" x14ac:dyDescent="0.2">
      <c r="A9355" s="33">
        <v>3826</v>
      </c>
      <c r="B9355" s="124" t="s">
        <v>22849</v>
      </c>
      <c r="C9355" s="125" t="s">
        <v>14755</v>
      </c>
      <c r="D9355" s="126" t="s">
        <v>5544</v>
      </c>
    </row>
    <row r="9356" spans="1:4" ht="15" x14ac:dyDescent="0.2">
      <c r="A9356" s="33">
        <v>3825</v>
      </c>
      <c r="B9356" s="124" t="s">
        <v>22850</v>
      </c>
      <c r="C9356" s="125" t="s">
        <v>14755</v>
      </c>
      <c r="D9356" s="126" t="s">
        <v>368</v>
      </c>
    </row>
    <row r="9357" spans="1:4" ht="15" x14ac:dyDescent="0.2">
      <c r="A9357" s="33">
        <v>3827</v>
      </c>
      <c r="B9357" s="124" t="s">
        <v>22851</v>
      </c>
      <c r="C9357" s="125" t="s">
        <v>14755</v>
      </c>
      <c r="D9357" s="126" t="s">
        <v>22852</v>
      </c>
    </row>
    <row r="9358" spans="1:4" ht="15" x14ac:dyDescent="0.2">
      <c r="A9358" s="33">
        <v>20165</v>
      </c>
      <c r="B9358" s="124" t="s">
        <v>22853</v>
      </c>
      <c r="C9358" s="125" t="s">
        <v>14755</v>
      </c>
      <c r="D9358" s="126" t="s">
        <v>20760</v>
      </c>
    </row>
    <row r="9359" spans="1:4" ht="15" x14ac:dyDescent="0.2">
      <c r="A9359" s="33">
        <v>20166</v>
      </c>
      <c r="B9359" s="124" t="s">
        <v>22854</v>
      </c>
      <c r="C9359" s="125" t="s">
        <v>14755</v>
      </c>
      <c r="D9359" s="126" t="s">
        <v>22855</v>
      </c>
    </row>
    <row r="9360" spans="1:4" ht="15" x14ac:dyDescent="0.2">
      <c r="A9360" s="33">
        <v>20164</v>
      </c>
      <c r="B9360" s="124" t="s">
        <v>22856</v>
      </c>
      <c r="C9360" s="125" t="s">
        <v>14755</v>
      </c>
      <c r="D9360" s="126" t="s">
        <v>5832</v>
      </c>
    </row>
    <row r="9361" spans="1:4" ht="15" x14ac:dyDescent="0.2">
      <c r="A9361" s="33">
        <v>3893</v>
      </c>
      <c r="B9361" s="124" t="s">
        <v>22857</v>
      </c>
      <c r="C9361" s="125" t="s">
        <v>14755</v>
      </c>
      <c r="D9361" s="126" t="s">
        <v>836</v>
      </c>
    </row>
    <row r="9362" spans="1:4" ht="15" x14ac:dyDescent="0.2">
      <c r="A9362" s="33">
        <v>3848</v>
      </c>
      <c r="B9362" s="124" t="s">
        <v>22858</v>
      </c>
      <c r="C9362" s="125" t="s">
        <v>14755</v>
      </c>
      <c r="D9362" s="126" t="s">
        <v>129</v>
      </c>
    </row>
    <row r="9363" spans="1:4" ht="15" x14ac:dyDescent="0.2">
      <c r="A9363" s="33">
        <v>3895</v>
      </c>
      <c r="B9363" s="124" t="s">
        <v>22859</v>
      </c>
      <c r="C9363" s="125" t="s">
        <v>14755</v>
      </c>
      <c r="D9363" s="126" t="s">
        <v>938</v>
      </c>
    </row>
    <row r="9364" spans="1:4" ht="15" x14ac:dyDescent="0.2">
      <c r="A9364" s="33">
        <v>12404</v>
      </c>
      <c r="B9364" s="124" t="s">
        <v>22860</v>
      </c>
      <c r="C9364" s="125" t="s">
        <v>14755</v>
      </c>
      <c r="D9364" s="126" t="s">
        <v>5206</v>
      </c>
    </row>
    <row r="9365" spans="1:4" ht="15" x14ac:dyDescent="0.2">
      <c r="A9365" s="33">
        <v>3939</v>
      </c>
      <c r="B9365" s="124" t="s">
        <v>22861</v>
      </c>
      <c r="C9365" s="125" t="s">
        <v>14755</v>
      </c>
      <c r="D9365" s="126" t="s">
        <v>712</v>
      </c>
    </row>
    <row r="9366" spans="1:4" ht="15" x14ac:dyDescent="0.2">
      <c r="A9366" s="33">
        <v>3911</v>
      </c>
      <c r="B9366" s="124" t="s">
        <v>22862</v>
      </c>
      <c r="C9366" s="125" t="s">
        <v>14755</v>
      </c>
      <c r="D9366" s="126" t="s">
        <v>1224</v>
      </c>
    </row>
    <row r="9367" spans="1:4" ht="15" x14ac:dyDescent="0.2">
      <c r="A9367" s="33">
        <v>3908</v>
      </c>
      <c r="B9367" s="124" t="s">
        <v>22863</v>
      </c>
      <c r="C9367" s="125" t="s">
        <v>14755</v>
      </c>
      <c r="D9367" s="126" t="s">
        <v>1877</v>
      </c>
    </row>
    <row r="9368" spans="1:4" ht="15" x14ac:dyDescent="0.2">
      <c r="A9368" s="33">
        <v>3910</v>
      </c>
      <c r="B9368" s="124" t="s">
        <v>22864</v>
      </c>
      <c r="C9368" s="125" t="s">
        <v>14755</v>
      </c>
      <c r="D9368" s="126" t="s">
        <v>604</v>
      </c>
    </row>
    <row r="9369" spans="1:4" ht="15" x14ac:dyDescent="0.2">
      <c r="A9369" s="33">
        <v>3913</v>
      </c>
      <c r="B9369" s="124" t="s">
        <v>22865</v>
      </c>
      <c r="C9369" s="125" t="s">
        <v>14755</v>
      </c>
      <c r="D9369" s="126" t="s">
        <v>13740</v>
      </c>
    </row>
    <row r="9370" spans="1:4" ht="15" x14ac:dyDescent="0.2">
      <c r="A9370" s="33">
        <v>3912</v>
      </c>
      <c r="B9370" s="124" t="s">
        <v>22866</v>
      </c>
      <c r="C9370" s="125" t="s">
        <v>14755</v>
      </c>
      <c r="D9370" s="126" t="s">
        <v>1184</v>
      </c>
    </row>
    <row r="9371" spans="1:4" ht="15" x14ac:dyDescent="0.2">
      <c r="A9371" s="33">
        <v>3909</v>
      </c>
      <c r="B9371" s="124" t="s">
        <v>22867</v>
      </c>
      <c r="C9371" s="125" t="s">
        <v>14755</v>
      </c>
      <c r="D9371" s="126" t="s">
        <v>998</v>
      </c>
    </row>
    <row r="9372" spans="1:4" ht="15" x14ac:dyDescent="0.2">
      <c r="A9372" s="33">
        <v>3914</v>
      </c>
      <c r="B9372" s="124" t="s">
        <v>22868</v>
      </c>
      <c r="C9372" s="125" t="s">
        <v>14755</v>
      </c>
      <c r="D9372" s="126" t="s">
        <v>22869</v>
      </c>
    </row>
    <row r="9373" spans="1:4" ht="15" x14ac:dyDescent="0.2">
      <c r="A9373" s="33">
        <v>3915</v>
      </c>
      <c r="B9373" s="124" t="s">
        <v>22870</v>
      </c>
      <c r="C9373" s="125" t="s">
        <v>14755</v>
      </c>
      <c r="D9373" s="126" t="s">
        <v>22871</v>
      </c>
    </row>
    <row r="9374" spans="1:4" ht="15" x14ac:dyDescent="0.2">
      <c r="A9374" s="33">
        <v>3916</v>
      </c>
      <c r="B9374" s="124" t="s">
        <v>22872</v>
      </c>
      <c r="C9374" s="125" t="s">
        <v>14755</v>
      </c>
      <c r="D9374" s="126" t="s">
        <v>22873</v>
      </c>
    </row>
    <row r="9375" spans="1:4" ht="15" x14ac:dyDescent="0.2">
      <c r="A9375" s="33">
        <v>3917</v>
      </c>
      <c r="B9375" s="124" t="s">
        <v>22874</v>
      </c>
      <c r="C9375" s="125" t="s">
        <v>14755</v>
      </c>
      <c r="D9375" s="126" t="s">
        <v>22875</v>
      </c>
    </row>
    <row r="9376" spans="1:4" ht="15" x14ac:dyDescent="0.2">
      <c r="A9376" s="33">
        <v>1904</v>
      </c>
      <c r="B9376" s="124" t="s">
        <v>22876</v>
      </c>
      <c r="C9376" s="125" t="s">
        <v>14755</v>
      </c>
      <c r="D9376" s="126" t="s">
        <v>2481</v>
      </c>
    </row>
    <row r="9377" spans="1:4" ht="15" x14ac:dyDescent="0.2">
      <c r="A9377" s="33">
        <v>1899</v>
      </c>
      <c r="B9377" s="124" t="s">
        <v>22877</v>
      </c>
      <c r="C9377" s="125" t="s">
        <v>14755</v>
      </c>
      <c r="D9377" s="126" t="s">
        <v>89</v>
      </c>
    </row>
    <row r="9378" spans="1:4" ht="15" x14ac:dyDescent="0.2">
      <c r="A9378" s="33">
        <v>1900</v>
      </c>
      <c r="B9378" s="124" t="s">
        <v>22878</v>
      </c>
      <c r="C9378" s="125" t="s">
        <v>14755</v>
      </c>
      <c r="D9378" s="126" t="s">
        <v>189</v>
      </c>
    </row>
    <row r="9379" spans="1:4" ht="15" x14ac:dyDescent="0.2">
      <c r="A9379" s="33">
        <v>12407</v>
      </c>
      <c r="B9379" s="124" t="s">
        <v>22879</v>
      </c>
      <c r="C9379" s="125" t="s">
        <v>14755</v>
      </c>
      <c r="D9379" s="126" t="s">
        <v>8133</v>
      </c>
    </row>
    <row r="9380" spans="1:4" ht="15" x14ac:dyDescent="0.2">
      <c r="A9380" s="33">
        <v>12408</v>
      </c>
      <c r="B9380" s="124" t="s">
        <v>22880</v>
      </c>
      <c r="C9380" s="125" t="s">
        <v>14755</v>
      </c>
      <c r="D9380" s="126" t="s">
        <v>978</v>
      </c>
    </row>
    <row r="9381" spans="1:4" ht="15" x14ac:dyDescent="0.2">
      <c r="A9381" s="33">
        <v>12409</v>
      </c>
      <c r="B9381" s="124" t="s">
        <v>22881</v>
      </c>
      <c r="C9381" s="125" t="s">
        <v>14755</v>
      </c>
      <c r="D9381" s="126" t="s">
        <v>978</v>
      </c>
    </row>
    <row r="9382" spans="1:4" ht="15" x14ac:dyDescent="0.2">
      <c r="A9382" s="33">
        <v>12410</v>
      </c>
      <c r="B9382" s="124" t="s">
        <v>22882</v>
      </c>
      <c r="C9382" s="125" t="s">
        <v>14755</v>
      </c>
      <c r="D9382" s="126" t="s">
        <v>497</v>
      </c>
    </row>
    <row r="9383" spans="1:4" ht="15" x14ac:dyDescent="0.2">
      <c r="A9383" s="33">
        <v>3936</v>
      </c>
      <c r="B9383" s="124" t="s">
        <v>22883</v>
      </c>
      <c r="C9383" s="125" t="s">
        <v>14755</v>
      </c>
      <c r="D9383" s="126" t="s">
        <v>13951</v>
      </c>
    </row>
    <row r="9384" spans="1:4" ht="15" x14ac:dyDescent="0.2">
      <c r="A9384" s="33">
        <v>3922</v>
      </c>
      <c r="B9384" s="124" t="s">
        <v>22884</v>
      </c>
      <c r="C9384" s="125" t="s">
        <v>14755</v>
      </c>
      <c r="D9384" s="126" t="s">
        <v>162</v>
      </c>
    </row>
    <row r="9385" spans="1:4" ht="15" x14ac:dyDescent="0.2">
      <c r="A9385" s="33">
        <v>3924</v>
      </c>
      <c r="B9385" s="124" t="s">
        <v>22885</v>
      </c>
      <c r="C9385" s="125" t="s">
        <v>14755</v>
      </c>
      <c r="D9385" s="126" t="s">
        <v>13951</v>
      </c>
    </row>
    <row r="9386" spans="1:4" ht="15" x14ac:dyDescent="0.2">
      <c r="A9386" s="33">
        <v>3923</v>
      </c>
      <c r="B9386" s="124" t="s">
        <v>22886</v>
      </c>
      <c r="C9386" s="125" t="s">
        <v>14755</v>
      </c>
      <c r="D9386" s="126" t="s">
        <v>13951</v>
      </c>
    </row>
    <row r="9387" spans="1:4" ht="15" x14ac:dyDescent="0.2">
      <c r="A9387" s="33">
        <v>3937</v>
      </c>
      <c r="B9387" s="124" t="s">
        <v>22887</v>
      </c>
      <c r="C9387" s="125" t="s">
        <v>14755</v>
      </c>
      <c r="D9387" s="126" t="s">
        <v>149</v>
      </c>
    </row>
    <row r="9388" spans="1:4" ht="15" x14ac:dyDescent="0.2">
      <c r="A9388" s="33">
        <v>3921</v>
      </c>
      <c r="B9388" s="124" t="s">
        <v>22888</v>
      </c>
      <c r="C9388" s="125" t="s">
        <v>14755</v>
      </c>
      <c r="D9388" s="126" t="s">
        <v>965</v>
      </c>
    </row>
    <row r="9389" spans="1:4" ht="15" x14ac:dyDescent="0.2">
      <c r="A9389" s="33">
        <v>3920</v>
      </c>
      <c r="B9389" s="124" t="s">
        <v>22889</v>
      </c>
      <c r="C9389" s="125" t="s">
        <v>14755</v>
      </c>
      <c r="D9389" s="126" t="s">
        <v>149</v>
      </c>
    </row>
    <row r="9390" spans="1:4" ht="15" x14ac:dyDescent="0.2">
      <c r="A9390" s="33">
        <v>3938</v>
      </c>
      <c r="B9390" s="124" t="s">
        <v>22890</v>
      </c>
      <c r="C9390" s="125" t="s">
        <v>14755</v>
      </c>
      <c r="D9390" s="126" t="s">
        <v>7342</v>
      </c>
    </row>
    <row r="9391" spans="1:4" ht="15" x14ac:dyDescent="0.2">
      <c r="A9391" s="33">
        <v>3919</v>
      </c>
      <c r="B9391" s="124" t="s">
        <v>22891</v>
      </c>
      <c r="C9391" s="125" t="s">
        <v>14755</v>
      </c>
      <c r="D9391" s="126" t="s">
        <v>6613</v>
      </c>
    </row>
    <row r="9392" spans="1:4" ht="15" x14ac:dyDescent="0.2">
      <c r="A9392" s="33">
        <v>3927</v>
      </c>
      <c r="B9392" s="124" t="s">
        <v>22892</v>
      </c>
      <c r="C9392" s="125" t="s">
        <v>14755</v>
      </c>
      <c r="D9392" s="126" t="s">
        <v>17581</v>
      </c>
    </row>
    <row r="9393" spans="1:4" ht="15" x14ac:dyDescent="0.2">
      <c r="A9393" s="33">
        <v>3928</v>
      </c>
      <c r="B9393" s="124" t="s">
        <v>22893</v>
      </c>
      <c r="C9393" s="125" t="s">
        <v>14755</v>
      </c>
      <c r="D9393" s="126" t="s">
        <v>17581</v>
      </c>
    </row>
    <row r="9394" spans="1:4" ht="15" x14ac:dyDescent="0.2">
      <c r="A9394" s="33">
        <v>3926</v>
      </c>
      <c r="B9394" s="124" t="s">
        <v>22894</v>
      </c>
      <c r="C9394" s="125" t="s">
        <v>14755</v>
      </c>
      <c r="D9394" s="126" t="s">
        <v>2313</v>
      </c>
    </row>
    <row r="9395" spans="1:4" ht="15" x14ac:dyDescent="0.2">
      <c r="A9395" s="33">
        <v>3935</v>
      </c>
      <c r="B9395" s="124" t="s">
        <v>22895</v>
      </c>
      <c r="C9395" s="125" t="s">
        <v>14755</v>
      </c>
      <c r="D9395" s="126" t="s">
        <v>2313</v>
      </c>
    </row>
    <row r="9396" spans="1:4" ht="15" x14ac:dyDescent="0.2">
      <c r="A9396" s="33">
        <v>3925</v>
      </c>
      <c r="B9396" s="124" t="s">
        <v>22896</v>
      </c>
      <c r="C9396" s="125" t="s">
        <v>14755</v>
      </c>
      <c r="D9396" s="126" t="s">
        <v>2313</v>
      </c>
    </row>
    <row r="9397" spans="1:4" ht="15" x14ac:dyDescent="0.2">
      <c r="A9397" s="33">
        <v>12406</v>
      </c>
      <c r="B9397" s="124" t="s">
        <v>22897</v>
      </c>
      <c r="C9397" s="125" t="s">
        <v>14755</v>
      </c>
      <c r="D9397" s="126" t="s">
        <v>22898</v>
      </c>
    </row>
    <row r="9398" spans="1:4" ht="15" x14ac:dyDescent="0.2">
      <c r="A9398" s="33">
        <v>3929</v>
      </c>
      <c r="B9398" s="124" t="s">
        <v>22899</v>
      </c>
      <c r="C9398" s="125" t="s">
        <v>14755</v>
      </c>
      <c r="D9398" s="126" t="s">
        <v>22900</v>
      </c>
    </row>
    <row r="9399" spans="1:4" ht="15" x14ac:dyDescent="0.2">
      <c r="A9399" s="33">
        <v>3931</v>
      </c>
      <c r="B9399" s="124" t="s">
        <v>22901</v>
      </c>
      <c r="C9399" s="125" t="s">
        <v>14755</v>
      </c>
      <c r="D9399" s="126" t="s">
        <v>22900</v>
      </c>
    </row>
    <row r="9400" spans="1:4" ht="15" x14ac:dyDescent="0.2">
      <c r="A9400" s="33">
        <v>3930</v>
      </c>
      <c r="B9400" s="124" t="s">
        <v>22902</v>
      </c>
      <c r="C9400" s="125" t="s">
        <v>14755</v>
      </c>
      <c r="D9400" s="126" t="s">
        <v>22900</v>
      </c>
    </row>
    <row r="9401" spans="1:4" ht="15" x14ac:dyDescent="0.2">
      <c r="A9401" s="33">
        <v>3932</v>
      </c>
      <c r="B9401" s="124" t="s">
        <v>22903</v>
      </c>
      <c r="C9401" s="125" t="s">
        <v>14755</v>
      </c>
      <c r="D9401" s="126" t="s">
        <v>22904</v>
      </c>
    </row>
    <row r="9402" spans="1:4" ht="15" x14ac:dyDescent="0.2">
      <c r="A9402" s="33">
        <v>3933</v>
      </c>
      <c r="B9402" s="124" t="s">
        <v>22905</v>
      </c>
      <c r="C9402" s="125" t="s">
        <v>14755</v>
      </c>
      <c r="D9402" s="126" t="s">
        <v>22904</v>
      </c>
    </row>
    <row r="9403" spans="1:4" ht="15" x14ac:dyDescent="0.2">
      <c r="A9403" s="33">
        <v>3934</v>
      </c>
      <c r="B9403" s="124" t="s">
        <v>22906</v>
      </c>
      <c r="C9403" s="125" t="s">
        <v>14755</v>
      </c>
      <c r="D9403" s="126" t="s">
        <v>22904</v>
      </c>
    </row>
    <row r="9404" spans="1:4" ht="15" x14ac:dyDescent="0.2">
      <c r="A9404" s="33">
        <v>40355</v>
      </c>
      <c r="B9404" s="124" t="s">
        <v>22907</v>
      </c>
      <c r="C9404" s="125" t="s">
        <v>14755</v>
      </c>
      <c r="D9404" s="126" t="s">
        <v>17838</v>
      </c>
    </row>
    <row r="9405" spans="1:4" ht="30" x14ac:dyDescent="0.2">
      <c r="A9405" s="33">
        <v>40364</v>
      </c>
      <c r="B9405" s="124" t="s">
        <v>22908</v>
      </c>
      <c r="C9405" s="125" t="s">
        <v>14755</v>
      </c>
      <c r="D9405" s="126" t="s">
        <v>5648</v>
      </c>
    </row>
    <row r="9406" spans="1:4" ht="30" x14ac:dyDescent="0.2">
      <c r="A9406" s="33">
        <v>40361</v>
      </c>
      <c r="B9406" s="124" t="s">
        <v>22909</v>
      </c>
      <c r="C9406" s="125" t="s">
        <v>14755</v>
      </c>
      <c r="D9406" s="126" t="s">
        <v>6006</v>
      </c>
    </row>
    <row r="9407" spans="1:4" ht="15" x14ac:dyDescent="0.2">
      <c r="A9407" s="33">
        <v>40358</v>
      </c>
      <c r="B9407" s="124" t="s">
        <v>22910</v>
      </c>
      <c r="C9407" s="125" t="s">
        <v>14755</v>
      </c>
      <c r="D9407" s="126" t="s">
        <v>713</v>
      </c>
    </row>
    <row r="9408" spans="1:4" ht="30" x14ac:dyDescent="0.2">
      <c r="A9408" s="33">
        <v>40370</v>
      </c>
      <c r="B9408" s="124" t="s">
        <v>22911</v>
      </c>
      <c r="C9408" s="125" t="s">
        <v>14755</v>
      </c>
      <c r="D9408" s="126" t="s">
        <v>22912</v>
      </c>
    </row>
    <row r="9409" spans="1:4" ht="30" x14ac:dyDescent="0.2">
      <c r="A9409" s="33">
        <v>40367</v>
      </c>
      <c r="B9409" s="124" t="s">
        <v>22913</v>
      </c>
      <c r="C9409" s="125" t="s">
        <v>14755</v>
      </c>
      <c r="D9409" s="126" t="s">
        <v>17816</v>
      </c>
    </row>
    <row r="9410" spans="1:4" ht="30" x14ac:dyDescent="0.2">
      <c r="A9410" s="33">
        <v>40373</v>
      </c>
      <c r="B9410" s="124" t="s">
        <v>22914</v>
      </c>
      <c r="C9410" s="125" t="s">
        <v>14755</v>
      </c>
      <c r="D9410" s="126" t="s">
        <v>22915</v>
      </c>
    </row>
    <row r="9411" spans="1:4" ht="15" x14ac:dyDescent="0.2">
      <c r="A9411" s="33">
        <v>38947</v>
      </c>
      <c r="B9411" s="124" t="s">
        <v>22916</v>
      </c>
      <c r="C9411" s="125" t="s">
        <v>14755</v>
      </c>
      <c r="D9411" s="126" t="s">
        <v>1103</v>
      </c>
    </row>
    <row r="9412" spans="1:4" ht="15" x14ac:dyDescent="0.2">
      <c r="A9412" s="33">
        <v>38948</v>
      </c>
      <c r="B9412" s="124" t="s">
        <v>22917</v>
      </c>
      <c r="C9412" s="125" t="s">
        <v>14755</v>
      </c>
      <c r="D9412" s="126" t="s">
        <v>94</v>
      </c>
    </row>
    <row r="9413" spans="1:4" ht="15" x14ac:dyDescent="0.2">
      <c r="A9413" s="33">
        <v>38949</v>
      </c>
      <c r="B9413" s="124" t="s">
        <v>22918</v>
      </c>
      <c r="C9413" s="125" t="s">
        <v>14755</v>
      </c>
      <c r="D9413" s="126" t="s">
        <v>352</v>
      </c>
    </row>
    <row r="9414" spans="1:4" ht="15" x14ac:dyDescent="0.2">
      <c r="A9414" s="33">
        <v>38951</v>
      </c>
      <c r="B9414" s="124" t="s">
        <v>22919</v>
      </c>
      <c r="C9414" s="125" t="s">
        <v>14755</v>
      </c>
      <c r="D9414" s="126" t="s">
        <v>7590</v>
      </c>
    </row>
    <row r="9415" spans="1:4" ht="15" x14ac:dyDescent="0.2">
      <c r="A9415" s="33">
        <v>39312</v>
      </c>
      <c r="B9415" s="124" t="s">
        <v>22920</v>
      </c>
      <c r="C9415" s="125" t="s">
        <v>14755</v>
      </c>
      <c r="D9415" s="126" t="s">
        <v>559</v>
      </c>
    </row>
    <row r="9416" spans="1:4" ht="15" x14ac:dyDescent="0.2">
      <c r="A9416" s="33">
        <v>39313</v>
      </c>
      <c r="B9416" s="124" t="s">
        <v>22921</v>
      </c>
      <c r="C9416" s="125" t="s">
        <v>14755</v>
      </c>
      <c r="D9416" s="126" t="s">
        <v>151</v>
      </c>
    </row>
    <row r="9417" spans="1:4" ht="15" x14ac:dyDescent="0.2">
      <c r="A9417" s="33">
        <v>38950</v>
      </c>
      <c r="B9417" s="124" t="s">
        <v>22922</v>
      </c>
      <c r="C9417" s="125" t="s">
        <v>14755</v>
      </c>
      <c r="D9417" s="126" t="s">
        <v>659</v>
      </c>
    </row>
    <row r="9418" spans="1:4" ht="15" x14ac:dyDescent="0.2">
      <c r="A9418" s="33">
        <v>39314</v>
      </c>
      <c r="B9418" s="124" t="s">
        <v>22923</v>
      </c>
      <c r="C9418" s="125" t="s">
        <v>14755</v>
      </c>
      <c r="D9418" s="126" t="s">
        <v>21358</v>
      </c>
    </row>
    <row r="9419" spans="1:4" ht="15" x14ac:dyDescent="0.2">
      <c r="A9419" s="33">
        <v>3907</v>
      </c>
      <c r="B9419" s="124" t="s">
        <v>22924</v>
      </c>
      <c r="C9419" s="125" t="s">
        <v>14755</v>
      </c>
      <c r="D9419" s="126" t="s">
        <v>88</v>
      </c>
    </row>
    <row r="9420" spans="1:4" ht="15" x14ac:dyDescent="0.2">
      <c r="A9420" s="33">
        <v>3889</v>
      </c>
      <c r="B9420" s="124" t="s">
        <v>22925</v>
      </c>
      <c r="C9420" s="125" t="s">
        <v>14755</v>
      </c>
      <c r="D9420" s="126" t="s">
        <v>103</v>
      </c>
    </row>
    <row r="9421" spans="1:4" ht="15" x14ac:dyDescent="0.2">
      <c r="A9421" s="33">
        <v>3868</v>
      </c>
      <c r="B9421" s="124" t="s">
        <v>22926</v>
      </c>
      <c r="C9421" s="125" t="s">
        <v>14755</v>
      </c>
      <c r="D9421" s="126" t="s">
        <v>1043</v>
      </c>
    </row>
    <row r="9422" spans="1:4" ht="15" x14ac:dyDescent="0.2">
      <c r="A9422" s="33">
        <v>3869</v>
      </c>
      <c r="B9422" s="124" t="s">
        <v>22927</v>
      </c>
      <c r="C9422" s="125" t="s">
        <v>14755</v>
      </c>
      <c r="D9422" s="126" t="s">
        <v>108</v>
      </c>
    </row>
    <row r="9423" spans="1:4" ht="15" x14ac:dyDescent="0.2">
      <c r="A9423" s="33">
        <v>3872</v>
      </c>
      <c r="B9423" s="124" t="s">
        <v>22928</v>
      </c>
      <c r="C9423" s="125" t="s">
        <v>14755</v>
      </c>
      <c r="D9423" s="126" t="s">
        <v>144</v>
      </c>
    </row>
    <row r="9424" spans="1:4" ht="15" x14ac:dyDescent="0.2">
      <c r="A9424" s="33">
        <v>3850</v>
      </c>
      <c r="B9424" s="124" t="s">
        <v>22929</v>
      </c>
      <c r="C9424" s="125" t="s">
        <v>14755</v>
      </c>
      <c r="D9424" s="126" t="s">
        <v>777</v>
      </c>
    </row>
    <row r="9425" spans="1:4" ht="15" x14ac:dyDescent="0.2">
      <c r="A9425" s="33">
        <v>38023</v>
      </c>
      <c r="B9425" s="124" t="s">
        <v>22930</v>
      </c>
      <c r="C9425" s="125" t="s">
        <v>14755</v>
      </c>
      <c r="D9425" s="126" t="s">
        <v>695</v>
      </c>
    </row>
    <row r="9426" spans="1:4" ht="15" x14ac:dyDescent="0.2">
      <c r="A9426" s="33">
        <v>37986</v>
      </c>
      <c r="B9426" s="124" t="s">
        <v>22931</v>
      </c>
      <c r="C9426" s="125" t="s">
        <v>14755</v>
      </c>
      <c r="D9426" s="126" t="s">
        <v>2159</v>
      </c>
    </row>
    <row r="9427" spans="1:4" ht="15" x14ac:dyDescent="0.2">
      <c r="A9427" s="33">
        <v>37987</v>
      </c>
      <c r="B9427" s="124" t="s">
        <v>22932</v>
      </c>
      <c r="C9427" s="125" t="s">
        <v>14755</v>
      </c>
      <c r="D9427" s="126" t="s">
        <v>7255</v>
      </c>
    </row>
    <row r="9428" spans="1:4" ht="15" x14ac:dyDescent="0.2">
      <c r="A9428" s="33">
        <v>37988</v>
      </c>
      <c r="B9428" s="124" t="s">
        <v>22933</v>
      </c>
      <c r="C9428" s="125" t="s">
        <v>14755</v>
      </c>
      <c r="D9428" s="126" t="s">
        <v>22934</v>
      </c>
    </row>
    <row r="9429" spans="1:4" ht="15" x14ac:dyDescent="0.2">
      <c r="A9429" s="33">
        <v>21120</v>
      </c>
      <c r="B9429" s="124" t="s">
        <v>22935</v>
      </c>
      <c r="C9429" s="125" t="s">
        <v>14755</v>
      </c>
      <c r="D9429" s="126" t="s">
        <v>686</v>
      </c>
    </row>
    <row r="9430" spans="1:4" ht="15" x14ac:dyDescent="0.2">
      <c r="A9430" s="33">
        <v>39318</v>
      </c>
      <c r="B9430" s="124" t="s">
        <v>22936</v>
      </c>
      <c r="C9430" s="125" t="s">
        <v>14755</v>
      </c>
      <c r="D9430" s="126" t="s">
        <v>121</v>
      </c>
    </row>
    <row r="9431" spans="1:4" ht="15" x14ac:dyDescent="0.2">
      <c r="A9431" s="33">
        <v>20162</v>
      </c>
      <c r="B9431" s="124" t="s">
        <v>22937</v>
      </c>
      <c r="C9431" s="125" t="s">
        <v>14755</v>
      </c>
      <c r="D9431" s="126" t="s">
        <v>1195</v>
      </c>
    </row>
    <row r="9432" spans="1:4" ht="15" x14ac:dyDescent="0.2">
      <c r="A9432" s="33">
        <v>40366</v>
      </c>
      <c r="B9432" s="124" t="s">
        <v>22938</v>
      </c>
      <c r="C9432" s="125" t="s">
        <v>14755</v>
      </c>
      <c r="D9432" s="126" t="s">
        <v>17901</v>
      </c>
    </row>
    <row r="9433" spans="1:4" ht="15" x14ac:dyDescent="0.2">
      <c r="A9433" s="33">
        <v>40363</v>
      </c>
      <c r="B9433" s="124" t="s">
        <v>22939</v>
      </c>
      <c r="C9433" s="125" t="s">
        <v>14755</v>
      </c>
      <c r="D9433" s="126" t="s">
        <v>4219</v>
      </c>
    </row>
    <row r="9434" spans="1:4" ht="15" x14ac:dyDescent="0.2">
      <c r="A9434" s="33">
        <v>40354</v>
      </c>
      <c r="B9434" s="124" t="s">
        <v>22940</v>
      </c>
      <c r="C9434" s="125" t="s">
        <v>14755</v>
      </c>
      <c r="D9434" s="126" t="s">
        <v>597</v>
      </c>
    </row>
    <row r="9435" spans="1:4" ht="15" x14ac:dyDescent="0.2">
      <c r="A9435" s="33">
        <v>40360</v>
      </c>
      <c r="B9435" s="124" t="s">
        <v>22941</v>
      </c>
      <c r="C9435" s="125" t="s">
        <v>14755</v>
      </c>
      <c r="D9435" s="126" t="s">
        <v>7077</v>
      </c>
    </row>
    <row r="9436" spans="1:4" ht="15" x14ac:dyDescent="0.2">
      <c r="A9436" s="33">
        <v>40372</v>
      </c>
      <c r="B9436" s="124" t="s">
        <v>22942</v>
      </c>
      <c r="C9436" s="125" t="s">
        <v>14755</v>
      </c>
      <c r="D9436" s="126" t="s">
        <v>22943</v>
      </c>
    </row>
    <row r="9437" spans="1:4" ht="15" x14ac:dyDescent="0.2">
      <c r="A9437" s="33">
        <v>40369</v>
      </c>
      <c r="B9437" s="124" t="s">
        <v>22944</v>
      </c>
      <c r="C9437" s="125" t="s">
        <v>14755</v>
      </c>
      <c r="D9437" s="126" t="s">
        <v>14552</v>
      </c>
    </row>
    <row r="9438" spans="1:4" ht="15" x14ac:dyDescent="0.2">
      <c r="A9438" s="33">
        <v>40357</v>
      </c>
      <c r="B9438" s="124" t="s">
        <v>22945</v>
      </c>
      <c r="C9438" s="125" t="s">
        <v>14755</v>
      </c>
      <c r="D9438" s="126" t="s">
        <v>713</v>
      </c>
    </row>
    <row r="9439" spans="1:4" ht="15" x14ac:dyDescent="0.2">
      <c r="A9439" s="33">
        <v>40375</v>
      </c>
      <c r="B9439" s="124" t="s">
        <v>22946</v>
      </c>
      <c r="C9439" s="125" t="s">
        <v>14755</v>
      </c>
      <c r="D9439" s="126" t="s">
        <v>22947</v>
      </c>
    </row>
    <row r="9440" spans="1:4" ht="15" x14ac:dyDescent="0.2">
      <c r="A9440" s="33">
        <v>1893</v>
      </c>
      <c r="B9440" s="124" t="s">
        <v>22948</v>
      </c>
      <c r="C9440" s="125" t="s">
        <v>14755</v>
      </c>
      <c r="D9440" s="126" t="s">
        <v>735</v>
      </c>
    </row>
    <row r="9441" spans="1:4" ht="15" x14ac:dyDescent="0.2">
      <c r="A9441" s="33">
        <v>1902</v>
      </c>
      <c r="B9441" s="124" t="s">
        <v>22949</v>
      </c>
      <c r="C9441" s="125" t="s">
        <v>14755</v>
      </c>
      <c r="D9441" s="126" t="s">
        <v>406</v>
      </c>
    </row>
    <row r="9442" spans="1:4" ht="15" x14ac:dyDescent="0.2">
      <c r="A9442" s="33">
        <v>1901</v>
      </c>
      <c r="B9442" s="124" t="s">
        <v>22950</v>
      </c>
      <c r="C9442" s="125" t="s">
        <v>14755</v>
      </c>
      <c r="D9442" s="126" t="s">
        <v>806</v>
      </c>
    </row>
    <row r="9443" spans="1:4" ht="15" x14ac:dyDescent="0.2">
      <c r="A9443" s="33">
        <v>1892</v>
      </c>
      <c r="B9443" s="124" t="s">
        <v>22951</v>
      </c>
      <c r="C9443" s="125" t="s">
        <v>14755</v>
      </c>
      <c r="D9443" s="126" t="s">
        <v>188</v>
      </c>
    </row>
    <row r="9444" spans="1:4" ht="15" x14ac:dyDescent="0.2">
      <c r="A9444" s="33">
        <v>1907</v>
      </c>
      <c r="B9444" s="124" t="s">
        <v>22952</v>
      </c>
      <c r="C9444" s="125" t="s">
        <v>14755</v>
      </c>
      <c r="D9444" s="126" t="s">
        <v>13721</v>
      </c>
    </row>
    <row r="9445" spans="1:4" ht="15" x14ac:dyDescent="0.2">
      <c r="A9445" s="33">
        <v>1894</v>
      </c>
      <c r="B9445" s="124" t="s">
        <v>22953</v>
      </c>
      <c r="C9445" s="125" t="s">
        <v>14755</v>
      </c>
      <c r="D9445" s="126" t="s">
        <v>970</v>
      </c>
    </row>
    <row r="9446" spans="1:4" ht="15" x14ac:dyDescent="0.2">
      <c r="A9446" s="33">
        <v>1891</v>
      </c>
      <c r="B9446" s="124" t="s">
        <v>22954</v>
      </c>
      <c r="C9446" s="125" t="s">
        <v>14755</v>
      </c>
      <c r="D9446" s="126" t="s">
        <v>442</v>
      </c>
    </row>
    <row r="9447" spans="1:4" ht="15" x14ac:dyDescent="0.2">
      <c r="A9447" s="33">
        <v>1896</v>
      </c>
      <c r="B9447" s="124" t="s">
        <v>22955</v>
      </c>
      <c r="C9447" s="125" t="s">
        <v>14755</v>
      </c>
      <c r="D9447" s="126" t="s">
        <v>755</v>
      </c>
    </row>
    <row r="9448" spans="1:4" ht="15" x14ac:dyDescent="0.2">
      <c r="A9448" s="33">
        <v>1895</v>
      </c>
      <c r="B9448" s="124" t="s">
        <v>22956</v>
      </c>
      <c r="C9448" s="125" t="s">
        <v>14755</v>
      </c>
      <c r="D9448" s="126" t="s">
        <v>616</v>
      </c>
    </row>
    <row r="9449" spans="1:4" ht="15" x14ac:dyDescent="0.2">
      <c r="A9449" s="33">
        <v>2641</v>
      </c>
      <c r="B9449" s="124" t="s">
        <v>22957</v>
      </c>
      <c r="C9449" s="125" t="s">
        <v>14755</v>
      </c>
      <c r="D9449" s="126" t="s">
        <v>21174</v>
      </c>
    </row>
    <row r="9450" spans="1:4" ht="15" x14ac:dyDescent="0.2">
      <c r="A9450" s="33">
        <v>2636</v>
      </c>
      <c r="B9450" s="124" t="s">
        <v>22958</v>
      </c>
      <c r="C9450" s="125" t="s">
        <v>14755</v>
      </c>
      <c r="D9450" s="126" t="s">
        <v>77</v>
      </c>
    </row>
    <row r="9451" spans="1:4" ht="15" x14ac:dyDescent="0.2">
      <c r="A9451" s="33">
        <v>2637</v>
      </c>
      <c r="B9451" s="124" t="s">
        <v>22959</v>
      </c>
      <c r="C9451" s="125" t="s">
        <v>14755</v>
      </c>
      <c r="D9451" s="126" t="s">
        <v>383</v>
      </c>
    </row>
    <row r="9452" spans="1:4" ht="15" x14ac:dyDescent="0.2">
      <c r="A9452" s="33">
        <v>2638</v>
      </c>
      <c r="B9452" s="124" t="s">
        <v>22960</v>
      </c>
      <c r="C9452" s="125" t="s">
        <v>14755</v>
      </c>
      <c r="D9452" s="126" t="s">
        <v>240</v>
      </c>
    </row>
    <row r="9453" spans="1:4" ht="15" x14ac:dyDescent="0.2">
      <c r="A9453" s="33">
        <v>2639</v>
      </c>
      <c r="B9453" s="124" t="s">
        <v>22961</v>
      </c>
      <c r="C9453" s="125" t="s">
        <v>14755</v>
      </c>
      <c r="D9453" s="126" t="s">
        <v>2418</v>
      </c>
    </row>
    <row r="9454" spans="1:4" ht="15" x14ac:dyDescent="0.2">
      <c r="A9454" s="33">
        <v>2644</v>
      </c>
      <c r="B9454" s="124" t="s">
        <v>22962</v>
      </c>
      <c r="C9454" s="125" t="s">
        <v>14755</v>
      </c>
      <c r="D9454" s="126" t="s">
        <v>762</v>
      </c>
    </row>
    <row r="9455" spans="1:4" ht="15" x14ac:dyDescent="0.2">
      <c r="A9455" s="33">
        <v>2643</v>
      </c>
      <c r="B9455" s="124" t="s">
        <v>22963</v>
      </c>
      <c r="C9455" s="125" t="s">
        <v>14755</v>
      </c>
      <c r="D9455" s="126" t="s">
        <v>5185</v>
      </c>
    </row>
    <row r="9456" spans="1:4" ht="15" x14ac:dyDescent="0.2">
      <c r="A9456" s="33">
        <v>2640</v>
      </c>
      <c r="B9456" s="124" t="s">
        <v>22964</v>
      </c>
      <c r="C9456" s="125" t="s">
        <v>14755</v>
      </c>
      <c r="D9456" s="126" t="s">
        <v>17907</v>
      </c>
    </row>
    <row r="9457" spans="1:4" ht="15" x14ac:dyDescent="0.2">
      <c r="A9457" s="33">
        <v>2642</v>
      </c>
      <c r="B9457" s="124" t="s">
        <v>22965</v>
      </c>
      <c r="C9457" s="125" t="s">
        <v>14755</v>
      </c>
      <c r="D9457" s="126" t="s">
        <v>340</v>
      </c>
    </row>
    <row r="9458" spans="1:4" ht="15" x14ac:dyDescent="0.2">
      <c r="A9458" s="33">
        <v>38943</v>
      </c>
      <c r="B9458" s="124" t="s">
        <v>22966</v>
      </c>
      <c r="C9458" s="125" t="s">
        <v>14755</v>
      </c>
      <c r="D9458" s="126" t="s">
        <v>13545</v>
      </c>
    </row>
    <row r="9459" spans="1:4" ht="15" x14ac:dyDescent="0.2">
      <c r="A9459" s="33">
        <v>38944</v>
      </c>
      <c r="B9459" s="124" t="s">
        <v>22967</v>
      </c>
      <c r="C9459" s="125" t="s">
        <v>14755</v>
      </c>
      <c r="D9459" s="126" t="s">
        <v>16953</v>
      </c>
    </row>
    <row r="9460" spans="1:4" ht="15" x14ac:dyDescent="0.2">
      <c r="A9460" s="33">
        <v>38945</v>
      </c>
      <c r="B9460" s="124" t="s">
        <v>22968</v>
      </c>
      <c r="C9460" s="125" t="s">
        <v>14755</v>
      </c>
      <c r="D9460" s="126" t="s">
        <v>252</v>
      </c>
    </row>
    <row r="9461" spans="1:4" ht="15" x14ac:dyDescent="0.2">
      <c r="A9461" s="33">
        <v>38946</v>
      </c>
      <c r="B9461" s="124" t="s">
        <v>22969</v>
      </c>
      <c r="C9461" s="125" t="s">
        <v>14755</v>
      </c>
      <c r="D9461" s="126" t="s">
        <v>4331</v>
      </c>
    </row>
    <row r="9462" spans="1:4" ht="15" x14ac:dyDescent="0.2">
      <c r="A9462" s="33">
        <v>39308</v>
      </c>
      <c r="B9462" s="124" t="s">
        <v>22970</v>
      </c>
      <c r="C9462" s="125" t="s">
        <v>14755</v>
      </c>
      <c r="D9462" s="126" t="s">
        <v>129</v>
      </c>
    </row>
    <row r="9463" spans="1:4" ht="15" x14ac:dyDescent="0.2">
      <c r="A9463" s="33">
        <v>39309</v>
      </c>
      <c r="B9463" s="124" t="s">
        <v>22971</v>
      </c>
      <c r="C9463" s="125" t="s">
        <v>14755</v>
      </c>
      <c r="D9463" s="126" t="s">
        <v>217</v>
      </c>
    </row>
    <row r="9464" spans="1:4" ht="15" x14ac:dyDescent="0.2">
      <c r="A9464" s="33">
        <v>39310</v>
      </c>
      <c r="B9464" s="124" t="s">
        <v>22972</v>
      </c>
      <c r="C9464" s="125" t="s">
        <v>14755</v>
      </c>
      <c r="D9464" s="126" t="s">
        <v>841</v>
      </c>
    </row>
    <row r="9465" spans="1:4" ht="15" x14ac:dyDescent="0.2">
      <c r="A9465" s="33">
        <v>39311</v>
      </c>
      <c r="B9465" s="124" t="s">
        <v>22973</v>
      </c>
      <c r="C9465" s="125" t="s">
        <v>14755</v>
      </c>
      <c r="D9465" s="126" t="s">
        <v>16563</v>
      </c>
    </row>
    <row r="9466" spans="1:4" ht="15" x14ac:dyDescent="0.2">
      <c r="A9466" s="33">
        <v>39855</v>
      </c>
      <c r="B9466" s="124" t="s">
        <v>22974</v>
      </c>
      <c r="C9466" s="125" t="s">
        <v>14755</v>
      </c>
      <c r="D9466" s="126" t="s">
        <v>277</v>
      </c>
    </row>
    <row r="9467" spans="1:4" ht="15" x14ac:dyDescent="0.2">
      <c r="A9467" s="33">
        <v>39856</v>
      </c>
      <c r="B9467" s="124" t="s">
        <v>22975</v>
      </c>
      <c r="C9467" s="125" t="s">
        <v>14755</v>
      </c>
      <c r="D9467" s="126" t="s">
        <v>1102</v>
      </c>
    </row>
    <row r="9468" spans="1:4" ht="15" x14ac:dyDescent="0.2">
      <c r="A9468" s="33">
        <v>39857</v>
      </c>
      <c r="B9468" s="124" t="s">
        <v>22976</v>
      </c>
      <c r="C9468" s="125" t="s">
        <v>14755</v>
      </c>
      <c r="D9468" s="126" t="s">
        <v>13363</v>
      </c>
    </row>
    <row r="9469" spans="1:4" ht="15" x14ac:dyDescent="0.2">
      <c r="A9469" s="33">
        <v>39858</v>
      </c>
      <c r="B9469" s="124" t="s">
        <v>22977</v>
      </c>
      <c r="C9469" s="125" t="s">
        <v>14755</v>
      </c>
      <c r="D9469" s="126" t="s">
        <v>692</v>
      </c>
    </row>
    <row r="9470" spans="1:4" ht="15" x14ac:dyDescent="0.2">
      <c r="A9470" s="33">
        <v>39859</v>
      </c>
      <c r="B9470" s="124" t="s">
        <v>22978</v>
      </c>
      <c r="C9470" s="125" t="s">
        <v>14755</v>
      </c>
      <c r="D9470" s="126" t="s">
        <v>13364</v>
      </c>
    </row>
    <row r="9471" spans="1:4" ht="15" x14ac:dyDescent="0.2">
      <c r="A9471" s="33">
        <v>39860</v>
      </c>
      <c r="B9471" s="124" t="s">
        <v>22979</v>
      </c>
      <c r="C9471" s="125" t="s">
        <v>14755</v>
      </c>
      <c r="D9471" s="126" t="s">
        <v>17578</v>
      </c>
    </row>
    <row r="9472" spans="1:4" ht="15" x14ac:dyDescent="0.2">
      <c r="A9472" s="33">
        <v>39861</v>
      </c>
      <c r="B9472" s="124" t="s">
        <v>22980</v>
      </c>
      <c r="C9472" s="125" t="s">
        <v>14755</v>
      </c>
      <c r="D9472" s="126" t="s">
        <v>22814</v>
      </c>
    </row>
    <row r="9473" spans="1:4" ht="15" x14ac:dyDescent="0.2">
      <c r="A9473" s="33">
        <v>38447</v>
      </c>
      <c r="B9473" s="124" t="s">
        <v>22981</v>
      </c>
      <c r="C9473" s="125" t="s">
        <v>14755</v>
      </c>
      <c r="D9473" s="126" t="s">
        <v>13929</v>
      </c>
    </row>
    <row r="9474" spans="1:4" ht="15" x14ac:dyDescent="0.2">
      <c r="A9474" s="33">
        <v>36320</v>
      </c>
      <c r="B9474" s="124" t="s">
        <v>22982</v>
      </c>
      <c r="C9474" s="125" t="s">
        <v>14755</v>
      </c>
      <c r="D9474" s="126" t="s">
        <v>1682</v>
      </c>
    </row>
    <row r="9475" spans="1:4" ht="15" x14ac:dyDescent="0.2">
      <c r="A9475" s="33">
        <v>36324</v>
      </c>
      <c r="B9475" s="124" t="s">
        <v>22983</v>
      </c>
      <c r="C9475" s="125" t="s">
        <v>14755</v>
      </c>
      <c r="D9475" s="126" t="s">
        <v>472</v>
      </c>
    </row>
    <row r="9476" spans="1:4" ht="15" x14ac:dyDescent="0.2">
      <c r="A9476" s="33">
        <v>38441</v>
      </c>
      <c r="B9476" s="124" t="s">
        <v>22984</v>
      </c>
      <c r="C9476" s="125" t="s">
        <v>14755</v>
      </c>
      <c r="D9476" s="126" t="s">
        <v>2400</v>
      </c>
    </row>
    <row r="9477" spans="1:4" ht="15" x14ac:dyDescent="0.2">
      <c r="A9477" s="33">
        <v>38442</v>
      </c>
      <c r="B9477" s="124" t="s">
        <v>22985</v>
      </c>
      <c r="C9477" s="125" t="s">
        <v>14755</v>
      </c>
      <c r="D9477" s="126" t="s">
        <v>784</v>
      </c>
    </row>
    <row r="9478" spans="1:4" ht="15" x14ac:dyDescent="0.2">
      <c r="A9478" s="33">
        <v>38443</v>
      </c>
      <c r="B9478" s="124" t="s">
        <v>22986</v>
      </c>
      <c r="C9478" s="125" t="s">
        <v>14755</v>
      </c>
      <c r="D9478" s="126" t="s">
        <v>573</v>
      </c>
    </row>
    <row r="9479" spans="1:4" ht="15" x14ac:dyDescent="0.2">
      <c r="A9479" s="33">
        <v>38444</v>
      </c>
      <c r="B9479" s="124" t="s">
        <v>22987</v>
      </c>
      <c r="C9479" s="125" t="s">
        <v>14755</v>
      </c>
      <c r="D9479" s="126" t="s">
        <v>14547</v>
      </c>
    </row>
    <row r="9480" spans="1:4" ht="15" x14ac:dyDescent="0.2">
      <c r="A9480" s="33">
        <v>38445</v>
      </c>
      <c r="B9480" s="124" t="s">
        <v>22988</v>
      </c>
      <c r="C9480" s="125" t="s">
        <v>14755</v>
      </c>
      <c r="D9480" s="126" t="s">
        <v>942</v>
      </c>
    </row>
    <row r="9481" spans="1:4" ht="15" x14ac:dyDescent="0.2">
      <c r="A9481" s="33">
        <v>38446</v>
      </c>
      <c r="B9481" s="124" t="s">
        <v>22989</v>
      </c>
      <c r="C9481" s="125" t="s">
        <v>14755</v>
      </c>
      <c r="D9481" s="126" t="s">
        <v>22990</v>
      </c>
    </row>
    <row r="9482" spans="1:4" ht="15" x14ac:dyDescent="0.2">
      <c r="A9482" s="33">
        <v>3867</v>
      </c>
      <c r="B9482" s="124" t="s">
        <v>22991</v>
      </c>
      <c r="C9482" s="125" t="s">
        <v>14755</v>
      </c>
      <c r="D9482" s="126" t="s">
        <v>18635</v>
      </c>
    </row>
    <row r="9483" spans="1:4" ht="15" x14ac:dyDescent="0.2">
      <c r="A9483" s="33">
        <v>3861</v>
      </c>
      <c r="B9483" s="124" t="s">
        <v>22992</v>
      </c>
      <c r="C9483" s="125" t="s">
        <v>14755</v>
      </c>
      <c r="D9483" s="126" t="s">
        <v>1381</v>
      </c>
    </row>
    <row r="9484" spans="1:4" ht="15" x14ac:dyDescent="0.2">
      <c r="A9484" s="33">
        <v>3904</v>
      </c>
      <c r="B9484" s="124" t="s">
        <v>22993</v>
      </c>
      <c r="C9484" s="125" t="s">
        <v>14755</v>
      </c>
      <c r="D9484" s="126" t="s">
        <v>221</v>
      </c>
    </row>
    <row r="9485" spans="1:4" ht="15" x14ac:dyDescent="0.2">
      <c r="A9485" s="33">
        <v>3903</v>
      </c>
      <c r="B9485" s="124" t="s">
        <v>22994</v>
      </c>
      <c r="C9485" s="125" t="s">
        <v>14755</v>
      </c>
      <c r="D9485" s="126" t="s">
        <v>1046</v>
      </c>
    </row>
    <row r="9486" spans="1:4" ht="15" x14ac:dyDescent="0.2">
      <c r="A9486" s="33">
        <v>3862</v>
      </c>
      <c r="B9486" s="124" t="s">
        <v>22995</v>
      </c>
      <c r="C9486" s="125" t="s">
        <v>14755</v>
      </c>
      <c r="D9486" s="126" t="s">
        <v>284</v>
      </c>
    </row>
    <row r="9487" spans="1:4" ht="15" x14ac:dyDescent="0.2">
      <c r="A9487" s="33">
        <v>3863</v>
      </c>
      <c r="B9487" s="124" t="s">
        <v>22996</v>
      </c>
      <c r="C9487" s="125" t="s">
        <v>14755</v>
      </c>
      <c r="D9487" s="126" t="s">
        <v>984</v>
      </c>
    </row>
    <row r="9488" spans="1:4" ht="15" x14ac:dyDescent="0.2">
      <c r="A9488" s="33">
        <v>3864</v>
      </c>
      <c r="B9488" s="124" t="s">
        <v>22997</v>
      </c>
      <c r="C9488" s="125" t="s">
        <v>14755</v>
      </c>
      <c r="D9488" s="126" t="s">
        <v>1220</v>
      </c>
    </row>
    <row r="9489" spans="1:4" ht="15" x14ac:dyDescent="0.2">
      <c r="A9489" s="33">
        <v>3865</v>
      </c>
      <c r="B9489" s="124" t="s">
        <v>22998</v>
      </c>
      <c r="C9489" s="125" t="s">
        <v>14755</v>
      </c>
      <c r="D9489" s="126" t="s">
        <v>17725</v>
      </c>
    </row>
    <row r="9490" spans="1:4" ht="15" x14ac:dyDescent="0.2">
      <c r="A9490" s="33">
        <v>3866</v>
      </c>
      <c r="B9490" s="124" t="s">
        <v>22999</v>
      </c>
      <c r="C9490" s="125" t="s">
        <v>14755</v>
      </c>
      <c r="D9490" s="126" t="s">
        <v>23000</v>
      </c>
    </row>
    <row r="9491" spans="1:4" ht="15" x14ac:dyDescent="0.2">
      <c r="A9491" s="33">
        <v>3902</v>
      </c>
      <c r="B9491" s="124" t="s">
        <v>23001</v>
      </c>
      <c r="C9491" s="125" t="s">
        <v>14755</v>
      </c>
      <c r="D9491" s="126" t="s">
        <v>3508</v>
      </c>
    </row>
    <row r="9492" spans="1:4" ht="15" x14ac:dyDescent="0.2">
      <c r="A9492" s="33">
        <v>3878</v>
      </c>
      <c r="B9492" s="124" t="s">
        <v>23002</v>
      </c>
      <c r="C9492" s="125" t="s">
        <v>14755</v>
      </c>
      <c r="D9492" s="126" t="s">
        <v>121</v>
      </c>
    </row>
    <row r="9493" spans="1:4" ht="15" x14ac:dyDescent="0.2">
      <c r="A9493" s="33">
        <v>3877</v>
      </c>
      <c r="B9493" s="124" t="s">
        <v>23003</v>
      </c>
      <c r="C9493" s="125" t="s">
        <v>14755</v>
      </c>
      <c r="D9493" s="126" t="s">
        <v>804</v>
      </c>
    </row>
    <row r="9494" spans="1:4" ht="15" x14ac:dyDescent="0.2">
      <c r="A9494" s="33">
        <v>3879</v>
      </c>
      <c r="B9494" s="124" t="s">
        <v>23004</v>
      </c>
      <c r="C9494" s="125" t="s">
        <v>14755</v>
      </c>
      <c r="D9494" s="126" t="s">
        <v>14724</v>
      </c>
    </row>
    <row r="9495" spans="1:4" ht="15" x14ac:dyDescent="0.2">
      <c r="A9495" s="33">
        <v>3880</v>
      </c>
      <c r="B9495" s="124" t="s">
        <v>23005</v>
      </c>
      <c r="C9495" s="125" t="s">
        <v>14755</v>
      </c>
      <c r="D9495" s="126" t="s">
        <v>5654</v>
      </c>
    </row>
    <row r="9496" spans="1:4" ht="15" x14ac:dyDescent="0.2">
      <c r="A9496" s="33">
        <v>12892</v>
      </c>
      <c r="B9496" s="124" t="s">
        <v>23006</v>
      </c>
      <c r="C9496" s="125" t="s">
        <v>1398</v>
      </c>
      <c r="D9496" s="126" t="s">
        <v>352</v>
      </c>
    </row>
    <row r="9497" spans="1:4" ht="15" x14ac:dyDescent="0.2">
      <c r="A9497" s="33">
        <v>3883</v>
      </c>
      <c r="B9497" s="124" t="s">
        <v>23007</v>
      </c>
      <c r="C9497" s="125" t="s">
        <v>14755</v>
      </c>
      <c r="D9497" s="126" t="s">
        <v>783</v>
      </c>
    </row>
    <row r="9498" spans="1:4" ht="15" x14ac:dyDescent="0.2">
      <c r="A9498" s="33">
        <v>3876</v>
      </c>
      <c r="B9498" s="124" t="s">
        <v>23008</v>
      </c>
      <c r="C9498" s="125" t="s">
        <v>14755</v>
      </c>
      <c r="D9498" s="126" t="s">
        <v>2407</v>
      </c>
    </row>
    <row r="9499" spans="1:4" ht="15" x14ac:dyDescent="0.2">
      <c r="A9499" s="33">
        <v>3884</v>
      </c>
      <c r="B9499" s="124" t="s">
        <v>23009</v>
      </c>
      <c r="C9499" s="125" t="s">
        <v>14755</v>
      </c>
      <c r="D9499" s="126" t="s">
        <v>724</v>
      </c>
    </row>
    <row r="9500" spans="1:4" ht="15" x14ac:dyDescent="0.2">
      <c r="A9500" s="33">
        <v>3837</v>
      </c>
      <c r="B9500" s="124" t="s">
        <v>23010</v>
      </c>
      <c r="C9500" s="125" t="s">
        <v>14755</v>
      </c>
      <c r="D9500" s="126" t="s">
        <v>23011</v>
      </c>
    </row>
    <row r="9501" spans="1:4" ht="15" x14ac:dyDescent="0.2">
      <c r="A9501" s="33">
        <v>3845</v>
      </c>
      <c r="B9501" s="124" t="s">
        <v>23012</v>
      </c>
      <c r="C9501" s="125" t="s">
        <v>14755</v>
      </c>
      <c r="D9501" s="126" t="s">
        <v>23013</v>
      </c>
    </row>
    <row r="9502" spans="1:4" ht="15" x14ac:dyDescent="0.2">
      <c r="A9502" s="33">
        <v>11045</v>
      </c>
      <c r="B9502" s="124" t="s">
        <v>23014</v>
      </c>
      <c r="C9502" s="125" t="s">
        <v>14755</v>
      </c>
      <c r="D9502" s="126" t="s">
        <v>899</v>
      </c>
    </row>
    <row r="9503" spans="1:4" ht="15" x14ac:dyDescent="0.2">
      <c r="A9503" s="33">
        <v>20170</v>
      </c>
      <c r="B9503" s="124" t="s">
        <v>23015</v>
      </c>
      <c r="C9503" s="125" t="s">
        <v>14755</v>
      </c>
      <c r="D9503" s="126" t="s">
        <v>1072</v>
      </c>
    </row>
    <row r="9504" spans="1:4" ht="15" x14ac:dyDescent="0.2">
      <c r="A9504" s="33">
        <v>20171</v>
      </c>
      <c r="B9504" s="124" t="s">
        <v>23016</v>
      </c>
      <c r="C9504" s="125" t="s">
        <v>14755</v>
      </c>
      <c r="D9504" s="126" t="s">
        <v>7121</v>
      </c>
    </row>
    <row r="9505" spans="1:4" ht="15" x14ac:dyDescent="0.2">
      <c r="A9505" s="33">
        <v>20167</v>
      </c>
      <c r="B9505" s="124" t="s">
        <v>23017</v>
      </c>
      <c r="C9505" s="125" t="s">
        <v>14755</v>
      </c>
      <c r="D9505" s="126" t="s">
        <v>2168</v>
      </c>
    </row>
    <row r="9506" spans="1:4" ht="15" x14ac:dyDescent="0.2">
      <c r="A9506" s="33">
        <v>20168</v>
      </c>
      <c r="B9506" s="124" t="s">
        <v>23018</v>
      </c>
      <c r="C9506" s="125" t="s">
        <v>14755</v>
      </c>
      <c r="D9506" s="126" t="s">
        <v>1350</v>
      </c>
    </row>
    <row r="9507" spans="1:4" ht="15" x14ac:dyDescent="0.2">
      <c r="A9507" s="33">
        <v>20169</v>
      </c>
      <c r="B9507" s="124" t="s">
        <v>23019</v>
      </c>
      <c r="C9507" s="125" t="s">
        <v>14755</v>
      </c>
      <c r="D9507" s="126" t="s">
        <v>1169</v>
      </c>
    </row>
    <row r="9508" spans="1:4" ht="15" x14ac:dyDescent="0.2">
      <c r="A9508" s="33">
        <v>3899</v>
      </c>
      <c r="B9508" s="124" t="s">
        <v>23020</v>
      </c>
      <c r="C9508" s="125" t="s">
        <v>14755</v>
      </c>
      <c r="D9508" s="126" t="s">
        <v>13367</v>
      </c>
    </row>
    <row r="9509" spans="1:4" ht="15" x14ac:dyDescent="0.2">
      <c r="A9509" s="33">
        <v>38676</v>
      </c>
      <c r="B9509" s="124" t="s">
        <v>23021</v>
      </c>
      <c r="C9509" s="125" t="s">
        <v>14755</v>
      </c>
      <c r="D9509" s="126" t="s">
        <v>769</v>
      </c>
    </row>
    <row r="9510" spans="1:4" ht="15" x14ac:dyDescent="0.2">
      <c r="A9510" s="33">
        <v>3897</v>
      </c>
      <c r="B9510" s="124" t="s">
        <v>23022</v>
      </c>
      <c r="C9510" s="125" t="s">
        <v>14755</v>
      </c>
      <c r="D9510" s="126" t="s">
        <v>478</v>
      </c>
    </row>
    <row r="9511" spans="1:4" ht="15" x14ac:dyDescent="0.2">
      <c r="A9511" s="33">
        <v>3875</v>
      </c>
      <c r="B9511" s="124" t="s">
        <v>23023</v>
      </c>
      <c r="C9511" s="125" t="s">
        <v>14755</v>
      </c>
      <c r="D9511" s="126" t="s">
        <v>21101</v>
      </c>
    </row>
    <row r="9512" spans="1:4" ht="15" x14ac:dyDescent="0.2">
      <c r="A9512" s="33">
        <v>3898</v>
      </c>
      <c r="B9512" s="124" t="s">
        <v>23024</v>
      </c>
      <c r="C9512" s="125" t="s">
        <v>14755</v>
      </c>
      <c r="D9512" s="126" t="s">
        <v>583</v>
      </c>
    </row>
    <row r="9513" spans="1:4" ht="15" x14ac:dyDescent="0.2">
      <c r="A9513" s="33">
        <v>3855</v>
      </c>
      <c r="B9513" s="124" t="s">
        <v>23025</v>
      </c>
      <c r="C9513" s="125" t="s">
        <v>14755</v>
      </c>
      <c r="D9513" s="126" t="s">
        <v>658</v>
      </c>
    </row>
    <row r="9514" spans="1:4" ht="15" x14ac:dyDescent="0.2">
      <c r="A9514" s="33">
        <v>3874</v>
      </c>
      <c r="B9514" s="124" t="s">
        <v>23026</v>
      </c>
      <c r="C9514" s="125" t="s">
        <v>14755</v>
      </c>
      <c r="D9514" s="126" t="s">
        <v>1951</v>
      </c>
    </row>
    <row r="9515" spans="1:4" ht="15" x14ac:dyDescent="0.2">
      <c r="A9515" s="33">
        <v>3870</v>
      </c>
      <c r="B9515" s="124" t="s">
        <v>23027</v>
      </c>
      <c r="C9515" s="125" t="s">
        <v>14755</v>
      </c>
      <c r="D9515" s="126" t="s">
        <v>572</v>
      </c>
    </row>
    <row r="9516" spans="1:4" ht="15" x14ac:dyDescent="0.2">
      <c r="A9516" s="33">
        <v>38678</v>
      </c>
      <c r="B9516" s="124" t="s">
        <v>23028</v>
      </c>
      <c r="C9516" s="125" t="s">
        <v>14755</v>
      </c>
      <c r="D9516" s="126" t="s">
        <v>965</v>
      </c>
    </row>
    <row r="9517" spans="1:4" ht="15" x14ac:dyDescent="0.2">
      <c r="A9517" s="33">
        <v>3859</v>
      </c>
      <c r="B9517" s="124" t="s">
        <v>23029</v>
      </c>
      <c r="C9517" s="125" t="s">
        <v>14755</v>
      </c>
      <c r="D9517" s="126" t="s">
        <v>13368</v>
      </c>
    </row>
    <row r="9518" spans="1:4" ht="15" x14ac:dyDescent="0.2">
      <c r="A9518" s="33">
        <v>3856</v>
      </c>
      <c r="B9518" s="124" t="s">
        <v>23030</v>
      </c>
      <c r="C9518" s="125" t="s">
        <v>14755</v>
      </c>
      <c r="D9518" s="126" t="s">
        <v>99</v>
      </c>
    </row>
    <row r="9519" spans="1:4" ht="15" x14ac:dyDescent="0.2">
      <c r="A9519" s="33">
        <v>3906</v>
      </c>
      <c r="B9519" s="124" t="s">
        <v>23031</v>
      </c>
      <c r="C9519" s="125" t="s">
        <v>14755</v>
      </c>
      <c r="D9519" s="126" t="s">
        <v>1044</v>
      </c>
    </row>
    <row r="9520" spans="1:4" ht="15" x14ac:dyDescent="0.2">
      <c r="A9520" s="33">
        <v>3860</v>
      </c>
      <c r="B9520" s="124" t="s">
        <v>23032</v>
      </c>
      <c r="C9520" s="125" t="s">
        <v>14755</v>
      </c>
      <c r="D9520" s="126" t="s">
        <v>13545</v>
      </c>
    </row>
    <row r="9521" spans="1:4" ht="15" x14ac:dyDescent="0.2">
      <c r="A9521" s="33">
        <v>3905</v>
      </c>
      <c r="B9521" s="124" t="s">
        <v>23033</v>
      </c>
      <c r="C9521" s="125" t="s">
        <v>14755</v>
      </c>
      <c r="D9521" s="126" t="s">
        <v>6672</v>
      </c>
    </row>
    <row r="9522" spans="1:4" ht="15" x14ac:dyDescent="0.2">
      <c r="A9522" s="33">
        <v>3871</v>
      </c>
      <c r="B9522" s="124" t="s">
        <v>23034</v>
      </c>
      <c r="C9522" s="125" t="s">
        <v>14755</v>
      </c>
      <c r="D9522" s="126" t="s">
        <v>7100</v>
      </c>
    </row>
    <row r="9523" spans="1:4" ht="15" x14ac:dyDescent="0.2">
      <c r="A9523" s="33">
        <v>37429</v>
      </c>
      <c r="B9523" s="124" t="s">
        <v>23035</v>
      </c>
      <c r="C9523" s="125" t="s">
        <v>14755</v>
      </c>
      <c r="D9523" s="126" t="s">
        <v>23036</v>
      </c>
    </row>
    <row r="9524" spans="1:4" ht="15" x14ac:dyDescent="0.2">
      <c r="A9524" s="33">
        <v>37426</v>
      </c>
      <c r="B9524" s="124" t="s">
        <v>23037</v>
      </c>
      <c r="C9524" s="125" t="s">
        <v>14755</v>
      </c>
      <c r="D9524" s="126" t="s">
        <v>5237</v>
      </c>
    </row>
    <row r="9525" spans="1:4" ht="15" x14ac:dyDescent="0.2">
      <c r="A9525" s="33">
        <v>37427</v>
      </c>
      <c r="B9525" s="124" t="s">
        <v>23038</v>
      </c>
      <c r="C9525" s="125" t="s">
        <v>14755</v>
      </c>
      <c r="D9525" s="126" t="s">
        <v>14693</v>
      </c>
    </row>
    <row r="9526" spans="1:4" ht="15" x14ac:dyDescent="0.2">
      <c r="A9526" s="33">
        <v>37424</v>
      </c>
      <c r="B9526" s="124" t="s">
        <v>23039</v>
      </c>
      <c r="C9526" s="125" t="s">
        <v>14755</v>
      </c>
      <c r="D9526" s="126" t="s">
        <v>953</v>
      </c>
    </row>
    <row r="9527" spans="1:4" ht="15" x14ac:dyDescent="0.2">
      <c r="A9527" s="33">
        <v>37428</v>
      </c>
      <c r="B9527" s="124" t="s">
        <v>23040</v>
      </c>
      <c r="C9527" s="125" t="s">
        <v>14755</v>
      </c>
      <c r="D9527" s="126" t="s">
        <v>23041</v>
      </c>
    </row>
    <row r="9528" spans="1:4" ht="15" x14ac:dyDescent="0.2">
      <c r="A9528" s="33">
        <v>37425</v>
      </c>
      <c r="B9528" s="124" t="s">
        <v>23042</v>
      </c>
      <c r="C9528" s="125" t="s">
        <v>14755</v>
      </c>
      <c r="D9528" s="126" t="s">
        <v>570</v>
      </c>
    </row>
    <row r="9529" spans="1:4" ht="30" x14ac:dyDescent="0.2">
      <c r="A9529" s="33">
        <v>11519</v>
      </c>
      <c r="B9529" s="124" t="s">
        <v>23043</v>
      </c>
      <c r="C9529" s="125" t="s">
        <v>1398</v>
      </c>
      <c r="D9529" s="126" t="s">
        <v>14439</v>
      </c>
    </row>
    <row r="9530" spans="1:4" ht="30" x14ac:dyDescent="0.2">
      <c r="A9530" s="33">
        <v>11520</v>
      </c>
      <c r="B9530" s="124" t="s">
        <v>23044</v>
      </c>
      <c r="C9530" s="125" t="s">
        <v>1398</v>
      </c>
      <c r="D9530" s="126" t="s">
        <v>1072</v>
      </c>
    </row>
    <row r="9531" spans="1:4" ht="15" x14ac:dyDescent="0.2">
      <c r="A9531" s="33">
        <v>11518</v>
      </c>
      <c r="B9531" s="124" t="s">
        <v>23045</v>
      </c>
      <c r="C9531" s="125" t="s">
        <v>1398</v>
      </c>
      <c r="D9531" s="126" t="s">
        <v>23046</v>
      </c>
    </row>
    <row r="9532" spans="1:4" ht="15" x14ac:dyDescent="0.2">
      <c r="A9532" s="33">
        <v>38473</v>
      </c>
      <c r="B9532" s="124" t="s">
        <v>23047</v>
      </c>
      <c r="C9532" s="125" t="s">
        <v>14755</v>
      </c>
      <c r="D9532" s="126" t="s">
        <v>14273</v>
      </c>
    </row>
    <row r="9533" spans="1:4" ht="15" x14ac:dyDescent="0.2">
      <c r="A9533" s="33">
        <v>4244</v>
      </c>
      <c r="B9533" s="124" t="s">
        <v>23048</v>
      </c>
      <c r="C9533" s="125" t="s">
        <v>1393</v>
      </c>
      <c r="D9533" s="126" t="s">
        <v>525</v>
      </c>
    </row>
    <row r="9534" spans="1:4" ht="15" x14ac:dyDescent="0.2">
      <c r="A9534" s="33">
        <v>40977</v>
      </c>
      <c r="B9534" s="124" t="s">
        <v>23049</v>
      </c>
      <c r="C9534" s="125" t="s">
        <v>1397</v>
      </c>
      <c r="D9534" s="126" t="s">
        <v>23050</v>
      </c>
    </row>
    <row r="9535" spans="1:4" ht="30" x14ac:dyDescent="0.2">
      <c r="A9535" s="33">
        <v>2742</v>
      </c>
      <c r="B9535" s="124" t="s">
        <v>23051</v>
      </c>
      <c r="C9535" s="125" t="s">
        <v>1394</v>
      </c>
      <c r="D9535" s="126" t="s">
        <v>453</v>
      </c>
    </row>
    <row r="9536" spans="1:4" ht="30" x14ac:dyDescent="0.2">
      <c r="A9536" s="33">
        <v>2748</v>
      </c>
      <c r="B9536" s="124" t="s">
        <v>23052</v>
      </c>
      <c r="C9536" s="125" t="s">
        <v>1394</v>
      </c>
      <c r="D9536" s="126" t="s">
        <v>1111</v>
      </c>
    </row>
    <row r="9537" spans="1:4" ht="30" x14ac:dyDescent="0.2">
      <c r="A9537" s="33">
        <v>2736</v>
      </c>
      <c r="B9537" s="124" t="s">
        <v>23053</v>
      </c>
      <c r="C9537" s="125" t="s">
        <v>1394</v>
      </c>
      <c r="D9537" s="126" t="s">
        <v>2603</v>
      </c>
    </row>
    <row r="9538" spans="1:4" ht="30" x14ac:dyDescent="0.2">
      <c r="A9538" s="33">
        <v>2745</v>
      </c>
      <c r="B9538" s="124" t="s">
        <v>23054</v>
      </c>
      <c r="C9538" s="125" t="s">
        <v>1394</v>
      </c>
      <c r="D9538" s="126" t="s">
        <v>385</v>
      </c>
    </row>
    <row r="9539" spans="1:4" ht="30" x14ac:dyDescent="0.2">
      <c r="A9539" s="33">
        <v>2751</v>
      </c>
      <c r="B9539" s="124" t="s">
        <v>23055</v>
      </c>
      <c r="C9539" s="125" t="s">
        <v>1394</v>
      </c>
      <c r="D9539" s="126" t="s">
        <v>414</v>
      </c>
    </row>
    <row r="9540" spans="1:4" ht="30" x14ac:dyDescent="0.2">
      <c r="A9540" s="33">
        <v>14439</v>
      </c>
      <c r="B9540" s="124" t="s">
        <v>23056</v>
      </c>
      <c r="C9540" s="125" t="s">
        <v>1394</v>
      </c>
      <c r="D9540" s="126" t="s">
        <v>90</v>
      </c>
    </row>
    <row r="9541" spans="1:4" ht="15" x14ac:dyDescent="0.2">
      <c r="A9541" s="33">
        <v>2731</v>
      </c>
      <c r="B9541" s="124" t="s">
        <v>23057</v>
      </c>
      <c r="C9541" s="125" t="s">
        <v>1394</v>
      </c>
      <c r="D9541" s="126" t="s">
        <v>5512</v>
      </c>
    </row>
    <row r="9542" spans="1:4" ht="15" x14ac:dyDescent="0.2">
      <c r="A9542" s="33">
        <v>21138</v>
      </c>
      <c r="B9542" s="124" t="s">
        <v>23058</v>
      </c>
      <c r="C9542" s="125" t="s">
        <v>1394</v>
      </c>
      <c r="D9542" s="126" t="s">
        <v>1180</v>
      </c>
    </row>
    <row r="9543" spans="1:4" ht="30" x14ac:dyDescent="0.2">
      <c r="A9543" s="33">
        <v>2747</v>
      </c>
      <c r="B9543" s="124" t="s">
        <v>23059</v>
      </c>
      <c r="C9543" s="125" t="s">
        <v>1394</v>
      </c>
      <c r="D9543" s="126" t="s">
        <v>727</v>
      </c>
    </row>
    <row r="9544" spans="1:4" ht="15" x14ac:dyDescent="0.2">
      <c r="A9544" s="33">
        <v>4115</v>
      </c>
      <c r="B9544" s="124" t="s">
        <v>23060</v>
      </c>
      <c r="C9544" s="125" t="s">
        <v>1394</v>
      </c>
      <c r="D9544" s="126" t="s">
        <v>218</v>
      </c>
    </row>
    <row r="9545" spans="1:4" ht="15" x14ac:dyDescent="0.2">
      <c r="A9545" s="33">
        <v>2729</v>
      </c>
      <c r="B9545" s="124" t="s">
        <v>23061</v>
      </c>
      <c r="C9545" s="125" t="s">
        <v>14755</v>
      </c>
      <c r="D9545" s="126" t="s">
        <v>541</v>
      </c>
    </row>
    <row r="9546" spans="1:4" ht="15" x14ac:dyDescent="0.2">
      <c r="A9546" s="33">
        <v>4119</v>
      </c>
      <c r="B9546" s="124" t="s">
        <v>23062</v>
      </c>
      <c r="C9546" s="125" t="s">
        <v>1394</v>
      </c>
      <c r="D9546" s="126" t="s">
        <v>8114</v>
      </c>
    </row>
    <row r="9547" spans="1:4" ht="15" x14ac:dyDescent="0.2">
      <c r="A9547" s="33">
        <v>2794</v>
      </c>
      <c r="B9547" s="124" t="s">
        <v>23063</v>
      </c>
      <c r="C9547" s="125" t="s">
        <v>1394</v>
      </c>
      <c r="D9547" s="126" t="s">
        <v>13782</v>
      </c>
    </row>
    <row r="9548" spans="1:4" ht="15" x14ac:dyDescent="0.2">
      <c r="A9548" s="33">
        <v>2788</v>
      </c>
      <c r="B9548" s="124" t="s">
        <v>23064</v>
      </c>
      <c r="C9548" s="125" t="s">
        <v>1394</v>
      </c>
      <c r="D9548" s="126" t="s">
        <v>13783</v>
      </c>
    </row>
    <row r="9549" spans="1:4" ht="15" x14ac:dyDescent="0.2">
      <c r="A9549" s="33">
        <v>4006</v>
      </c>
      <c r="B9549" s="124" t="s">
        <v>23065</v>
      </c>
      <c r="C9549" s="125" t="s">
        <v>1407</v>
      </c>
      <c r="D9549" s="126" t="s">
        <v>23066</v>
      </c>
    </row>
    <row r="9550" spans="1:4" ht="15" x14ac:dyDescent="0.2">
      <c r="A9550" s="33">
        <v>36151</v>
      </c>
      <c r="B9550" s="124" t="s">
        <v>23067</v>
      </c>
      <c r="C9550" s="125" t="s">
        <v>14755</v>
      </c>
      <c r="D9550" s="126" t="s">
        <v>1006</v>
      </c>
    </row>
    <row r="9551" spans="1:4" ht="15" x14ac:dyDescent="0.2">
      <c r="A9551" s="33">
        <v>37457</v>
      </c>
      <c r="B9551" s="124" t="s">
        <v>23068</v>
      </c>
      <c r="C9551" s="125" t="s">
        <v>1394</v>
      </c>
      <c r="D9551" s="126" t="s">
        <v>4603</v>
      </c>
    </row>
    <row r="9552" spans="1:4" ht="15" x14ac:dyDescent="0.2">
      <c r="A9552" s="33">
        <v>37456</v>
      </c>
      <c r="B9552" s="124" t="s">
        <v>23069</v>
      </c>
      <c r="C9552" s="125" t="s">
        <v>1394</v>
      </c>
      <c r="D9552" s="126" t="s">
        <v>13368</v>
      </c>
    </row>
    <row r="9553" spans="1:4" ht="30" x14ac:dyDescent="0.2">
      <c r="A9553" s="33">
        <v>37461</v>
      </c>
      <c r="B9553" s="124" t="s">
        <v>23070</v>
      </c>
      <c r="C9553" s="125" t="s">
        <v>1394</v>
      </c>
      <c r="D9553" s="126" t="s">
        <v>3750</v>
      </c>
    </row>
    <row r="9554" spans="1:4" ht="30" x14ac:dyDescent="0.2">
      <c r="A9554" s="33">
        <v>37460</v>
      </c>
      <c r="B9554" s="124" t="s">
        <v>23071</v>
      </c>
      <c r="C9554" s="125" t="s">
        <v>1394</v>
      </c>
      <c r="D9554" s="126" t="s">
        <v>417</v>
      </c>
    </row>
    <row r="9555" spans="1:4" ht="15" x14ac:dyDescent="0.2">
      <c r="A9555" s="33">
        <v>37458</v>
      </c>
      <c r="B9555" s="124" t="s">
        <v>23072</v>
      </c>
      <c r="C9555" s="125" t="s">
        <v>1394</v>
      </c>
      <c r="D9555" s="126" t="s">
        <v>469</v>
      </c>
    </row>
    <row r="9556" spans="1:4" ht="15" x14ac:dyDescent="0.2">
      <c r="A9556" s="33">
        <v>37454</v>
      </c>
      <c r="B9556" s="124" t="s">
        <v>23073</v>
      </c>
      <c r="C9556" s="125" t="s">
        <v>1394</v>
      </c>
      <c r="D9556" s="126" t="s">
        <v>359</v>
      </c>
    </row>
    <row r="9557" spans="1:4" ht="15" x14ac:dyDescent="0.2">
      <c r="A9557" s="33">
        <v>37455</v>
      </c>
      <c r="B9557" s="124" t="s">
        <v>23074</v>
      </c>
      <c r="C9557" s="125" t="s">
        <v>1394</v>
      </c>
      <c r="D9557" s="126" t="s">
        <v>189</v>
      </c>
    </row>
    <row r="9558" spans="1:4" ht="15" x14ac:dyDescent="0.2">
      <c r="A9558" s="33">
        <v>37459</v>
      </c>
      <c r="B9558" s="124" t="s">
        <v>23075</v>
      </c>
      <c r="C9558" s="125" t="s">
        <v>1394</v>
      </c>
      <c r="D9558" s="126" t="s">
        <v>455</v>
      </c>
    </row>
    <row r="9559" spans="1:4" ht="30" x14ac:dyDescent="0.2">
      <c r="A9559" s="33">
        <v>21029</v>
      </c>
      <c r="B9559" s="124" t="s">
        <v>23076</v>
      </c>
      <c r="C9559" s="125" t="s">
        <v>14755</v>
      </c>
      <c r="D9559" s="126" t="s">
        <v>1009</v>
      </c>
    </row>
    <row r="9560" spans="1:4" ht="30" x14ac:dyDescent="0.2">
      <c r="A9560" s="33">
        <v>21030</v>
      </c>
      <c r="B9560" s="124" t="s">
        <v>23077</v>
      </c>
      <c r="C9560" s="125" t="s">
        <v>14755</v>
      </c>
      <c r="D9560" s="126" t="s">
        <v>1010</v>
      </c>
    </row>
    <row r="9561" spans="1:4" ht="30" x14ac:dyDescent="0.2">
      <c r="A9561" s="33">
        <v>21031</v>
      </c>
      <c r="B9561" s="124" t="s">
        <v>23078</v>
      </c>
      <c r="C9561" s="125" t="s">
        <v>14755</v>
      </c>
      <c r="D9561" s="126" t="s">
        <v>1011</v>
      </c>
    </row>
    <row r="9562" spans="1:4" ht="30" x14ac:dyDescent="0.2">
      <c r="A9562" s="33">
        <v>21032</v>
      </c>
      <c r="B9562" s="124" t="s">
        <v>23079</v>
      </c>
      <c r="C9562" s="125" t="s">
        <v>14755</v>
      </c>
      <c r="D9562" s="126" t="s">
        <v>1012</v>
      </c>
    </row>
    <row r="9563" spans="1:4" ht="30" x14ac:dyDescent="0.2">
      <c r="A9563" s="33">
        <v>37527</v>
      </c>
      <c r="B9563" s="124" t="s">
        <v>23080</v>
      </c>
      <c r="C9563" s="125" t="s">
        <v>14755</v>
      </c>
      <c r="D9563" s="126" t="s">
        <v>1013</v>
      </c>
    </row>
    <row r="9564" spans="1:4" ht="30" x14ac:dyDescent="0.2">
      <c r="A9564" s="33">
        <v>37528</v>
      </c>
      <c r="B9564" s="124" t="s">
        <v>23081</v>
      </c>
      <c r="C9564" s="125" t="s">
        <v>14755</v>
      </c>
      <c r="D9564" s="126" t="s">
        <v>1014</v>
      </c>
    </row>
    <row r="9565" spans="1:4" ht="30" x14ac:dyDescent="0.2">
      <c r="A9565" s="33">
        <v>37529</v>
      </c>
      <c r="B9565" s="124" t="s">
        <v>23082</v>
      </c>
      <c r="C9565" s="125" t="s">
        <v>14755</v>
      </c>
      <c r="D9565" s="126" t="s">
        <v>1015</v>
      </c>
    </row>
    <row r="9566" spans="1:4" ht="30" x14ac:dyDescent="0.2">
      <c r="A9566" s="33">
        <v>37530</v>
      </c>
      <c r="B9566" s="124" t="s">
        <v>23083</v>
      </c>
      <c r="C9566" s="125" t="s">
        <v>14755</v>
      </c>
      <c r="D9566" s="126" t="s">
        <v>1016</v>
      </c>
    </row>
    <row r="9567" spans="1:4" ht="30" x14ac:dyDescent="0.2">
      <c r="A9567" s="33">
        <v>21034</v>
      </c>
      <c r="B9567" s="124" t="s">
        <v>23084</v>
      </c>
      <c r="C9567" s="125" t="s">
        <v>14755</v>
      </c>
      <c r="D9567" s="126" t="s">
        <v>1017</v>
      </c>
    </row>
    <row r="9568" spans="1:4" ht="30" x14ac:dyDescent="0.2">
      <c r="A9568" s="33">
        <v>37531</v>
      </c>
      <c r="B9568" s="124" t="s">
        <v>23085</v>
      </c>
      <c r="C9568" s="125" t="s">
        <v>14755</v>
      </c>
      <c r="D9568" s="126" t="s">
        <v>1018</v>
      </c>
    </row>
    <row r="9569" spans="1:4" ht="30" x14ac:dyDescent="0.2">
      <c r="A9569" s="33">
        <v>21036</v>
      </c>
      <c r="B9569" s="124" t="s">
        <v>23086</v>
      </c>
      <c r="C9569" s="125" t="s">
        <v>14755</v>
      </c>
      <c r="D9569" s="126" t="s">
        <v>1019</v>
      </c>
    </row>
    <row r="9570" spans="1:4" ht="30" x14ac:dyDescent="0.2">
      <c r="A9570" s="33">
        <v>21037</v>
      </c>
      <c r="B9570" s="124" t="s">
        <v>23087</v>
      </c>
      <c r="C9570" s="125" t="s">
        <v>14755</v>
      </c>
      <c r="D9570" s="126" t="s">
        <v>1020</v>
      </c>
    </row>
    <row r="9571" spans="1:4" ht="30" x14ac:dyDescent="0.2">
      <c r="A9571" s="33">
        <v>20185</v>
      </c>
      <c r="B9571" s="124" t="s">
        <v>23088</v>
      </c>
      <c r="C9571" s="125" t="s">
        <v>1394</v>
      </c>
      <c r="D9571" s="126" t="s">
        <v>1291</v>
      </c>
    </row>
    <row r="9572" spans="1:4" ht="15" x14ac:dyDescent="0.2">
      <c r="A9572" s="33">
        <v>20260</v>
      </c>
      <c r="B9572" s="124" t="s">
        <v>23089</v>
      </c>
      <c r="C9572" s="125" t="s">
        <v>14755</v>
      </c>
      <c r="D9572" s="126" t="s">
        <v>1282</v>
      </c>
    </row>
    <row r="9573" spans="1:4" ht="30" x14ac:dyDescent="0.2">
      <c r="A9573" s="33">
        <v>37523</v>
      </c>
      <c r="B9573" s="124" t="s">
        <v>23090</v>
      </c>
      <c r="C9573" s="125" t="s">
        <v>14755</v>
      </c>
      <c r="D9573" s="126" t="s">
        <v>13784</v>
      </c>
    </row>
    <row r="9574" spans="1:4" ht="30" x14ac:dyDescent="0.2">
      <c r="A9574" s="33">
        <v>37515</v>
      </c>
      <c r="B9574" s="124" t="s">
        <v>23091</v>
      </c>
      <c r="C9574" s="125" t="s">
        <v>14755</v>
      </c>
      <c r="D9574" s="126" t="s">
        <v>13785</v>
      </c>
    </row>
    <row r="9575" spans="1:4" ht="30" x14ac:dyDescent="0.2">
      <c r="A9575" s="33">
        <v>12899</v>
      </c>
      <c r="B9575" s="124" t="s">
        <v>23092</v>
      </c>
      <c r="C9575" s="125" t="s">
        <v>14755</v>
      </c>
      <c r="D9575" s="126" t="s">
        <v>19683</v>
      </c>
    </row>
    <row r="9576" spans="1:4" ht="30" x14ac:dyDescent="0.2">
      <c r="A9576" s="33">
        <v>12898</v>
      </c>
      <c r="B9576" s="124" t="s">
        <v>23093</v>
      </c>
      <c r="C9576" s="125" t="s">
        <v>14755</v>
      </c>
      <c r="D9576" s="126" t="s">
        <v>18274</v>
      </c>
    </row>
    <row r="9577" spans="1:4" ht="15" x14ac:dyDescent="0.2">
      <c r="A9577" s="33">
        <v>42528</v>
      </c>
      <c r="B9577" s="124" t="s">
        <v>23094</v>
      </c>
      <c r="C9577" s="125" t="s">
        <v>1409</v>
      </c>
      <c r="D9577" s="126" t="s">
        <v>1879</v>
      </c>
    </row>
    <row r="9578" spans="1:4" ht="15" x14ac:dyDescent="0.2">
      <c r="A9578" s="33">
        <v>39696</v>
      </c>
      <c r="B9578" s="124" t="s">
        <v>23095</v>
      </c>
      <c r="C9578" s="125" t="s">
        <v>1409</v>
      </c>
      <c r="D9578" s="126" t="s">
        <v>922</v>
      </c>
    </row>
    <row r="9579" spans="1:4" ht="15" x14ac:dyDescent="0.2">
      <c r="A9579" s="33">
        <v>39700</v>
      </c>
      <c r="B9579" s="124" t="s">
        <v>23096</v>
      </c>
      <c r="C9579" s="125" t="s">
        <v>1409</v>
      </c>
      <c r="D9579" s="126" t="s">
        <v>593</v>
      </c>
    </row>
    <row r="9580" spans="1:4" ht="15" x14ac:dyDescent="0.2">
      <c r="A9580" s="33">
        <v>11621</v>
      </c>
      <c r="B9580" s="124" t="s">
        <v>23097</v>
      </c>
      <c r="C9580" s="125" t="s">
        <v>1409</v>
      </c>
      <c r="D9580" s="126" t="s">
        <v>13918</v>
      </c>
    </row>
    <row r="9581" spans="1:4" ht="15" x14ac:dyDescent="0.2">
      <c r="A9581" s="33">
        <v>4014</v>
      </c>
      <c r="B9581" s="124" t="s">
        <v>23098</v>
      </c>
      <c r="C9581" s="125" t="s">
        <v>1409</v>
      </c>
      <c r="D9581" s="126" t="s">
        <v>303</v>
      </c>
    </row>
    <row r="9582" spans="1:4" ht="15" x14ac:dyDescent="0.2">
      <c r="A9582" s="33">
        <v>4015</v>
      </c>
      <c r="B9582" s="124" t="s">
        <v>23099</v>
      </c>
      <c r="C9582" s="125" t="s">
        <v>1409</v>
      </c>
      <c r="D9582" s="126" t="s">
        <v>14118</v>
      </c>
    </row>
    <row r="9583" spans="1:4" ht="15" x14ac:dyDescent="0.2">
      <c r="A9583" s="33">
        <v>4017</v>
      </c>
      <c r="B9583" s="124" t="s">
        <v>23100</v>
      </c>
      <c r="C9583" s="125" t="s">
        <v>1409</v>
      </c>
      <c r="D9583" s="126" t="s">
        <v>23101</v>
      </c>
    </row>
    <row r="9584" spans="1:4" ht="15" x14ac:dyDescent="0.2">
      <c r="A9584" s="33">
        <v>4016</v>
      </c>
      <c r="B9584" s="124" t="s">
        <v>23102</v>
      </c>
      <c r="C9584" s="125" t="s">
        <v>1409</v>
      </c>
      <c r="D9584" s="126" t="s">
        <v>14602</v>
      </c>
    </row>
    <row r="9585" spans="1:4" ht="15" x14ac:dyDescent="0.2">
      <c r="A9585" s="33">
        <v>39699</v>
      </c>
      <c r="B9585" s="124" t="s">
        <v>23103</v>
      </c>
      <c r="C9585" s="125" t="s">
        <v>1409</v>
      </c>
      <c r="D9585" s="126" t="s">
        <v>588</v>
      </c>
    </row>
    <row r="9586" spans="1:4" ht="15" x14ac:dyDescent="0.2">
      <c r="A9586" s="33">
        <v>38544</v>
      </c>
      <c r="B9586" s="124" t="s">
        <v>23104</v>
      </c>
      <c r="C9586" s="125" t="s">
        <v>1409</v>
      </c>
      <c r="D9586" s="126" t="s">
        <v>2658</v>
      </c>
    </row>
    <row r="9587" spans="1:4" ht="15" x14ac:dyDescent="0.2">
      <c r="A9587" s="33">
        <v>38545</v>
      </c>
      <c r="B9587" s="124" t="s">
        <v>23105</v>
      </c>
      <c r="C9587" s="125" t="s">
        <v>1409</v>
      </c>
      <c r="D9587" s="126" t="s">
        <v>13700</v>
      </c>
    </row>
    <row r="9588" spans="1:4" ht="15" x14ac:dyDescent="0.2">
      <c r="A9588" s="33">
        <v>42527</v>
      </c>
      <c r="B9588" s="124" t="s">
        <v>23106</v>
      </c>
      <c r="C9588" s="125" t="s">
        <v>1409</v>
      </c>
      <c r="D9588" s="126" t="s">
        <v>168</v>
      </c>
    </row>
    <row r="9589" spans="1:4" ht="15" x14ac:dyDescent="0.2">
      <c r="A9589" s="33">
        <v>39323</v>
      </c>
      <c r="B9589" s="124" t="s">
        <v>23107</v>
      </c>
      <c r="C9589" s="125" t="s">
        <v>1409</v>
      </c>
      <c r="D9589" s="126" t="s">
        <v>13580</v>
      </c>
    </row>
    <row r="9590" spans="1:4" ht="30" x14ac:dyDescent="0.2">
      <c r="A9590" s="33">
        <v>626</v>
      </c>
      <c r="B9590" s="124" t="s">
        <v>23108</v>
      </c>
      <c r="C9590" s="125" t="s">
        <v>1395</v>
      </c>
      <c r="D9590" s="126" t="s">
        <v>18978</v>
      </c>
    </row>
    <row r="9591" spans="1:4" ht="15" x14ac:dyDescent="0.2">
      <c r="A9591" s="33">
        <v>25860</v>
      </c>
      <c r="B9591" s="124" t="s">
        <v>23109</v>
      </c>
      <c r="C9591" s="125" t="s">
        <v>1409</v>
      </c>
      <c r="D9591" s="126" t="s">
        <v>5706</v>
      </c>
    </row>
    <row r="9592" spans="1:4" ht="15" x14ac:dyDescent="0.2">
      <c r="A9592" s="33">
        <v>25861</v>
      </c>
      <c r="B9592" s="124" t="s">
        <v>23110</v>
      </c>
      <c r="C9592" s="125" t="s">
        <v>1409</v>
      </c>
      <c r="D9592" s="126" t="s">
        <v>727</v>
      </c>
    </row>
    <row r="9593" spans="1:4" ht="15" x14ac:dyDescent="0.2">
      <c r="A9593" s="33">
        <v>25862</v>
      </c>
      <c r="B9593" s="124" t="s">
        <v>23111</v>
      </c>
      <c r="C9593" s="125" t="s">
        <v>1409</v>
      </c>
      <c r="D9593" s="126" t="s">
        <v>1380</v>
      </c>
    </row>
    <row r="9594" spans="1:4" ht="15" x14ac:dyDescent="0.2">
      <c r="A9594" s="33">
        <v>25863</v>
      </c>
      <c r="B9594" s="124" t="s">
        <v>23112</v>
      </c>
      <c r="C9594" s="125" t="s">
        <v>1409</v>
      </c>
      <c r="D9594" s="126" t="s">
        <v>2058</v>
      </c>
    </row>
    <row r="9595" spans="1:4" ht="15" x14ac:dyDescent="0.2">
      <c r="A9595" s="33">
        <v>25864</v>
      </c>
      <c r="B9595" s="124" t="s">
        <v>23113</v>
      </c>
      <c r="C9595" s="125" t="s">
        <v>1409</v>
      </c>
      <c r="D9595" s="126" t="s">
        <v>5296</v>
      </c>
    </row>
    <row r="9596" spans="1:4" ht="15" x14ac:dyDescent="0.2">
      <c r="A9596" s="33">
        <v>25865</v>
      </c>
      <c r="B9596" s="124" t="s">
        <v>23114</v>
      </c>
      <c r="C9596" s="125" t="s">
        <v>1409</v>
      </c>
      <c r="D9596" s="126" t="s">
        <v>17754</v>
      </c>
    </row>
    <row r="9597" spans="1:4" ht="15" x14ac:dyDescent="0.2">
      <c r="A9597" s="33">
        <v>25866</v>
      </c>
      <c r="B9597" s="124" t="s">
        <v>23115</v>
      </c>
      <c r="C9597" s="125" t="s">
        <v>1409</v>
      </c>
      <c r="D9597" s="126" t="s">
        <v>14606</v>
      </c>
    </row>
    <row r="9598" spans="1:4" ht="30" x14ac:dyDescent="0.2">
      <c r="A9598" s="33">
        <v>25868</v>
      </c>
      <c r="B9598" s="124" t="s">
        <v>23116</v>
      </c>
      <c r="C9598" s="125" t="s">
        <v>1409</v>
      </c>
      <c r="D9598" s="126" t="s">
        <v>215</v>
      </c>
    </row>
    <row r="9599" spans="1:4" ht="30" x14ac:dyDescent="0.2">
      <c r="A9599" s="33">
        <v>25869</v>
      </c>
      <c r="B9599" s="124" t="s">
        <v>23117</v>
      </c>
      <c r="C9599" s="125" t="s">
        <v>1409</v>
      </c>
      <c r="D9599" s="126" t="s">
        <v>22764</v>
      </c>
    </row>
    <row r="9600" spans="1:4" ht="30" x14ac:dyDescent="0.2">
      <c r="A9600" s="33">
        <v>25870</v>
      </c>
      <c r="B9600" s="124" t="s">
        <v>23118</v>
      </c>
      <c r="C9600" s="125" t="s">
        <v>1409</v>
      </c>
      <c r="D9600" s="126" t="s">
        <v>355</v>
      </c>
    </row>
    <row r="9601" spans="1:4" ht="30" x14ac:dyDescent="0.2">
      <c r="A9601" s="33">
        <v>25871</v>
      </c>
      <c r="B9601" s="124" t="s">
        <v>23119</v>
      </c>
      <c r="C9601" s="125" t="s">
        <v>1409</v>
      </c>
      <c r="D9601" s="126" t="s">
        <v>4377</v>
      </c>
    </row>
    <row r="9602" spans="1:4" ht="30" x14ac:dyDescent="0.2">
      <c r="A9602" s="33">
        <v>25867</v>
      </c>
      <c r="B9602" s="124" t="s">
        <v>23120</v>
      </c>
      <c r="C9602" s="125" t="s">
        <v>1409</v>
      </c>
      <c r="D9602" s="126" t="s">
        <v>23121</v>
      </c>
    </row>
    <row r="9603" spans="1:4" ht="30" x14ac:dyDescent="0.2">
      <c r="A9603" s="33">
        <v>25872</v>
      </c>
      <c r="B9603" s="124" t="s">
        <v>23122</v>
      </c>
      <c r="C9603" s="125" t="s">
        <v>1409</v>
      </c>
      <c r="D9603" s="126" t="s">
        <v>16507</v>
      </c>
    </row>
    <row r="9604" spans="1:4" ht="30" x14ac:dyDescent="0.2">
      <c r="A9604" s="33">
        <v>25873</v>
      </c>
      <c r="B9604" s="124" t="s">
        <v>23123</v>
      </c>
      <c r="C9604" s="125" t="s">
        <v>1409</v>
      </c>
      <c r="D9604" s="126" t="s">
        <v>13393</v>
      </c>
    </row>
    <row r="9605" spans="1:4" ht="15" x14ac:dyDescent="0.2">
      <c r="A9605" s="33">
        <v>40637</v>
      </c>
      <c r="B9605" s="124" t="s">
        <v>23124</v>
      </c>
      <c r="C9605" s="125" t="s">
        <v>14755</v>
      </c>
      <c r="D9605" s="126" t="s">
        <v>23125</v>
      </c>
    </row>
    <row r="9606" spans="1:4" ht="15" x14ac:dyDescent="0.2">
      <c r="A9606" s="33">
        <v>13836</v>
      </c>
      <c r="B9606" s="124" t="s">
        <v>23126</v>
      </c>
      <c r="C9606" s="125" t="s">
        <v>14755</v>
      </c>
      <c r="D9606" s="126" t="s">
        <v>23127</v>
      </c>
    </row>
    <row r="9607" spans="1:4" ht="30" x14ac:dyDescent="0.2">
      <c r="A9607" s="33">
        <v>14534</v>
      </c>
      <c r="B9607" s="124" t="s">
        <v>23128</v>
      </c>
      <c r="C9607" s="125" t="s">
        <v>14755</v>
      </c>
      <c r="D9607" s="126" t="s">
        <v>23129</v>
      </c>
    </row>
    <row r="9608" spans="1:4" ht="30" x14ac:dyDescent="0.2">
      <c r="A9608" s="33">
        <v>14619</v>
      </c>
      <c r="B9608" s="124" t="s">
        <v>23130</v>
      </c>
      <c r="C9608" s="125" t="s">
        <v>14755</v>
      </c>
      <c r="D9608" s="126" t="s">
        <v>23131</v>
      </c>
    </row>
    <row r="9609" spans="1:4" ht="30" x14ac:dyDescent="0.2">
      <c r="A9609" s="33">
        <v>14535</v>
      </c>
      <c r="B9609" s="124" t="s">
        <v>23132</v>
      </c>
      <c r="C9609" s="125" t="s">
        <v>14755</v>
      </c>
      <c r="D9609" s="126" t="s">
        <v>23133</v>
      </c>
    </row>
    <row r="9610" spans="1:4" ht="60" x14ac:dyDescent="0.2">
      <c r="A9610" s="33">
        <v>39813</v>
      </c>
      <c r="B9610" s="124" t="s">
        <v>23134</v>
      </c>
      <c r="C9610" s="125" t="s">
        <v>14755</v>
      </c>
      <c r="D9610" s="126" t="s">
        <v>23135</v>
      </c>
    </row>
    <row r="9611" spans="1:4" ht="15" x14ac:dyDescent="0.2">
      <c r="A9611" s="33">
        <v>12868</v>
      </c>
      <c r="B9611" s="124" t="s">
        <v>23136</v>
      </c>
      <c r="C9611" s="125" t="s">
        <v>1393</v>
      </c>
      <c r="D9611" s="126" t="s">
        <v>1301</v>
      </c>
    </row>
    <row r="9612" spans="1:4" ht="15" x14ac:dyDescent="0.2">
      <c r="A9612" s="33">
        <v>40916</v>
      </c>
      <c r="B9612" s="124" t="s">
        <v>23137</v>
      </c>
      <c r="C9612" s="125" t="s">
        <v>1397</v>
      </c>
      <c r="D9612" s="126" t="s">
        <v>13788</v>
      </c>
    </row>
    <row r="9613" spans="1:4" ht="15" x14ac:dyDescent="0.2">
      <c r="A9613" s="33">
        <v>4755</v>
      </c>
      <c r="B9613" s="124" t="s">
        <v>23138</v>
      </c>
      <c r="C9613" s="125" t="s">
        <v>1393</v>
      </c>
      <c r="D9613" s="126" t="s">
        <v>2325</v>
      </c>
    </row>
    <row r="9614" spans="1:4" ht="15" x14ac:dyDescent="0.2">
      <c r="A9614" s="33">
        <v>41067</v>
      </c>
      <c r="B9614" s="124" t="s">
        <v>23139</v>
      </c>
      <c r="C9614" s="125" t="s">
        <v>1397</v>
      </c>
      <c r="D9614" s="126" t="s">
        <v>13781</v>
      </c>
    </row>
    <row r="9615" spans="1:4" ht="15" x14ac:dyDescent="0.2">
      <c r="A9615" s="33">
        <v>38463</v>
      </c>
      <c r="B9615" s="124" t="s">
        <v>23140</v>
      </c>
      <c r="C9615" s="125" t="s">
        <v>14755</v>
      </c>
      <c r="D9615" s="126" t="s">
        <v>17408</v>
      </c>
    </row>
    <row r="9616" spans="1:4" ht="30" x14ac:dyDescent="0.2">
      <c r="A9616" s="33">
        <v>40703</v>
      </c>
      <c r="B9616" s="124" t="s">
        <v>23141</v>
      </c>
      <c r="C9616" s="125" t="s">
        <v>14755</v>
      </c>
      <c r="D9616" s="126" t="s">
        <v>23142</v>
      </c>
    </row>
    <row r="9617" spans="1:4" ht="15" x14ac:dyDescent="0.2">
      <c r="A9617" s="33">
        <v>14531</v>
      </c>
      <c r="B9617" s="124" t="s">
        <v>23143</v>
      </c>
      <c r="C9617" s="125" t="s">
        <v>14755</v>
      </c>
      <c r="D9617" s="126" t="s">
        <v>23144</v>
      </c>
    </row>
    <row r="9618" spans="1:4" ht="15" x14ac:dyDescent="0.2">
      <c r="A9618" s="33">
        <v>36533</v>
      </c>
      <c r="B9618" s="124" t="s">
        <v>23145</v>
      </c>
      <c r="C9618" s="125" t="s">
        <v>14755</v>
      </c>
      <c r="D9618" s="126" t="s">
        <v>23146</v>
      </c>
    </row>
    <row r="9619" spans="1:4" ht="15" x14ac:dyDescent="0.2">
      <c r="A9619" s="33">
        <v>11616</v>
      </c>
      <c r="B9619" s="124" t="s">
        <v>23147</v>
      </c>
      <c r="C9619" s="125" t="s">
        <v>14755</v>
      </c>
      <c r="D9619" s="126" t="s">
        <v>23148</v>
      </c>
    </row>
    <row r="9620" spans="1:4" ht="15" x14ac:dyDescent="0.2">
      <c r="A9620" s="33">
        <v>41898</v>
      </c>
      <c r="B9620" s="124" t="s">
        <v>23149</v>
      </c>
      <c r="C9620" s="125" t="s">
        <v>14755</v>
      </c>
      <c r="D9620" s="126" t="s">
        <v>23150</v>
      </c>
    </row>
    <row r="9621" spans="1:4" ht="15" x14ac:dyDescent="0.2">
      <c r="A9621" s="33">
        <v>13447</v>
      </c>
      <c r="B9621" s="124" t="s">
        <v>23151</v>
      </c>
      <c r="C9621" s="125" t="s">
        <v>14755</v>
      </c>
      <c r="D9621" s="126" t="s">
        <v>23152</v>
      </c>
    </row>
    <row r="9622" spans="1:4" ht="15" x14ac:dyDescent="0.2">
      <c r="A9622" s="33">
        <v>14529</v>
      </c>
      <c r="B9622" s="124" t="s">
        <v>23153</v>
      </c>
      <c r="C9622" s="125" t="s">
        <v>14755</v>
      </c>
      <c r="D9622" s="126" t="s">
        <v>23154</v>
      </c>
    </row>
    <row r="9623" spans="1:4" ht="15" x14ac:dyDescent="0.2">
      <c r="A9623" s="33">
        <v>10747</v>
      </c>
      <c r="B9623" s="124" t="s">
        <v>23155</v>
      </c>
      <c r="C9623" s="125" t="s">
        <v>14755</v>
      </c>
      <c r="D9623" s="126" t="s">
        <v>23156</v>
      </c>
    </row>
    <row r="9624" spans="1:4" ht="15" x14ac:dyDescent="0.2">
      <c r="A9624" s="33">
        <v>36141</v>
      </c>
      <c r="B9624" s="124" t="s">
        <v>23157</v>
      </c>
      <c r="C9624" s="125" t="s">
        <v>14755</v>
      </c>
      <c r="D9624" s="126" t="s">
        <v>1036</v>
      </c>
    </row>
    <row r="9625" spans="1:4" ht="15" x14ac:dyDescent="0.2">
      <c r="A9625" s="33">
        <v>4053</v>
      </c>
      <c r="B9625" s="124" t="s">
        <v>23158</v>
      </c>
      <c r="C9625" s="125" t="s">
        <v>1405</v>
      </c>
      <c r="D9625" s="126" t="s">
        <v>14630</v>
      </c>
    </row>
    <row r="9626" spans="1:4" ht="15" x14ac:dyDescent="0.2">
      <c r="A9626" s="33">
        <v>4052</v>
      </c>
      <c r="B9626" s="124" t="s">
        <v>23159</v>
      </c>
      <c r="C9626" s="125" t="s">
        <v>1388</v>
      </c>
      <c r="D9626" s="126" t="s">
        <v>23160</v>
      </c>
    </row>
    <row r="9627" spans="1:4" ht="15" x14ac:dyDescent="0.2">
      <c r="A9627" s="33">
        <v>4056</v>
      </c>
      <c r="B9627" s="124" t="s">
        <v>23161</v>
      </c>
      <c r="C9627" s="125" t="s">
        <v>1405</v>
      </c>
      <c r="D9627" s="126" t="s">
        <v>14006</v>
      </c>
    </row>
    <row r="9628" spans="1:4" ht="15" x14ac:dyDescent="0.2">
      <c r="A9628" s="33">
        <v>4051</v>
      </c>
      <c r="B9628" s="124" t="s">
        <v>23162</v>
      </c>
      <c r="C9628" s="125" t="s">
        <v>1388</v>
      </c>
      <c r="D9628" s="126" t="s">
        <v>68</v>
      </c>
    </row>
    <row r="9629" spans="1:4" ht="15" x14ac:dyDescent="0.2">
      <c r="A9629" s="33">
        <v>4048</v>
      </c>
      <c r="B9629" s="124" t="s">
        <v>23162</v>
      </c>
      <c r="C9629" s="125" t="s">
        <v>1396</v>
      </c>
      <c r="D9629" s="126" t="s">
        <v>117</v>
      </c>
    </row>
    <row r="9630" spans="1:4" ht="15" x14ac:dyDescent="0.2">
      <c r="A9630" s="33">
        <v>4047</v>
      </c>
      <c r="B9630" s="124" t="s">
        <v>23162</v>
      </c>
      <c r="C9630" s="125" t="s">
        <v>1405</v>
      </c>
      <c r="D9630" s="126" t="s">
        <v>1614</v>
      </c>
    </row>
    <row r="9631" spans="1:4" ht="30" x14ac:dyDescent="0.2">
      <c r="A9631" s="33">
        <v>39434</v>
      </c>
      <c r="B9631" s="124" t="s">
        <v>23163</v>
      </c>
      <c r="C9631" s="125" t="s">
        <v>1395</v>
      </c>
      <c r="D9631" s="126" t="s">
        <v>13640</v>
      </c>
    </row>
    <row r="9632" spans="1:4" ht="30" x14ac:dyDescent="0.2">
      <c r="A9632" s="33">
        <v>39433</v>
      </c>
      <c r="B9632" s="124" t="s">
        <v>23164</v>
      </c>
      <c r="C9632" s="125" t="s">
        <v>1395</v>
      </c>
      <c r="D9632" s="126" t="s">
        <v>407</v>
      </c>
    </row>
    <row r="9633" spans="1:4" ht="15" x14ac:dyDescent="0.2">
      <c r="A9633" s="33">
        <v>4049</v>
      </c>
      <c r="B9633" s="124" t="s">
        <v>23165</v>
      </c>
      <c r="C9633" s="125" t="s">
        <v>1396</v>
      </c>
      <c r="D9633" s="126" t="s">
        <v>17241</v>
      </c>
    </row>
    <row r="9634" spans="1:4" ht="15" x14ac:dyDescent="0.2">
      <c r="A9634" s="33">
        <v>38120</v>
      </c>
      <c r="B9634" s="124" t="s">
        <v>23166</v>
      </c>
      <c r="C9634" s="125" t="s">
        <v>1395</v>
      </c>
      <c r="D9634" s="126" t="s">
        <v>23167</v>
      </c>
    </row>
    <row r="9635" spans="1:4" ht="15" x14ac:dyDescent="0.2">
      <c r="A9635" s="33">
        <v>38877</v>
      </c>
      <c r="B9635" s="124" t="s">
        <v>23168</v>
      </c>
      <c r="C9635" s="125" t="s">
        <v>1395</v>
      </c>
      <c r="D9635" s="126" t="s">
        <v>5131</v>
      </c>
    </row>
    <row r="9636" spans="1:4" ht="15" x14ac:dyDescent="0.2">
      <c r="A9636" s="33">
        <v>34546</v>
      </c>
      <c r="B9636" s="124" t="s">
        <v>23169</v>
      </c>
      <c r="C9636" s="125" t="s">
        <v>1395</v>
      </c>
      <c r="D9636" s="126" t="s">
        <v>491</v>
      </c>
    </row>
    <row r="9637" spans="1:4" ht="15" x14ac:dyDescent="0.2">
      <c r="A9637" s="33">
        <v>10498</v>
      </c>
      <c r="B9637" s="124" t="s">
        <v>23170</v>
      </c>
      <c r="C9637" s="125" t="s">
        <v>1395</v>
      </c>
      <c r="D9637" s="126" t="s">
        <v>1816</v>
      </c>
    </row>
    <row r="9638" spans="1:4" ht="15" x14ac:dyDescent="0.2">
      <c r="A9638" s="33">
        <v>4823</v>
      </c>
      <c r="B9638" s="124" t="s">
        <v>23171</v>
      </c>
      <c r="C9638" s="125" t="s">
        <v>1395</v>
      </c>
      <c r="D9638" s="126" t="s">
        <v>6371</v>
      </c>
    </row>
    <row r="9639" spans="1:4" ht="15" x14ac:dyDescent="0.2">
      <c r="A9639" s="33">
        <v>12357</v>
      </c>
      <c r="B9639" s="124" t="s">
        <v>23172</v>
      </c>
      <c r="C9639" s="125" t="s">
        <v>14755</v>
      </c>
      <c r="D9639" s="126" t="s">
        <v>13792</v>
      </c>
    </row>
    <row r="9640" spans="1:4" ht="15" x14ac:dyDescent="0.2">
      <c r="A9640" s="33">
        <v>12358</v>
      </c>
      <c r="B9640" s="124" t="s">
        <v>23173</v>
      </c>
      <c r="C9640" s="125" t="s">
        <v>14755</v>
      </c>
      <c r="D9640" s="126" t="s">
        <v>2134</v>
      </c>
    </row>
    <row r="9641" spans="1:4" ht="15" x14ac:dyDescent="0.2">
      <c r="A9641" s="33">
        <v>11079</v>
      </c>
      <c r="B9641" s="124" t="s">
        <v>23174</v>
      </c>
      <c r="C9641" s="125" t="s">
        <v>1407</v>
      </c>
      <c r="D9641" s="126" t="s">
        <v>23175</v>
      </c>
    </row>
    <row r="9642" spans="1:4" ht="15" x14ac:dyDescent="0.2">
      <c r="A9642" s="33">
        <v>11082</v>
      </c>
      <c r="B9642" s="124" t="s">
        <v>23176</v>
      </c>
      <c r="C9642" s="125" t="s">
        <v>1407</v>
      </c>
      <c r="D9642" s="126" t="s">
        <v>23177</v>
      </c>
    </row>
    <row r="9643" spans="1:4" ht="15" x14ac:dyDescent="0.2">
      <c r="A9643" s="33">
        <v>4058</v>
      </c>
      <c r="B9643" s="124" t="s">
        <v>23178</v>
      </c>
      <c r="C9643" s="125" t="s">
        <v>1393</v>
      </c>
      <c r="D9643" s="126" t="s">
        <v>21260</v>
      </c>
    </row>
    <row r="9644" spans="1:4" ht="15" x14ac:dyDescent="0.2">
      <c r="A9644" s="33">
        <v>40974</v>
      </c>
      <c r="B9644" s="124" t="s">
        <v>23179</v>
      </c>
      <c r="C9644" s="125" t="s">
        <v>1397</v>
      </c>
      <c r="D9644" s="126" t="s">
        <v>23180</v>
      </c>
    </row>
    <row r="9645" spans="1:4" ht="15" x14ac:dyDescent="0.2">
      <c r="A9645" s="33">
        <v>34794</v>
      </c>
      <c r="B9645" s="124" t="s">
        <v>23181</v>
      </c>
      <c r="C9645" s="125" t="s">
        <v>1393</v>
      </c>
      <c r="D9645" s="126" t="s">
        <v>1236</v>
      </c>
    </row>
    <row r="9646" spans="1:4" ht="15" x14ac:dyDescent="0.2">
      <c r="A9646" s="33">
        <v>40925</v>
      </c>
      <c r="B9646" s="124" t="s">
        <v>23182</v>
      </c>
      <c r="C9646" s="125" t="s">
        <v>1397</v>
      </c>
      <c r="D9646" s="126" t="s">
        <v>13794</v>
      </c>
    </row>
    <row r="9647" spans="1:4" ht="15" x14ac:dyDescent="0.2">
      <c r="A9647" s="33">
        <v>13741</v>
      </c>
      <c r="B9647" s="124" t="s">
        <v>23183</v>
      </c>
      <c r="C9647" s="125" t="s">
        <v>14755</v>
      </c>
      <c r="D9647" s="126" t="s">
        <v>23184</v>
      </c>
    </row>
    <row r="9648" spans="1:4" ht="30" x14ac:dyDescent="0.2">
      <c r="A9648" s="33">
        <v>3288</v>
      </c>
      <c r="B9648" s="124" t="s">
        <v>23185</v>
      </c>
      <c r="C9648" s="125" t="s">
        <v>1394</v>
      </c>
      <c r="D9648" s="126" t="s">
        <v>855</v>
      </c>
    </row>
    <row r="9649" spans="1:4" ht="30" x14ac:dyDescent="0.2">
      <c r="A9649" s="33">
        <v>13587</v>
      </c>
      <c r="B9649" s="124" t="s">
        <v>23186</v>
      </c>
      <c r="C9649" s="125" t="s">
        <v>1394</v>
      </c>
      <c r="D9649" s="126" t="s">
        <v>421</v>
      </c>
    </row>
    <row r="9650" spans="1:4" ht="15" x14ac:dyDescent="0.2">
      <c r="A9650" s="33">
        <v>38598</v>
      </c>
      <c r="B9650" s="124" t="s">
        <v>23187</v>
      </c>
      <c r="C9650" s="125" t="s">
        <v>14755</v>
      </c>
      <c r="D9650" s="126" t="s">
        <v>226</v>
      </c>
    </row>
    <row r="9651" spans="1:4" ht="15" x14ac:dyDescent="0.2">
      <c r="A9651" s="33">
        <v>38595</v>
      </c>
      <c r="B9651" s="124" t="s">
        <v>23188</v>
      </c>
      <c r="C9651" s="125" t="s">
        <v>14755</v>
      </c>
      <c r="D9651" s="126" t="s">
        <v>2339</v>
      </c>
    </row>
    <row r="9652" spans="1:4" ht="15" x14ac:dyDescent="0.2">
      <c r="A9652" s="33">
        <v>38592</v>
      </c>
      <c r="B9652" s="124" t="s">
        <v>23189</v>
      </c>
      <c r="C9652" s="125" t="s">
        <v>14755</v>
      </c>
      <c r="D9652" s="126" t="s">
        <v>190</v>
      </c>
    </row>
    <row r="9653" spans="1:4" ht="15" x14ac:dyDescent="0.2">
      <c r="A9653" s="33">
        <v>38588</v>
      </c>
      <c r="B9653" s="124" t="s">
        <v>23190</v>
      </c>
      <c r="C9653" s="125" t="s">
        <v>14755</v>
      </c>
      <c r="D9653" s="126" t="s">
        <v>392</v>
      </c>
    </row>
    <row r="9654" spans="1:4" ht="15" x14ac:dyDescent="0.2">
      <c r="A9654" s="33">
        <v>38593</v>
      </c>
      <c r="B9654" s="124" t="s">
        <v>23191</v>
      </c>
      <c r="C9654" s="125" t="s">
        <v>14755</v>
      </c>
      <c r="D9654" s="126" t="s">
        <v>419</v>
      </c>
    </row>
    <row r="9655" spans="1:4" ht="15" x14ac:dyDescent="0.2">
      <c r="A9655" s="33">
        <v>38589</v>
      </c>
      <c r="B9655" s="124" t="s">
        <v>23192</v>
      </c>
      <c r="C9655" s="125" t="s">
        <v>14755</v>
      </c>
      <c r="D9655" s="126" t="s">
        <v>2339</v>
      </c>
    </row>
    <row r="9656" spans="1:4" ht="15" x14ac:dyDescent="0.2">
      <c r="A9656" s="33">
        <v>38594</v>
      </c>
      <c r="B9656" s="124" t="s">
        <v>23193</v>
      </c>
      <c r="C9656" s="125" t="s">
        <v>14755</v>
      </c>
      <c r="D9656" s="126" t="s">
        <v>13795</v>
      </c>
    </row>
    <row r="9657" spans="1:4" ht="15" x14ac:dyDescent="0.2">
      <c r="A9657" s="33">
        <v>34787</v>
      </c>
      <c r="B9657" s="124" t="s">
        <v>23194</v>
      </c>
      <c r="C9657" s="125" t="s">
        <v>14755</v>
      </c>
      <c r="D9657" s="126" t="s">
        <v>955</v>
      </c>
    </row>
    <row r="9658" spans="1:4" ht="15" x14ac:dyDescent="0.2">
      <c r="A9658" s="33">
        <v>34788</v>
      </c>
      <c r="B9658" s="124" t="s">
        <v>23195</v>
      </c>
      <c r="C9658" s="125" t="s">
        <v>14755</v>
      </c>
      <c r="D9658" s="126" t="s">
        <v>612</v>
      </c>
    </row>
    <row r="9659" spans="1:4" ht="15" x14ac:dyDescent="0.2">
      <c r="A9659" s="33">
        <v>34784</v>
      </c>
      <c r="B9659" s="124" t="s">
        <v>23196</v>
      </c>
      <c r="C9659" s="125" t="s">
        <v>14755</v>
      </c>
      <c r="D9659" s="126" t="s">
        <v>171</v>
      </c>
    </row>
    <row r="9660" spans="1:4" ht="15" x14ac:dyDescent="0.2">
      <c r="A9660" s="33">
        <v>34781</v>
      </c>
      <c r="B9660" s="124" t="s">
        <v>23197</v>
      </c>
      <c r="C9660" s="125" t="s">
        <v>14755</v>
      </c>
      <c r="D9660" s="126" t="s">
        <v>222</v>
      </c>
    </row>
    <row r="9661" spans="1:4" ht="15" x14ac:dyDescent="0.2">
      <c r="A9661" s="33">
        <v>34773</v>
      </c>
      <c r="B9661" s="124" t="s">
        <v>23198</v>
      </c>
      <c r="C9661" s="125" t="s">
        <v>14755</v>
      </c>
      <c r="D9661" s="126" t="s">
        <v>295</v>
      </c>
    </row>
    <row r="9662" spans="1:4" ht="15" x14ac:dyDescent="0.2">
      <c r="A9662" s="33">
        <v>34769</v>
      </c>
      <c r="B9662" s="124" t="s">
        <v>23199</v>
      </c>
      <c r="C9662" s="125" t="s">
        <v>14755</v>
      </c>
      <c r="D9662" s="126" t="s">
        <v>821</v>
      </c>
    </row>
    <row r="9663" spans="1:4" ht="15" x14ac:dyDescent="0.2">
      <c r="A9663" s="33">
        <v>34763</v>
      </c>
      <c r="B9663" s="124" t="s">
        <v>23200</v>
      </c>
      <c r="C9663" s="125" t="s">
        <v>14755</v>
      </c>
      <c r="D9663" s="126" t="s">
        <v>6649</v>
      </c>
    </row>
    <row r="9664" spans="1:4" ht="15" x14ac:dyDescent="0.2">
      <c r="A9664" s="33">
        <v>34774</v>
      </c>
      <c r="B9664" s="124" t="s">
        <v>23201</v>
      </c>
      <c r="C9664" s="125" t="s">
        <v>14755</v>
      </c>
      <c r="D9664" s="126" t="s">
        <v>189</v>
      </c>
    </row>
    <row r="9665" spans="1:4" ht="15" x14ac:dyDescent="0.2">
      <c r="A9665" s="33">
        <v>34771</v>
      </c>
      <c r="B9665" s="124" t="s">
        <v>23202</v>
      </c>
      <c r="C9665" s="125" t="s">
        <v>14755</v>
      </c>
      <c r="D9665" s="126" t="s">
        <v>613</v>
      </c>
    </row>
    <row r="9666" spans="1:4" ht="15" x14ac:dyDescent="0.2">
      <c r="A9666" s="33">
        <v>34764</v>
      </c>
      <c r="B9666" s="124" t="s">
        <v>23203</v>
      </c>
      <c r="C9666" s="125" t="s">
        <v>14755</v>
      </c>
      <c r="D9666" s="126" t="s">
        <v>750</v>
      </c>
    </row>
    <row r="9667" spans="1:4" ht="15" x14ac:dyDescent="0.2">
      <c r="A9667" s="33">
        <v>4062</v>
      </c>
      <c r="B9667" s="124" t="s">
        <v>23204</v>
      </c>
      <c r="C9667" s="125" t="s">
        <v>14755</v>
      </c>
      <c r="D9667" s="126" t="s">
        <v>607</v>
      </c>
    </row>
    <row r="9668" spans="1:4" ht="15" x14ac:dyDescent="0.2">
      <c r="A9668" s="33">
        <v>4059</v>
      </c>
      <c r="B9668" s="124" t="s">
        <v>23205</v>
      </c>
      <c r="C9668" s="125" t="s">
        <v>1394</v>
      </c>
      <c r="D9668" s="126" t="s">
        <v>503</v>
      </c>
    </row>
    <row r="9669" spans="1:4" ht="15" x14ac:dyDescent="0.2">
      <c r="A9669" s="33">
        <v>4061</v>
      </c>
      <c r="B9669" s="124" t="s">
        <v>23206</v>
      </c>
      <c r="C9669" s="125" t="s">
        <v>14755</v>
      </c>
      <c r="D9669" s="126" t="s">
        <v>427</v>
      </c>
    </row>
    <row r="9670" spans="1:4" ht="15" x14ac:dyDescent="0.2">
      <c r="A9670" s="33">
        <v>10608</v>
      </c>
      <c r="B9670" s="124" t="s">
        <v>23207</v>
      </c>
      <c r="C9670" s="125" t="s">
        <v>14755</v>
      </c>
      <c r="D9670" s="126" t="s">
        <v>23208</v>
      </c>
    </row>
    <row r="9671" spans="1:4" ht="15" x14ac:dyDescent="0.2">
      <c r="A9671" s="33">
        <v>4069</v>
      </c>
      <c r="B9671" s="124" t="s">
        <v>23209</v>
      </c>
      <c r="C9671" s="125" t="s">
        <v>1393</v>
      </c>
      <c r="D9671" s="126" t="s">
        <v>13914</v>
      </c>
    </row>
    <row r="9672" spans="1:4" ht="15" x14ac:dyDescent="0.2">
      <c r="A9672" s="33">
        <v>40819</v>
      </c>
      <c r="B9672" s="124" t="s">
        <v>23210</v>
      </c>
      <c r="C9672" s="125" t="s">
        <v>1397</v>
      </c>
      <c r="D9672" s="126" t="s">
        <v>23211</v>
      </c>
    </row>
    <row r="9673" spans="1:4" ht="15" x14ac:dyDescent="0.2">
      <c r="A9673" s="33">
        <v>34361</v>
      </c>
      <c r="B9673" s="124" t="s">
        <v>23212</v>
      </c>
      <c r="C9673" s="125" t="s">
        <v>1395</v>
      </c>
      <c r="D9673" s="126" t="s">
        <v>844</v>
      </c>
    </row>
    <row r="9674" spans="1:4" ht="30" x14ac:dyDescent="0.2">
      <c r="A9674" s="33">
        <v>36512</v>
      </c>
      <c r="B9674" s="124" t="s">
        <v>23213</v>
      </c>
      <c r="C9674" s="125" t="s">
        <v>14755</v>
      </c>
      <c r="D9674" s="126" t="s">
        <v>23214</v>
      </c>
    </row>
    <row r="9675" spans="1:4" ht="15" x14ac:dyDescent="0.2">
      <c r="A9675" s="33">
        <v>25972</v>
      </c>
      <c r="B9675" s="124" t="s">
        <v>23215</v>
      </c>
      <c r="C9675" s="125" t="s">
        <v>1395</v>
      </c>
      <c r="D9675" s="126" t="s">
        <v>810</v>
      </c>
    </row>
    <row r="9676" spans="1:4" ht="15" x14ac:dyDescent="0.2">
      <c r="A9676" s="33">
        <v>25973</v>
      </c>
      <c r="B9676" s="124" t="s">
        <v>23216</v>
      </c>
      <c r="C9676" s="125" t="s">
        <v>1395</v>
      </c>
      <c r="D9676" s="126" t="s">
        <v>810</v>
      </c>
    </row>
    <row r="9677" spans="1:4" ht="15" x14ac:dyDescent="0.2">
      <c r="A9677" s="33">
        <v>11697</v>
      </c>
      <c r="B9677" s="124" t="s">
        <v>23217</v>
      </c>
      <c r="C9677" s="125" t="s">
        <v>14755</v>
      </c>
      <c r="D9677" s="126" t="s">
        <v>23218</v>
      </c>
    </row>
    <row r="9678" spans="1:4" ht="15" x14ac:dyDescent="0.2">
      <c r="A9678" s="33">
        <v>11698</v>
      </c>
      <c r="B9678" s="124" t="s">
        <v>23219</v>
      </c>
      <c r="C9678" s="125" t="s">
        <v>14755</v>
      </c>
      <c r="D9678" s="126" t="s">
        <v>23220</v>
      </c>
    </row>
    <row r="9679" spans="1:4" ht="15" x14ac:dyDescent="0.2">
      <c r="A9679" s="33">
        <v>11699</v>
      </c>
      <c r="B9679" s="124" t="s">
        <v>23221</v>
      </c>
      <c r="C9679" s="125" t="s">
        <v>14755</v>
      </c>
      <c r="D9679" s="126" t="s">
        <v>23222</v>
      </c>
    </row>
    <row r="9680" spans="1:4" ht="15" x14ac:dyDescent="0.2">
      <c r="A9680" s="33">
        <v>10432</v>
      </c>
      <c r="B9680" s="124" t="s">
        <v>23223</v>
      </c>
      <c r="C9680" s="125" t="s">
        <v>14755</v>
      </c>
      <c r="D9680" s="126" t="s">
        <v>23224</v>
      </c>
    </row>
    <row r="9681" spans="1:4" ht="15" x14ac:dyDescent="0.2">
      <c r="A9681" s="33">
        <v>10430</v>
      </c>
      <c r="B9681" s="124" t="s">
        <v>23225</v>
      </c>
      <c r="C9681" s="125" t="s">
        <v>14755</v>
      </c>
      <c r="D9681" s="126" t="s">
        <v>23226</v>
      </c>
    </row>
    <row r="9682" spans="1:4" ht="30" x14ac:dyDescent="0.2">
      <c r="A9682" s="33">
        <v>37514</v>
      </c>
      <c r="B9682" s="124" t="s">
        <v>23227</v>
      </c>
      <c r="C9682" s="125" t="s">
        <v>14755</v>
      </c>
      <c r="D9682" s="126" t="s">
        <v>23228</v>
      </c>
    </row>
    <row r="9683" spans="1:4" ht="30" x14ac:dyDescent="0.2">
      <c r="A9683" s="33">
        <v>37519</v>
      </c>
      <c r="B9683" s="124" t="s">
        <v>23229</v>
      </c>
      <c r="C9683" s="125" t="s">
        <v>14755</v>
      </c>
      <c r="D9683" s="126" t="s">
        <v>23230</v>
      </c>
    </row>
    <row r="9684" spans="1:4" ht="15" x14ac:dyDescent="0.2">
      <c r="A9684" s="33">
        <v>37520</v>
      </c>
      <c r="B9684" s="124" t="s">
        <v>23231</v>
      </c>
      <c r="C9684" s="125" t="s">
        <v>14755</v>
      </c>
      <c r="D9684" s="126" t="s">
        <v>23232</v>
      </c>
    </row>
    <row r="9685" spans="1:4" ht="15" x14ac:dyDescent="0.2">
      <c r="A9685" s="33">
        <v>37521</v>
      </c>
      <c r="B9685" s="124" t="s">
        <v>23233</v>
      </c>
      <c r="C9685" s="125" t="s">
        <v>14755</v>
      </c>
      <c r="D9685" s="126" t="s">
        <v>23234</v>
      </c>
    </row>
    <row r="9686" spans="1:4" ht="15" x14ac:dyDescent="0.2">
      <c r="A9686" s="33">
        <v>37522</v>
      </c>
      <c r="B9686" s="124" t="s">
        <v>23235</v>
      </c>
      <c r="C9686" s="125" t="s">
        <v>14755</v>
      </c>
      <c r="D9686" s="126" t="s">
        <v>23236</v>
      </c>
    </row>
    <row r="9687" spans="1:4" ht="30" x14ac:dyDescent="0.2">
      <c r="A9687" s="33">
        <v>21109</v>
      </c>
      <c r="B9687" s="124" t="s">
        <v>23237</v>
      </c>
      <c r="C9687" s="125" t="s">
        <v>14755</v>
      </c>
      <c r="D9687" s="126" t="s">
        <v>18572</v>
      </c>
    </row>
    <row r="9688" spans="1:4" ht="15" x14ac:dyDescent="0.2">
      <c r="A9688" s="33">
        <v>36800</v>
      </c>
      <c r="B9688" s="124" t="s">
        <v>23238</v>
      </c>
      <c r="C9688" s="125" t="s">
        <v>14755</v>
      </c>
      <c r="D9688" s="126" t="s">
        <v>23239</v>
      </c>
    </row>
    <row r="9689" spans="1:4" ht="15" x14ac:dyDescent="0.2">
      <c r="A9689" s="33">
        <v>11769</v>
      </c>
      <c r="B9689" s="124" t="s">
        <v>23240</v>
      </c>
      <c r="C9689" s="125" t="s">
        <v>14755</v>
      </c>
      <c r="D9689" s="126" t="s">
        <v>23241</v>
      </c>
    </row>
    <row r="9690" spans="1:4" ht="15" x14ac:dyDescent="0.2">
      <c r="A9690" s="33">
        <v>36793</v>
      </c>
      <c r="B9690" s="124" t="s">
        <v>23242</v>
      </c>
      <c r="C9690" s="125" t="s">
        <v>14755</v>
      </c>
      <c r="D9690" s="126" t="s">
        <v>1052</v>
      </c>
    </row>
    <row r="9691" spans="1:4" ht="30" x14ac:dyDescent="0.2">
      <c r="A9691" s="33">
        <v>37546</v>
      </c>
      <c r="B9691" s="124" t="s">
        <v>23243</v>
      </c>
      <c r="C9691" s="125" t="s">
        <v>14755</v>
      </c>
      <c r="D9691" s="126" t="s">
        <v>13798</v>
      </c>
    </row>
    <row r="9692" spans="1:4" ht="30" x14ac:dyDescent="0.2">
      <c r="A9692" s="33">
        <v>37544</v>
      </c>
      <c r="B9692" s="124" t="s">
        <v>23244</v>
      </c>
      <c r="C9692" s="125" t="s">
        <v>14755</v>
      </c>
      <c r="D9692" s="126" t="s">
        <v>13799</v>
      </c>
    </row>
    <row r="9693" spans="1:4" ht="30" x14ac:dyDescent="0.2">
      <c r="A9693" s="33">
        <v>37545</v>
      </c>
      <c r="B9693" s="124" t="s">
        <v>23245</v>
      </c>
      <c r="C9693" s="125" t="s">
        <v>14755</v>
      </c>
      <c r="D9693" s="126" t="s">
        <v>13800</v>
      </c>
    </row>
    <row r="9694" spans="1:4" ht="15" x14ac:dyDescent="0.2">
      <c r="A9694" s="33">
        <v>11771</v>
      </c>
      <c r="B9694" s="124" t="s">
        <v>23246</v>
      </c>
      <c r="C9694" s="125" t="s">
        <v>14755</v>
      </c>
      <c r="D9694" s="126" t="s">
        <v>23247</v>
      </c>
    </row>
    <row r="9695" spans="1:4" ht="30" x14ac:dyDescent="0.2">
      <c r="A9695" s="33">
        <v>39919</v>
      </c>
      <c r="B9695" s="124" t="s">
        <v>23248</v>
      </c>
      <c r="C9695" s="125" t="s">
        <v>14755</v>
      </c>
      <c r="D9695" s="126" t="s">
        <v>13801</v>
      </c>
    </row>
    <row r="9696" spans="1:4" ht="30" x14ac:dyDescent="0.2">
      <c r="A9696" s="33">
        <v>38385</v>
      </c>
      <c r="B9696" s="124" t="s">
        <v>23249</v>
      </c>
      <c r="C9696" s="125" t="s">
        <v>14755</v>
      </c>
      <c r="D9696" s="126" t="s">
        <v>14613</v>
      </c>
    </row>
    <row r="9697" spans="1:4" ht="15" x14ac:dyDescent="0.2">
      <c r="A9697" s="33">
        <v>37587</v>
      </c>
      <c r="B9697" s="124" t="s">
        <v>23250</v>
      </c>
      <c r="C9697" s="125" t="s">
        <v>14755</v>
      </c>
      <c r="D9697" s="126" t="s">
        <v>23251</v>
      </c>
    </row>
    <row r="9698" spans="1:4" ht="15" x14ac:dyDescent="0.2">
      <c r="A9698" s="33">
        <v>11571</v>
      </c>
      <c r="B9698" s="124" t="s">
        <v>23252</v>
      </c>
      <c r="C9698" s="125" t="s">
        <v>14755</v>
      </c>
      <c r="D9698" s="126" t="s">
        <v>13741</v>
      </c>
    </row>
    <row r="9699" spans="1:4" ht="15" x14ac:dyDescent="0.2">
      <c r="A9699" s="33">
        <v>11561</v>
      </c>
      <c r="B9699" s="124" t="s">
        <v>23253</v>
      </c>
      <c r="C9699" s="125" t="s">
        <v>14755</v>
      </c>
      <c r="D9699" s="126" t="s">
        <v>23254</v>
      </c>
    </row>
    <row r="9700" spans="1:4" ht="15" x14ac:dyDescent="0.2">
      <c r="A9700" s="33">
        <v>11560</v>
      </c>
      <c r="B9700" s="124" t="s">
        <v>23255</v>
      </c>
      <c r="C9700" s="125" t="s">
        <v>14755</v>
      </c>
      <c r="D9700" s="126" t="s">
        <v>23256</v>
      </c>
    </row>
    <row r="9701" spans="1:4" ht="15" x14ac:dyDescent="0.2">
      <c r="A9701" s="33">
        <v>11499</v>
      </c>
      <c r="B9701" s="124" t="s">
        <v>23257</v>
      </c>
      <c r="C9701" s="125" t="s">
        <v>14755</v>
      </c>
      <c r="D9701" s="126" t="s">
        <v>23258</v>
      </c>
    </row>
    <row r="9702" spans="1:4" ht="15" x14ac:dyDescent="0.2">
      <c r="A9702" s="33">
        <v>34761</v>
      </c>
      <c r="B9702" s="124" t="s">
        <v>23259</v>
      </c>
      <c r="C9702" s="125" t="s">
        <v>1393</v>
      </c>
      <c r="D9702" s="126" t="s">
        <v>1168</v>
      </c>
    </row>
    <row r="9703" spans="1:4" ht="15" x14ac:dyDescent="0.2">
      <c r="A9703" s="33">
        <v>40924</v>
      </c>
      <c r="B9703" s="124" t="s">
        <v>23260</v>
      </c>
      <c r="C9703" s="125" t="s">
        <v>1397</v>
      </c>
      <c r="D9703" s="126" t="s">
        <v>13803</v>
      </c>
    </row>
    <row r="9704" spans="1:4" ht="15" x14ac:dyDescent="0.2">
      <c r="A9704" s="33">
        <v>25957</v>
      </c>
      <c r="B9704" s="124" t="s">
        <v>23261</v>
      </c>
      <c r="C9704" s="125" t="s">
        <v>1393</v>
      </c>
      <c r="D9704" s="126" t="s">
        <v>17537</v>
      </c>
    </row>
    <row r="9705" spans="1:4" ht="15" x14ac:dyDescent="0.2">
      <c r="A9705" s="33">
        <v>40983</v>
      </c>
      <c r="B9705" s="124" t="s">
        <v>23262</v>
      </c>
      <c r="C9705" s="125" t="s">
        <v>1397</v>
      </c>
      <c r="D9705" s="126" t="s">
        <v>23263</v>
      </c>
    </row>
    <row r="9706" spans="1:4" ht="15" x14ac:dyDescent="0.2">
      <c r="A9706" s="33">
        <v>2437</v>
      </c>
      <c r="B9706" s="124" t="s">
        <v>23264</v>
      </c>
      <c r="C9706" s="125" t="s">
        <v>1393</v>
      </c>
      <c r="D9706" s="126" t="s">
        <v>1214</v>
      </c>
    </row>
    <row r="9707" spans="1:4" ht="15" x14ac:dyDescent="0.2">
      <c r="A9707" s="33">
        <v>40921</v>
      </c>
      <c r="B9707" s="124" t="s">
        <v>23265</v>
      </c>
      <c r="C9707" s="125" t="s">
        <v>1397</v>
      </c>
      <c r="D9707" s="126" t="s">
        <v>13804</v>
      </c>
    </row>
    <row r="9708" spans="1:4" ht="30" x14ac:dyDescent="0.2">
      <c r="A9708" s="33">
        <v>40534</v>
      </c>
      <c r="B9708" s="124" t="s">
        <v>23266</v>
      </c>
      <c r="C9708" s="125" t="s">
        <v>14755</v>
      </c>
      <c r="D9708" s="126" t="s">
        <v>23267</v>
      </c>
    </row>
    <row r="9709" spans="1:4" ht="30" x14ac:dyDescent="0.2">
      <c r="A9709" s="33">
        <v>14252</v>
      </c>
      <c r="B9709" s="124" t="s">
        <v>23268</v>
      </c>
      <c r="C9709" s="125" t="s">
        <v>14755</v>
      </c>
      <c r="D9709" s="126" t="s">
        <v>23269</v>
      </c>
    </row>
    <row r="9710" spans="1:4" ht="30" x14ac:dyDescent="0.2">
      <c r="A9710" s="33">
        <v>730</v>
      </c>
      <c r="B9710" s="124" t="s">
        <v>23270</v>
      </c>
      <c r="C9710" s="125" t="s">
        <v>14755</v>
      </c>
      <c r="D9710" s="126" t="s">
        <v>23271</v>
      </c>
    </row>
    <row r="9711" spans="1:4" ht="30" x14ac:dyDescent="0.2">
      <c r="A9711" s="33">
        <v>723</v>
      </c>
      <c r="B9711" s="124" t="s">
        <v>23272</v>
      </c>
      <c r="C9711" s="125" t="s">
        <v>14755</v>
      </c>
      <c r="D9711" s="126" t="s">
        <v>23273</v>
      </c>
    </row>
    <row r="9712" spans="1:4" ht="30" x14ac:dyDescent="0.2">
      <c r="A9712" s="33">
        <v>36502</v>
      </c>
      <c r="B9712" s="124" t="s">
        <v>23274</v>
      </c>
      <c r="C9712" s="125" t="s">
        <v>14755</v>
      </c>
      <c r="D9712" s="126" t="s">
        <v>23275</v>
      </c>
    </row>
    <row r="9713" spans="1:4" ht="30" x14ac:dyDescent="0.2">
      <c r="A9713" s="33">
        <v>36503</v>
      </c>
      <c r="B9713" s="124" t="s">
        <v>23276</v>
      </c>
      <c r="C9713" s="125" t="s">
        <v>14755</v>
      </c>
      <c r="D9713" s="126" t="s">
        <v>23277</v>
      </c>
    </row>
    <row r="9714" spans="1:4" ht="30" x14ac:dyDescent="0.2">
      <c r="A9714" s="33">
        <v>4090</v>
      </c>
      <c r="B9714" s="124" t="s">
        <v>23278</v>
      </c>
      <c r="C9714" s="125" t="s">
        <v>14755</v>
      </c>
      <c r="D9714" s="126" t="s">
        <v>23279</v>
      </c>
    </row>
    <row r="9715" spans="1:4" ht="30" x14ac:dyDescent="0.2">
      <c r="A9715" s="33">
        <v>13227</v>
      </c>
      <c r="B9715" s="124" t="s">
        <v>23280</v>
      </c>
      <c r="C9715" s="125" t="s">
        <v>14755</v>
      </c>
      <c r="D9715" s="126" t="s">
        <v>23281</v>
      </c>
    </row>
    <row r="9716" spans="1:4" ht="30" x14ac:dyDescent="0.2">
      <c r="A9716" s="33">
        <v>10597</v>
      </c>
      <c r="B9716" s="124" t="s">
        <v>23282</v>
      </c>
      <c r="C9716" s="125" t="s">
        <v>14755</v>
      </c>
      <c r="D9716" s="126" t="s">
        <v>23283</v>
      </c>
    </row>
    <row r="9717" spans="1:4" ht="15" x14ac:dyDescent="0.2">
      <c r="A9717" s="33">
        <v>39628</v>
      </c>
      <c r="B9717" s="124" t="s">
        <v>23284</v>
      </c>
      <c r="C9717" s="125" t="s">
        <v>14755</v>
      </c>
      <c r="D9717" s="126" t="s">
        <v>13805</v>
      </c>
    </row>
    <row r="9718" spans="1:4" ht="15" x14ac:dyDescent="0.2">
      <c r="A9718" s="33">
        <v>39404</v>
      </c>
      <c r="B9718" s="124" t="s">
        <v>23285</v>
      </c>
      <c r="C9718" s="125" t="s">
        <v>14755</v>
      </c>
      <c r="D9718" s="126" t="s">
        <v>13806</v>
      </c>
    </row>
    <row r="9719" spans="1:4" ht="15" x14ac:dyDescent="0.2">
      <c r="A9719" s="33">
        <v>39402</v>
      </c>
      <c r="B9719" s="124" t="s">
        <v>23286</v>
      </c>
      <c r="C9719" s="125" t="s">
        <v>14755</v>
      </c>
      <c r="D9719" s="126" t="s">
        <v>13807</v>
      </c>
    </row>
    <row r="9720" spans="1:4" ht="15" x14ac:dyDescent="0.2">
      <c r="A9720" s="33">
        <v>39403</v>
      </c>
      <c r="B9720" s="124" t="s">
        <v>23287</v>
      </c>
      <c r="C9720" s="125" t="s">
        <v>14755</v>
      </c>
      <c r="D9720" s="126" t="s">
        <v>13808</v>
      </c>
    </row>
    <row r="9721" spans="1:4" ht="15" x14ac:dyDescent="0.2">
      <c r="A9721" s="33">
        <v>4093</v>
      </c>
      <c r="B9721" s="124" t="s">
        <v>23288</v>
      </c>
      <c r="C9721" s="125" t="s">
        <v>1393</v>
      </c>
      <c r="D9721" s="126" t="s">
        <v>23289</v>
      </c>
    </row>
    <row r="9722" spans="1:4" ht="15" x14ac:dyDescent="0.2">
      <c r="A9722" s="33">
        <v>10512</v>
      </c>
      <c r="B9722" s="124" t="s">
        <v>23290</v>
      </c>
      <c r="C9722" s="125" t="s">
        <v>1397</v>
      </c>
      <c r="D9722" s="126" t="s">
        <v>23291</v>
      </c>
    </row>
    <row r="9723" spans="1:4" ht="15" x14ac:dyDescent="0.2">
      <c r="A9723" s="33">
        <v>20020</v>
      </c>
      <c r="B9723" s="124" t="s">
        <v>23292</v>
      </c>
      <c r="C9723" s="125" t="s">
        <v>1393</v>
      </c>
      <c r="D9723" s="126" t="s">
        <v>2216</v>
      </c>
    </row>
    <row r="9724" spans="1:4" ht="15" x14ac:dyDescent="0.2">
      <c r="A9724" s="33">
        <v>41038</v>
      </c>
      <c r="B9724" s="124" t="s">
        <v>23293</v>
      </c>
      <c r="C9724" s="125" t="s">
        <v>1397</v>
      </c>
      <c r="D9724" s="126" t="s">
        <v>23294</v>
      </c>
    </row>
    <row r="9725" spans="1:4" ht="15" x14ac:dyDescent="0.2">
      <c r="A9725" s="33">
        <v>4094</v>
      </c>
      <c r="B9725" s="124" t="s">
        <v>23295</v>
      </c>
      <c r="C9725" s="125" t="s">
        <v>1393</v>
      </c>
      <c r="D9725" s="126" t="s">
        <v>5956</v>
      </c>
    </row>
    <row r="9726" spans="1:4" ht="15" x14ac:dyDescent="0.2">
      <c r="A9726" s="33">
        <v>40988</v>
      </c>
      <c r="B9726" s="124" t="s">
        <v>23296</v>
      </c>
      <c r="C9726" s="125" t="s">
        <v>1397</v>
      </c>
      <c r="D9726" s="126" t="s">
        <v>23297</v>
      </c>
    </row>
    <row r="9727" spans="1:4" ht="15" x14ac:dyDescent="0.2">
      <c r="A9727" s="33">
        <v>4095</v>
      </c>
      <c r="B9727" s="124" t="s">
        <v>23298</v>
      </c>
      <c r="C9727" s="125" t="s">
        <v>1393</v>
      </c>
      <c r="D9727" s="126" t="s">
        <v>5197</v>
      </c>
    </row>
    <row r="9728" spans="1:4" ht="15" x14ac:dyDescent="0.2">
      <c r="A9728" s="33">
        <v>40990</v>
      </c>
      <c r="B9728" s="124" t="s">
        <v>23299</v>
      </c>
      <c r="C9728" s="125" t="s">
        <v>1397</v>
      </c>
      <c r="D9728" s="126" t="s">
        <v>23300</v>
      </c>
    </row>
    <row r="9729" spans="1:4" ht="15" x14ac:dyDescent="0.2">
      <c r="A9729" s="33">
        <v>4097</v>
      </c>
      <c r="B9729" s="124" t="s">
        <v>23301</v>
      </c>
      <c r="C9729" s="125" t="s">
        <v>1393</v>
      </c>
      <c r="D9729" s="126" t="s">
        <v>934</v>
      </c>
    </row>
    <row r="9730" spans="1:4" ht="15" x14ac:dyDescent="0.2">
      <c r="A9730" s="33">
        <v>40994</v>
      </c>
      <c r="B9730" s="124" t="s">
        <v>23302</v>
      </c>
      <c r="C9730" s="125" t="s">
        <v>1397</v>
      </c>
      <c r="D9730" s="126" t="s">
        <v>23303</v>
      </c>
    </row>
    <row r="9731" spans="1:4" ht="15" x14ac:dyDescent="0.2">
      <c r="A9731" s="33">
        <v>4096</v>
      </c>
      <c r="B9731" s="124" t="s">
        <v>23304</v>
      </c>
      <c r="C9731" s="125" t="s">
        <v>1393</v>
      </c>
      <c r="D9731" s="126" t="s">
        <v>13924</v>
      </c>
    </row>
    <row r="9732" spans="1:4" ht="15" x14ac:dyDescent="0.2">
      <c r="A9732" s="33">
        <v>40992</v>
      </c>
      <c r="B9732" s="124" t="s">
        <v>23305</v>
      </c>
      <c r="C9732" s="125" t="s">
        <v>1397</v>
      </c>
      <c r="D9732" s="126" t="s">
        <v>23306</v>
      </c>
    </row>
    <row r="9733" spans="1:4" ht="15" x14ac:dyDescent="0.2">
      <c r="A9733" s="33">
        <v>13955</v>
      </c>
      <c r="B9733" s="124" t="s">
        <v>23307</v>
      </c>
      <c r="C9733" s="125" t="s">
        <v>14755</v>
      </c>
      <c r="D9733" s="126" t="s">
        <v>23308</v>
      </c>
    </row>
    <row r="9734" spans="1:4" ht="15" x14ac:dyDescent="0.2">
      <c r="A9734" s="33">
        <v>4114</v>
      </c>
      <c r="B9734" s="124" t="s">
        <v>23309</v>
      </c>
      <c r="C9734" s="125" t="s">
        <v>14755</v>
      </c>
      <c r="D9734" s="126" t="s">
        <v>23310</v>
      </c>
    </row>
    <row r="9735" spans="1:4" ht="15" x14ac:dyDescent="0.2">
      <c r="A9735" s="33">
        <v>36797</v>
      </c>
      <c r="B9735" s="124" t="s">
        <v>23311</v>
      </c>
      <c r="C9735" s="125" t="s">
        <v>14755</v>
      </c>
      <c r="D9735" s="126" t="s">
        <v>2027</v>
      </c>
    </row>
    <row r="9736" spans="1:4" ht="15" x14ac:dyDescent="0.2">
      <c r="A9736" s="33">
        <v>4107</v>
      </c>
      <c r="B9736" s="124" t="s">
        <v>23312</v>
      </c>
      <c r="C9736" s="125" t="s">
        <v>14755</v>
      </c>
      <c r="D9736" s="126" t="s">
        <v>18018</v>
      </c>
    </row>
    <row r="9737" spans="1:4" ht="15" x14ac:dyDescent="0.2">
      <c r="A9737" s="33">
        <v>36799</v>
      </c>
      <c r="B9737" s="124" t="s">
        <v>23313</v>
      </c>
      <c r="C9737" s="125" t="s">
        <v>14755</v>
      </c>
      <c r="D9737" s="126" t="s">
        <v>1024</v>
      </c>
    </row>
    <row r="9738" spans="1:4" ht="15" x14ac:dyDescent="0.2">
      <c r="A9738" s="33">
        <v>4108</v>
      </c>
      <c r="B9738" s="124" t="s">
        <v>23314</v>
      </c>
      <c r="C9738" s="125" t="s">
        <v>14755</v>
      </c>
      <c r="D9738" s="126" t="s">
        <v>17916</v>
      </c>
    </row>
    <row r="9739" spans="1:4" ht="15" x14ac:dyDescent="0.2">
      <c r="A9739" s="33">
        <v>4102</v>
      </c>
      <c r="B9739" s="124" t="s">
        <v>23315</v>
      </c>
      <c r="C9739" s="125" t="s">
        <v>14755</v>
      </c>
      <c r="D9739" s="126" t="s">
        <v>2817</v>
      </c>
    </row>
    <row r="9740" spans="1:4" ht="30" x14ac:dyDescent="0.2">
      <c r="A9740" s="33">
        <v>10826</v>
      </c>
      <c r="B9740" s="124" t="s">
        <v>23316</v>
      </c>
      <c r="C9740" s="125" t="s">
        <v>14755</v>
      </c>
      <c r="D9740" s="126" t="s">
        <v>1057</v>
      </c>
    </row>
    <row r="9741" spans="1:4" ht="15" x14ac:dyDescent="0.2">
      <c r="A9741" s="33">
        <v>365</v>
      </c>
      <c r="B9741" s="124" t="s">
        <v>23317</v>
      </c>
      <c r="C9741" s="125" t="s">
        <v>14755</v>
      </c>
      <c r="D9741" s="126" t="s">
        <v>1058</v>
      </c>
    </row>
    <row r="9742" spans="1:4" ht="15" x14ac:dyDescent="0.2">
      <c r="A9742" s="33">
        <v>38639</v>
      </c>
      <c r="B9742" s="124" t="s">
        <v>23318</v>
      </c>
      <c r="C9742" s="125" t="s">
        <v>14755</v>
      </c>
      <c r="D9742" s="126" t="s">
        <v>1059</v>
      </c>
    </row>
    <row r="9743" spans="1:4" ht="15" x14ac:dyDescent="0.2">
      <c r="A9743" s="33">
        <v>38640</v>
      </c>
      <c r="B9743" s="124" t="s">
        <v>23319</v>
      </c>
      <c r="C9743" s="125" t="s">
        <v>14755</v>
      </c>
      <c r="D9743" s="126" t="s">
        <v>186</v>
      </c>
    </row>
    <row r="9744" spans="1:4" ht="30" x14ac:dyDescent="0.2">
      <c r="A9744" s="33">
        <v>358</v>
      </c>
      <c r="B9744" s="124" t="s">
        <v>23320</v>
      </c>
      <c r="C9744" s="125" t="s">
        <v>14755</v>
      </c>
      <c r="D9744" s="126" t="s">
        <v>185</v>
      </c>
    </row>
    <row r="9745" spans="1:4" ht="30" x14ac:dyDescent="0.2">
      <c r="A9745" s="33">
        <v>359</v>
      </c>
      <c r="B9745" s="124" t="s">
        <v>23321</v>
      </c>
      <c r="C9745" s="125" t="s">
        <v>14755</v>
      </c>
      <c r="D9745" s="126" t="s">
        <v>1060</v>
      </c>
    </row>
    <row r="9746" spans="1:4" ht="15" x14ac:dyDescent="0.2">
      <c r="A9746" s="33">
        <v>38641</v>
      </c>
      <c r="B9746" s="124" t="s">
        <v>23322</v>
      </c>
      <c r="C9746" s="125" t="s">
        <v>14755</v>
      </c>
      <c r="D9746" s="126" t="s">
        <v>1061</v>
      </c>
    </row>
    <row r="9747" spans="1:4" ht="30" x14ac:dyDescent="0.2">
      <c r="A9747" s="33">
        <v>360</v>
      </c>
      <c r="B9747" s="124" t="s">
        <v>23323</v>
      </c>
      <c r="C9747" s="125" t="s">
        <v>14755</v>
      </c>
      <c r="D9747" s="126" t="s">
        <v>228</v>
      </c>
    </row>
    <row r="9748" spans="1:4" ht="30" x14ac:dyDescent="0.2">
      <c r="A9748" s="33">
        <v>4127</v>
      </c>
      <c r="B9748" s="124" t="s">
        <v>23324</v>
      </c>
      <c r="C9748" s="125" t="s">
        <v>14755</v>
      </c>
      <c r="D9748" s="126" t="s">
        <v>1062</v>
      </c>
    </row>
    <row r="9749" spans="1:4" ht="30" x14ac:dyDescent="0.2">
      <c r="A9749" s="33">
        <v>4154</v>
      </c>
      <c r="B9749" s="124" t="s">
        <v>23325</v>
      </c>
      <c r="C9749" s="125" t="s">
        <v>14755</v>
      </c>
      <c r="D9749" s="126" t="s">
        <v>1063</v>
      </c>
    </row>
    <row r="9750" spans="1:4" ht="30" x14ac:dyDescent="0.2">
      <c r="A9750" s="33">
        <v>4168</v>
      </c>
      <c r="B9750" s="124" t="s">
        <v>23326</v>
      </c>
      <c r="C9750" s="125" t="s">
        <v>14755</v>
      </c>
      <c r="D9750" s="126" t="s">
        <v>1064</v>
      </c>
    </row>
    <row r="9751" spans="1:4" ht="30" x14ac:dyDescent="0.2">
      <c r="A9751" s="33">
        <v>4161</v>
      </c>
      <c r="B9751" s="124" t="s">
        <v>23327</v>
      </c>
      <c r="C9751" s="125" t="s">
        <v>14755</v>
      </c>
      <c r="D9751" s="126" t="s">
        <v>1065</v>
      </c>
    </row>
    <row r="9752" spans="1:4" ht="30" x14ac:dyDescent="0.2">
      <c r="A9752" s="33">
        <v>42430</v>
      </c>
      <c r="B9752" s="124" t="s">
        <v>23328</v>
      </c>
      <c r="C9752" s="125" t="s">
        <v>14755</v>
      </c>
      <c r="D9752" s="126" t="s">
        <v>23329</v>
      </c>
    </row>
    <row r="9753" spans="1:4" ht="15" x14ac:dyDescent="0.2">
      <c r="A9753" s="33">
        <v>4214</v>
      </c>
      <c r="B9753" s="124" t="s">
        <v>23330</v>
      </c>
      <c r="C9753" s="125" t="s">
        <v>14755</v>
      </c>
      <c r="D9753" s="126" t="s">
        <v>13363</v>
      </c>
    </row>
    <row r="9754" spans="1:4" ht="15" x14ac:dyDescent="0.2">
      <c r="A9754" s="33">
        <v>4215</v>
      </c>
      <c r="B9754" s="124" t="s">
        <v>23331</v>
      </c>
      <c r="C9754" s="125" t="s">
        <v>14755</v>
      </c>
      <c r="D9754" s="126" t="s">
        <v>2465</v>
      </c>
    </row>
    <row r="9755" spans="1:4" ht="15" x14ac:dyDescent="0.2">
      <c r="A9755" s="33">
        <v>4210</v>
      </c>
      <c r="B9755" s="124" t="s">
        <v>23332</v>
      </c>
      <c r="C9755" s="125" t="s">
        <v>14755</v>
      </c>
      <c r="D9755" s="126" t="s">
        <v>359</v>
      </c>
    </row>
    <row r="9756" spans="1:4" ht="15" x14ac:dyDescent="0.2">
      <c r="A9756" s="33">
        <v>4212</v>
      </c>
      <c r="B9756" s="124" t="s">
        <v>23333</v>
      </c>
      <c r="C9756" s="125" t="s">
        <v>14755</v>
      </c>
      <c r="D9756" s="126" t="s">
        <v>357</v>
      </c>
    </row>
    <row r="9757" spans="1:4" ht="15" x14ac:dyDescent="0.2">
      <c r="A9757" s="33">
        <v>4213</v>
      </c>
      <c r="B9757" s="124" t="s">
        <v>23334</v>
      </c>
      <c r="C9757" s="125" t="s">
        <v>14755</v>
      </c>
      <c r="D9757" s="126" t="s">
        <v>1107</v>
      </c>
    </row>
    <row r="9758" spans="1:4" ht="15" x14ac:dyDescent="0.2">
      <c r="A9758" s="33">
        <v>4211</v>
      </c>
      <c r="B9758" s="124" t="s">
        <v>23335</v>
      </c>
      <c r="C9758" s="125" t="s">
        <v>14755</v>
      </c>
      <c r="D9758" s="126" t="s">
        <v>2159</v>
      </c>
    </row>
    <row r="9759" spans="1:4" ht="15" x14ac:dyDescent="0.2">
      <c r="A9759" s="33">
        <v>4209</v>
      </c>
      <c r="B9759" s="124" t="s">
        <v>23336</v>
      </c>
      <c r="C9759" s="125" t="s">
        <v>14755</v>
      </c>
      <c r="D9759" s="126" t="s">
        <v>868</v>
      </c>
    </row>
    <row r="9760" spans="1:4" ht="15" x14ac:dyDescent="0.2">
      <c r="A9760" s="33">
        <v>4180</v>
      </c>
      <c r="B9760" s="124" t="s">
        <v>23337</v>
      </c>
      <c r="C9760" s="125" t="s">
        <v>14755</v>
      </c>
      <c r="D9760" s="126" t="s">
        <v>867</v>
      </c>
    </row>
    <row r="9761" spans="1:4" ht="15" x14ac:dyDescent="0.2">
      <c r="A9761" s="33">
        <v>4177</v>
      </c>
      <c r="B9761" s="124" t="s">
        <v>23338</v>
      </c>
      <c r="C9761" s="125" t="s">
        <v>14755</v>
      </c>
      <c r="D9761" s="126" t="s">
        <v>485</v>
      </c>
    </row>
    <row r="9762" spans="1:4" ht="15" x14ac:dyDescent="0.2">
      <c r="A9762" s="33">
        <v>4179</v>
      </c>
      <c r="B9762" s="124" t="s">
        <v>23339</v>
      </c>
      <c r="C9762" s="125" t="s">
        <v>14755</v>
      </c>
      <c r="D9762" s="126" t="s">
        <v>2238</v>
      </c>
    </row>
    <row r="9763" spans="1:4" ht="15" x14ac:dyDescent="0.2">
      <c r="A9763" s="33">
        <v>4208</v>
      </c>
      <c r="B9763" s="124" t="s">
        <v>23340</v>
      </c>
      <c r="C9763" s="125" t="s">
        <v>14755</v>
      </c>
      <c r="D9763" s="126" t="s">
        <v>23341</v>
      </c>
    </row>
    <row r="9764" spans="1:4" ht="15" x14ac:dyDescent="0.2">
      <c r="A9764" s="33">
        <v>4181</v>
      </c>
      <c r="B9764" s="124" t="s">
        <v>23342</v>
      </c>
      <c r="C9764" s="125" t="s">
        <v>14755</v>
      </c>
      <c r="D9764" s="126" t="s">
        <v>23343</v>
      </c>
    </row>
    <row r="9765" spans="1:4" ht="15" x14ac:dyDescent="0.2">
      <c r="A9765" s="33">
        <v>4178</v>
      </c>
      <c r="B9765" s="124" t="s">
        <v>23344</v>
      </c>
      <c r="C9765" s="125" t="s">
        <v>14755</v>
      </c>
      <c r="D9765" s="126" t="s">
        <v>436</v>
      </c>
    </row>
    <row r="9766" spans="1:4" ht="15" x14ac:dyDescent="0.2">
      <c r="A9766" s="33">
        <v>4182</v>
      </c>
      <c r="B9766" s="124" t="s">
        <v>23345</v>
      </c>
      <c r="C9766" s="125" t="s">
        <v>14755</v>
      </c>
      <c r="D9766" s="126" t="s">
        <v>23346</v>
      </c>
    </row>
    <row r="9767" spans="1:4" ht="15" x14ac:dyDescent="0.2">
      <c r="A9767" s="33">
        <v>4183</v>
      </c>
      <c r="B9767" s="124" t="s">
        <v>23347</v>
      </c>
      <c r="C9767" s="125" t="s">
        <v>14755</v>
      </c>
      <c r="D9767" s="126" t="s">
        <v>4328</v>
      </c>
    </row>
    <row r="9768" spans="1:4" ht="15" x14ac:dyDescent="0.2">
      <c r="A9768" s="33">
        <v>4184</v>
      </c>
      <c r="B9768" s="124" t="s">
        <v>23348</v>
      </c>
      <c r="C9768" s="125" t="s">
        <v>14755</v>
      </c>
      <c r="D9768" s="126" t="s">
        <v>23349</v>
      </c>
    </row>
    <row r="9769" spans="1:4" ht="15" x14ac:dyDescent="0.2">
      <c r="A9769" s="33">
        <v>4185</v>
      </c>
      <c r="B9769" s="124" t="s">
        <v>23350</v>
      </c>
      <c r="C9769" s="125" t="s">
        <v>14755</v>
      </c>
      <c r="D9769" s="126" t="s">
        <v>23351</v>
      </c>
    </row>
    <row r="9770" spans="1:4" ht="15" x14ac:dyDescent="0.2">
      <c r="A9770" s="33">
        <v>4205</v>
      </c>
      <c r="B9770" s="124" t="s">
        <v>23352</v>
      </c>
      <c r="C9770" s="125" t="s">
        <v>14755</v>
      </c>
      <c r="D9770" s="126" t="s">
        <v>13425</v>
      </c>
    </row>
    <row r="9771" spans="1:4" ht="15" x14ac:dyDescent="0.2">
      <c r="A9771" s="33">
        <v>4192</v>
      </c>
      <c r="B9771" s="124" t="s">
        <v>23353</v>
      </c>
      <c r="C9771" s="125" t="s">
        <v>14755</v>
      </c>
      <c r="D9771" s="126" t="s">
        <v>13425</v>
      </c>
    </row>
    <row r="9772" spans="1:4" ht="15" x14ac:dyDescent="0.2">
      <c r="A9772" s="33">
        <v>4191</v>
      </c>
      <c r="B9772" s="124" t="s">
        <v>23354</v>
      </c>
      <c r="C9772" s="125" t="s">
        <v>14755</v>
      </c>
      <c r="D9772" s="126" t="s">
        <v>13425</v>
      </c>
    </row>
    <row r="9773" spans="1:4" ht="15" x14ac:dyDescent="0.2">
      <c r="A9773" s="33">
        <v>4207</v>
      </c>
      <c r="B9773" s="124" t="s">
        <v>23355</v>
      </c>
      <c r="C9773" s="125" t="s">
        <v>14755</v>
      </c>
      <c r="D9773" s="126" t="s">
        <v>798</v>
      </c>
    </row>
    <row r="9774" spans="1:4" ht="15" x14ac:dyDescent="0.2">
      <c r="A9774" s="33">
        <v>4206</v>
      </c>
      <c r="B9774" s="124" t="s">
        <v>23356</v>
      </c>
      <c r="C9774" s="125" t="s">
        <v>14755</v>
      </c>
      <c r="D9774" s="126" t="s">
        <v>219</v>
      </c>
    </row>
    <row r="9775" spans="1:4" ht="15" x14ac:dyDescent="0.2">
      <c r="A9775" s="33">
        <v>4190</v>
      </c>
      <c r="B9775" s="124" t="s">
        <v>23357</v>
      </c>
      <c r="C9775" s="125" t="s">
        <v>14755</v>
      </c>
      <c r="D9775" s="126" t="s">
        <v>219</v>
      </c>
    </row>
    <row r="9776" spans="1:4" ht="15" x14ac:dyDescent="0.2">
      <c r="A9776" s="33">
        <v>4186</v>
      </c>
      <c r="B9776" s="124" t="s">
        <v>23358</v>
      </c>
      <c r="C9776" s="125" t="s">
        <v>14755</v>
      </c>
      <c r="D9776" s="126" t="s">
        <v>13285</v>
      </c>
    </row>
    <row r="9777" spans="1:4" ht="15" x14ac:dyDescent="0.2">
      <c r="A9777" s="33">
        <v>4188</v>
      </c>
      <c r="B9777" s="124" t="s">
        <v>23359</v>
      </c>
      <c r="C9777" s="125" t="s">
        <v>14755</v>
      </c>
      <c r="D9777" s="126" t="s">
        <v>17849</v>
      </c>
    </row>
    <row r="9778" spans="1:4" ht="15" x14ac:dyDescent="0.2">
      <c r="A9778" s="33">
        <v>4189</v>
      </c>
      <c r="B9778" s="124" t="s">
        <v>23360</v>
      </c>
      <c r="C9778" s="125" t="s">
        <v>14755</v>
      </c>
      <c r="D9778" s="126" t="s">
        <v>17849</v>
      </c>
    </row>
    <row r="9779" spans="1:4" ht="15" x14ac:dyDescent="0.2">
      <c r="A9779" s="33">
        <v>4197</v>
      </c>
      <c r="B9779" s="124" t="s">
        <v>23361</v>
      </c>
      <c r="C9779" s="125" t="s">
        <v>14755</v>
      </c>
      <c r="D9779" s="126" t="s">
        <v>6972</v>
      </c>
    </row>
    <row r="9780" spans="1:4" ht="15" x14ac:dyDescent="0.2">
      <c r="A9780" s="33">
        <v>4194</v>
      </c>
      <c r="B9780" s="124" t="s">
        <v>23362</v>
      </c>
      <c r="C9780" s="125" t="s">
        <v>14755</v>
      </c>
      <c r="D9780" s="126" t="s">
        <v>14415</v>
      </c>
    </row>
    <row r="9781" spans="1:4" ht="15" x14ac:dyDescent="0.2">
      <c r="A9781" s="33">
        <v>4193</v>
      </c>
      <c r="B9781" s="124" t="s">
        <v>23363</v>
      </c>
      <c r="C9781" s="125" t="s">
        <v>14755</v>
      </c>
      <c r="D9781" s="126" t="s">
        <v>14415</v>
      </c>
    </row>
    <row r="9782" spans="1:4" ht="15" x14ac:dyDescent="0.2">
      <c r="A9782" s="33">
        <v>4204</v>
      </c>
      <c r="B9782" s="124" t="s">
        <v>23364</v>
      </c>
      <c r="C9782" s="125" t="s">
        <v>14755</v>
      </c>
      <c r="D9782" s="126" t="s">
        <v>14415</v>
      </c>
    </row>
    <row r="9783" spans="1:4" ht="15" x14ac:dyDescent="0.2">
      <c r="A9783" s="33">
        <v>4187</v>
      </c>
      <c r="B9783" s="124" t="s">
        <v>23365</v>
      </c>
      <c r="C9783" s="125" t="s">
        <v>14755</v>
      </c>
      <c r="D9783" s="126" t="s">
        <v>23366</v>
      </c>
    </row>
    <row r="9784" spans="1:4" ht="15" x14ac:dyDescent="0.2">
      <c r="A9784" s="33">
        <v>4202</v>
      </c>
      <c r="B9784" s="124" t="s">
        <v>23367</v>
      </c>
      <c r="C9784" s="125" t="s">
        <v>14755</v>
      </c>
      <c r="D9784" s="126" t="s">
        <v>17670</v>
      </c>
    </row>
    <row r="9785" spans="1:4" ht="15" x14ac:dyDescent="0.2">
      <c r="A9785" s="33">
        <v>4203</v>
      </c>
      <c r="B9785" s="124" t="s">
        <v>23368</v>
      </c>
      <c r="C9785" s="125" t="s">
        <v>14755</v>
      </c>
      <c r="D9785" s="126" t="s">
        <v>14510</v>
      </c>
    </row>
    <row r="9786" spans="1:4" ht="15" x14ac:dyDescent="0.2">
      <c r="A9786" s="33">
        <v>40368</v>
      </c>
      <c r="B9786" s="124" t="s">
        <v>23369</v>
      </c>
      <c r="C9786" s="125" t="s">
        <v>14755</v>
      </c>
      <c r="D9786" s="126" t="s">
        <v>14001</v>
      </c>
    </row>
    <row r="9787" spans="1:4" ht="15" x14ac:dyDescent="0.2">
      <c r="A9787" s="33">
        <v>40365</v>
      </c>
      <c r="B9787" s="124" t="s">
        <v>23370</v>
      </c>
      <c r="C9787" s="125" t="s">
        <v>14755</v>
      </c>
      <c r="D9787" s="126" t="s">
        <v>159</v>
      </c>
    </row>
    <row r="9788" spans="1:4" ht="15" x14ac:dyDescent="0.2">
      <c r="A9788" s="33">
        <v>40356</v>
      </c>
      <c r="B9788" s="124" t="s">
        <v>23371</v>
      </c>
      <c r="C9788" s="125" t="s">
        <v>14755</v>
      </c>
      <c r="D9788" s="126" t="s">
        <v>7342</v>
      </c>
    </row>
    <row r="9789" spans="1:4" ht="15" x14ac:dyDescent="0.2">
      <c r="A9789" s="33">
        <v>40362</v>
      </c>
      <c r="B9789" s="124" t="s">
        <v>23372</v>
      </c>
      <c r="C9789" s="125" t="s">
        <v>14755</v>
      </c>
      <c r="D9789" s="126" t="s">
        <v>16593</v>
      </c>
    </row>
    <row r="9790" spans="1:4" ht="15" x14ac:dyDescent="0.2">
      <c r="A9790" s="33">
        <v>40374</v>
      </c>
      <c r="B9790" s="124" t="s">
        <v>23373</v>
      </c>
      <c r="C9790" s="125" t="s">
        <v>14755</v>
      </c>
      <c r="D9790" s="126" t="s">
        <v>14680</v>
      </c>
    </row>
    <row r="9791" spans="1:4" ht="15" x14ac:dyDescent="0.2">
      <c r="A9791" s="33">
        <v>40371</v>
      </c>
      <c r="B9791" s="124" t="s">
        <v>23374</v>
      </c>
      <c r="C9791" s="125" t="s">
        <v>14755</v>
      </c>
      <c r="D9791" s="126" t="s">
        <v>18763</v>
      </c>
    </row>
    <row r="9792" spans="1:4" ht="15" x14ac:dyDescent="0.2">
      <c r="A9792" s="33">
        <v>40359</v>
      </c>
      <c r="B9792" s="124" t="s">
        <v>23375</v>
      </c>
      <c r="C9792" s="125" t="s">
        <v>14755</v>
      </c>
      <c r="D9792" s="126" t="s">
        <v>1291</v>
      </c>
    </row>
    <row r="9793" spans="1:4" ht="15" x14ac:dyDescent="0.2">
      <c r="A9793" s="33">
        <v>7595</v>
      </c>
      <c r="B9793" s="124" t="s">
        <v>47</v>
      </c>
      <c r="C9793" s="125" t="s">
        <v>1393</v>
      </c>
      <c r="D9793" s="126" t="s">
        <v>5195</v>
      </c>
    </row>
    <row r="9794" spans="1:4" ht="15" x14ac:dyDescent="0.2">
      <c r="A9794" s="33">
        <v>41094</v>
      </c>
      <c r="B9794" s="124" t="s">
        <v>23376</v>
      </c>
      <c r="C9794" s="125" t="s">
        <v>1397</v>
      </c>
      <c r="D9794" s="126" t="s">
        <v>23377</v>
      </c>
    </row>
    <row r="9795" spans="1:4" ht="30" x14ac:dyDescent="0.2">
      <c r="A9795" s="33">
        <v>38175</v>
      </c>
      <c r="B9795" s="124" t="s">
        <v>23378</v>
      </c>
      <c r="C9795" s="125" t="s">
        <v>14755</v>
      </c>
      <c r="D9795" s="126" t="s">
        <v>775</v>
      </c>
    </row>
    <row r="9796" spans="1:4" ht="30" x14ac:dyDescent="0.2">
      <c r="A9796" s="33">
        <v>38176</v>
      </c>
      <c r="B9796" s="124" t="s">
        <v>23379</v>
      </c>
      <c r="C9796" s="125" t="s">
        <v>14755</v>
      </c>
      <c r="D9796" s="126" t="s">
        <v>857</v>
      </c>
    </row>
    <row r="9797" spans="1:4" ht="15" x14ac:dyDescent="0.2">
      <c r="A9797" s="33">
        <v>36152</v>
      </c>
      <c r="B9797" s="124" t="s">
        <v>23380</v>
      </c>
      <c r="C9797" s="125" t="s">
        <v>14755</v>
      </c>
      <c r="D9797" s="126" t="s">
        <v>111</v>
      </c>
    </row>
    <row r="9798" spans="1:4" ht="15" x14ac:dyDescent="0.2">
      <c r="A9798" s="33">
        <v>11138</v>
      </c>
      <c r="B9798" s="124" t="s">
        <v>23381</v>
      </c>
      <c r="C9798" s="125" t="s">
        <v>1396</v>
      </c>
      <c r="D9798" s="126" t="s">
        <v>1912</v>
      </c>
    </row>
    <row r="9799" spans="1:4" ht="15" x14ac:dyDescent="0.2">
      <c r="A9799" s="33">
        <v>5333</v>
      </c>
      <c r="B9799" s="124" t="s">
        <v>23382</v>
      </c>
      <c r="C9799" s="125" t="s">
        <v>1396</v>
      </c>
      <c r="D9799" s="126" t="s">
        <v>17573</v>
      </c>
    </row>
    <row r="9800" spans="1:4" ht="15" x14ac:dyDescent="0.2">
      <c r="A9800" s="33">
        <v>4221</v>
      </c>
      <c r="B9800" s="124" t="s">
        <v>23383</v>
      </c>
      <c r="C9800" s="125" t="s">
        <v>1396</v>
      </c>
      <c r="D9800" s="126" t="s">
        <v>4616</v>
      </c>
    </row>
    <row r="9801" spans="1:4" ht="15" x14ac:dyDescent="0.2">
      <c r="A9801" s="33">
        <v>4227</v>
      </c>
      <c r="B9801" s="124" t="s">
        <v>23384</v>
      </c>
      <c r="C9801" s="125" t="s">
        <v>1396</v>
      </c>
      <c r="D9801" s="126" t="s">
        <v>1256</v>
      </c>
    </row>
    <row r="9802" spans="1:4" ht="30" x14ac:dyDescent="0.2">
      <c r="A9802" s="33">
        <v>38170</v>
      </c>
      <c r="B9802" s="124" t="s">
        <v>23385</v>
      </c>
      <c r="C9802" s="125" t="s">
        <v>14755</v>
      </c>
      <c r="D9802" s="126" t="s">
        <v>3152</v>
      </c>
    </row>
    <row r="9803" spans="1:4" ht="15" x14ac:dyDescent="0.2">
      <c r="A9803" s="33">
        <v>4252</v>
      </c>
      <c r="B9803" s="124" t="s">
        <v>23386</v>
      </c>
      <c r="C9803" s="125" t="s">
        <v>1393</v>
      </c>
      <c r="D9803" s="126" t="s">
        <v>545</v>
      </c>
    </row>
    <row r="9804" spans="1:4" ht="15" x14ac:dyDescent="0.2">
      <c r="A9804" s="33">
        <v>40980</v>
      </c>
      <c r="B9804" s="124" t="s">
        <v>23387</v>
      </c>
      <c r="C9804" s="125" t="s">
        <v>1397</v>
      </c>
      <c r="D9804" s="126" t="s">
        <v>23388</v>
      </c>
    </row>
    <row r="9805" spans="1:4" ht="15" x14ac:dyDescent="0.2">
      <c r="A9805" s="33">
        <v>4243</v>
      </c>
      <c r="B9805" s="124" t="s">
        <v>23389</v>
      </c>
      <c r="C9805" s="125" t="s">
        <v>1393</v>
      </c>
      <c r="D9805" s="126" t="s">
        <v>2328</v>
      </c>
    </row>
    <row r="9806" spans="1:4" ht="15" x14ac:dyDescent="0.2">
      <c r="A9806" s="33">
        <v>41031</v>
      </c>
      <c r="B9806" s="124" t="s">
        <v>23390</v>
      </c>
      <c r="C9806" s="125" t="s">
        <v>1397</v>
      </c>
      <c r="D9806" s="126" t="s">
        <v>23391</v>
      </c>
    </row>
    <row r="9807" spans="1:4" ht="15" x14ac:dyDescent="0.2">
      <c r="A9807" s="33">
        <v>40986</v>
      </c>
      <c r="B9807" s="124" t="s">
        <v>23392</v>
      </c>
      <c r="C9807" s="125" t="s">
        <v>1397</v>
      </c>
      <c r="D9807" s="126" t="s">
        <v>23393</v>
      </c>
    </row>
    <row r="9808" spans="1:4" ht="15" x14ac:dyDescent="0.2">
      <c r="A9808" s="33">
        <v>37666</v>
      </c>
      <c r="B9808" s="124" t="s">
        <v>23394</v>
      </c>
      <c r="C9808" s="125" t="s">
        <v>1393</v>
      </c>
      <c r="D9808" s="126" t="s">
        <v>5907</v>
      </c>
    </row>
    <row r="9809" spans="1:4" ht="15" x14ac:dyDescent="0.2">
      <c r="A9809" s="33">
        <v>4250</v>
      </c>
      <c r="B9809" s="124" t="s">
        <v>23395</v>
      </c>
      <c r="C9809" s="125" t="s">
        <v>1393</v>
      </c>
      <c r="D9809" s="126" t="s">
        <v>4311</v>
      </c>
    </row>
    <row r="9810" spans="1:4" ht="15" x14ac:dyDescent="0.2">
      <c r="A9810" s="33">
        <v>40978</v>
      </c>
      <c r="B9810" s="124" t="s">
        <v>23396</v>
      </c>
      <c r="C9810" s="125" t="s">
        <v>1397</v>
      </c>
      <c r="D9810" s="126" t="s">
        <v>23397</v>
      </c>
    </row>
    <row r="9811" spans="1:4" ht="15" x14ac:dyDescent="0.2">
      <c r="A9811" s="33">
        <v>25960</v>
      </c>
      <c r="B9811" s="124" t="s">
        <v>23398</v>
      </c>
      <c r="C9811" s="125" t="s">
        <v>1393</v>
      </c>
      <c r="D9811" s="126" t="s">
        <v>1073</v>
      </c>
    </row>
    <row r="9812" spans="1:4" ht="15" x14ac:dyDescent="0.2">
      <c r="A9812" s="33">
        <v>41043</v>
      </c>
      <c r="B9812" s="124" t="s">
        <v>23399</v>
      </c>
      <c r="C9812" s="125" t="s">
        <v>1397</v>
      </c>
      <c r="D9812" s="126" t="s">
        <v>23400</v>
      </c>
    </row>
    <row r="9813" spans="1:4" ht="15" x14ac:dyDescent="0.2">
      <c r="A9813" s="33">
        <v>4234</v>
      </c>
      <c r="B9813" s="124" t="s">
        <v>23401</v>
      </c>
      <c r="C9813" s="125" t="s">
        <v>1393</v>
      </c>
      <c r="D9813" s="126" t="s">
        <v>23402</v>
      </c>
    </row>
    <row r="9814" spans="1:4" ht="15" x14ac:dyDescent="0.2">
      <c r="A9814" s="33">
        <v>40987</v>
      </c>
      <c r="B9814" s="124" t="s">
        <v>23403</v>
      </c>
      <c r="C9814" s="125" t="s">
        <v>1397</v>
      </c>
      <c r="D9814" s="126" t="s">
        <v>23291</v>
      </c>
    </row>
    <row r="9815" spans="1:4" ht="15" x14ac:dyDescent="0.2">
      <c r="A9815" s="33">
        <v>4253</v>
      </c>
      <c r="B9815" s="124" t="s">
        <v>23404</v>
      </c>
      <c r="C9815" s="125" t="s">
        <v>1393</v>
      </c>
      <c r="D9815" s="126" t="s">
        <v>5197</v>
      </c>
    </row>
    <row r="9816" spans="1:4" ht="15" x14ac:dyDescent="0.2">
      <c r="A9816" s="33">
        <v>40981</v>
      </c>
      <c r="B9816" s="124" t="s">
        <v>23405</v>
      </c>
      <c r="C9816" s="125" t="s">
        <v>1397</v>
      </c>
      <c r="D9816" s="126" t="s">
        <v>23406</v>
      </c>
    </row>
    <row r="9817" spans="1:4" ht="15" x14ac:dyDescent="0.2">
      <c r="A9817" s="33">
        <v>4254</v>
      </c>
      <c r="B9817" s="124" t="s">
        <v>23407</v>
      </c>
      <c r="C9817" s="125" t="s">
        <v>1393</v>
      </c>
      <c r="D9817" s="126" t="s">
        <v>14267</v>
      </c>
    </row>
    <row r="9818" spans="1:4" ht="15" x14ac:dyDescent="0.2">
      <c r="A9818" s="33">
        <v>41036</v>
      </c>
      <c r="B9818" s="124" t="s">
        <v>23408</v>
      </c>
      <c r="C9818" s="125" t="s">
        <v>1397</v>
      </c>
      <c r="D9818" s="126" t="s">
        <v>23409</v>
      </c>
    </row>
    <row r="9819" spans="1:4" ht="15" x14ac:dyDescent="0.2">
      <c r="A9819" s="33">
        <v>4251</v>
      </c>
      <c r="B9819" s="124" t="s">
        <v>23410</v>
      </c>
      <c r="C9819" s="125" t="s">
        <v>1393</v>
      </c>
      <c r="D9819" s="126" t="s">
        <v>1214</v>
      </c>
    </row>
    <row r="9820" spans="1:4" ht="15" x14ac:dyDescent="0.2">
      <c r="A9820" s="33">
        <v>40979</v>
      </c>
      <c r="B9820" s="124" t="s">
        <v>23411</v>
      </c>
      <c r="C9820" s="125" t="s">
        <v>1397</v>
      </c>
      <c r="D9820" s="126" t="s">
        <v>23412</v>
      </c>
    </row>
    <row r="9821" spans="1:4" ht="15" x14ac:dyDescent="0.2">
      <c r="A9821" s="33">
        <v>4230</v>
      </c>
      <c r="B9821" s="124" t="s">
        <v>23413</v>
      </c>
      <c r="C9821" s="125" t="s">
        <v>1393</v>
      </c>
      <c r="D9821" s="126" t="s">
        <v>19046</v>
      </c>
    </row>
    <row r="9822" spans="1:4" ht="15" x14ac:dyDescent="0.2">
      <c r="A9822" s="33">
        <v>40998</v>
      </c>
      <c r="B9822" s="124" t="s">
        <v>23414</v>
      </c>
      <c r="C9822" s="125" t="s">
        <v>1397</v>
      </c>
      <c r="D9822" s="126" t="s">
        <v>23415</v>
      </c>
    </row>
    <row r="9823" spans="1:4" ht="15" x14ac:dyDescent="0.2">
      <c r="A9823" s="33">
        <v>4257</v>
      </c>
      <c r="B9823" s="124" t="s">
        <v>23416</v>
      </c>
      <c r="C9823" s="125" t="s">
        <v>1393</v>
      </c>
      <c r="D9823" s="126" t="s">
        <v>5702</v>
      </c>
    </row>
    <row r="9824" spans="1:4" ht="15" x14ac:dyDescent="0.2">
      <c r="A9824" s="33">
        <v>40982</v>
      </c>
      <c r="B9824" s="124" t="s">
        <v>23417</v>
      </c>
      <c r="C9824" s="125" t="s">
        <v>1397</v>
      </c>
      <c r="D9824" s="126" t="s">
        <v>23418</v>
      </c>
    </row>
    <row r="9825" spans="1:4" ht="15" x14ac:dyDescent="0.2">
      <c r="A9825" s="33">
        <v>4240</v>
      </c>
      <c r="B9825" s="124" t="s">
        <v>23419</v>
      </c>
      <c r="C9825" s="125" t="s">
        <v>1393</v>
      </c>
      <c r="D9825" s="126" t="s">
        <v>4713</v>
      </c>
    </row>
    <row r="9826" spans="1:4" ht="15" x14ac:dyDescent="0.2">
      <c r="A9826" s="33">
        <v>41026</v>
      </c>
      <c r="B9826" s="124" t="s">
        <v>23420</v>
      </c>
      <c r="C9826" s="125" t="s">
        <v>1397</v>
      </c>
      <c r="D9826" s="126" t="s">
        <v>23421</v>
      </c>
    </row>
    <row r="9827" spans="1:4" ht="15" x14ac:dyDescent="0.2">
      <c r="A9827" s="33">
        <v>4239</v>
      </c>
      <c r="B9827" s="124" t="s">
        <v>23422</v>
      </c>
      <c r="C9827" s="125" t="s">
        <v>1393</v>
      </c>
      <c r="D9827" s="126" t="s">
        <v>1358</v>
      </c>
    </row>
    <row r="9828" spans="1:4" ht="15" x14ac:dyDescent="0.2">
      <c r="A9828" s="33">
        <v>41024</v>
      </c>
      <c r="B9828" s="124" t="s">
        <v>23423</v>
      </c>
      <c r="C9828" s="125" t="s">
        <v>1397</v>
      </c>
      <c r="D9828" s="126" t="s">
        <v>23424</v>
      </c>
    </row>
    <row r="9829" spans="1:4" ht="15" x14ac:dyDescent="0.2">
      <c r="A9829" s="33">
        <v>4248</v>
      </c>
      <c r="B9829" s="124" t="s">
        <v>23425</v>
      </c>
      <c r="C9829" s="125" t="s">
        <v>1393</v>
      </c>
      <c r="D9829" s="126" t="s">
        <v>16222</v>
      </c>
    </row>
    <row r="9830" spans="1:4" ht="15" x14ac:dyDescent="0.2">
      <c r="A9830" s="33">
        <v>41033</v>
      </c>
      <c r="B9830" s="124" t="s">
        <v>23426</v>
      </c>
      <c r="C9830" s="125" t="s">
        <v>1397</v>
      </c>
      <c r="D9830" s="126" t="s">
        <v>23427</v>
      </c>
    </row>
    <row r="9831" spans="1:4" ht="15" x14ac:dyDescent="0.2">
      <c r="A9831" s="33">
        <v>25959</v>
      </c>
      <c r="B9831" s="124" t="s">
        <v>23428</v>
      </c>
      <c r="C9831" s="125" t="s">
        <v>1393</v>
      </c>
      <c r="D9831" s="126" t="s">
        <v>13364</v>
      </c>
    </row>
    <row r="9832" spans="1:4" ht="15" x14ac:dyDescent="0.2">
      <c r="A9832" s="33">
        <v>41040</v>
      </c>
      <c r="B9832" s="124" t="s">
        <v>23429</v>
      </c>
      <c r="C9832" s="125" t="s">
        <v>1397</v>
      </c>
      <c r="D9832" s="126" t="s">
        <v>23430</v>
      </c>
    </row>
    <row r="9833" spans="1:4" ht="15" x14ac:dyDescent="0.2">
      <c r="A9833" s="33">
        <v>4238</v>
      </c>
      <c r="B9833" s="124" t="s">
        <v>23431</v>
      </c>
      <c r="C9833" s="125" t="s">
        <v>1393</v>
      </c>
      <c r="D9833" s="126" t="s">
        <v>19281</v>
      </c>
    </row>
    <row r="9834" spans="1:4" ht="15" x14ac:dyDescent="0.2">
      <c r="A9834" s="33">
        <v>41012</v>
      </c>
      <c r="B9834" s="124" t="s">
        <v>23432</v>
      </c>
      <c r="C9834" s="125" t="s">
        <v>1397</v>
      </c>
      <c r="D9834" s="126" t="s">
        <v>23433</v>
      </c>
    </row>
    <row r="9835" spans="1:4" ht="15" x14ac:dyDescent="0.2">
      <c r="A9835" s="33">
        <v>4237</v>
      </c>
      <c r="B9835" s="124" t="s">
        <v>23434</v>
      </c>
      <c r="C9835" s="125" t="s">
        <v>1393</v>
      </c>
      <c r="D9835" s="126" t="s">
        <v>13315</v>
      </c>
    </row>
    <row r="9836" spans="1:4" ht="15" x14ac:dyDescent="0.2">
      <c r="A9836" s="33">
        <v>41002</v>
      </c>
      <c r="B9836" s="124" t="s">
        <v>23435</v>
      </c>
      <c r="C9836" s="125" t="s">
        <v>1397</v>
      </c>
      <c r="D9836" s="126" t="s">
        <v>23436</v>
      </c>
    </row>
    <row r="9837" spans="1:4" ht="15" x14ac:dyDescent="0.2">
      <c r="A9837" s="33">
        <v>4233</v>
      </c>
      <c r="B9837" s="124" t="s">
        <v>23437</v>
      </c>
      <c r="C9837" s="125" t="s">
        <v>1393</v>
      </c>
      <c r="D9837" s="126" t="s">
        <v>618</v>
      </c>
    </row>
    <row r="9838" spans="1:4" ht="15" x14ac:dyDescent="0.2">
      <c r="A9838" s="33">
        <v>41001</v>
      </c>
      <c r="B9838" s="124" t="s">
        <v>23438</v>
      </c>
      <c r="C9838" s="125" t="s">
        <v>1397</v>
      </c>
      <c r="D9838" s="126" t="s">
        <v>23439</v>
      </c>
    </row>
    <row r="9839" spans="1:4" ht="15" x14ac:dyDescent="0.2">
      <c r="A9839" s="33">
        <v>2</v>
      </c>
      <c r="B9839" s="124" t="s">
        <v>23440</v>
      </c>
      <c r="C9839" s="125" t="s">
        <v>1407</v>
      </c>
      <c r="D9839" s="126" t="s">
        <v>4719</v>
      </c>
    </row>
    <row r="9840" spans="1:4" ht="30" x14ac:dyDescent="0.2">
      <c r="A9840" s="33">
        <v>36517</v>
      </c>
      <c r="B9840" s="124" t="s">
        <v>23441</v>
      </c>
      <c r="C9840" s="125" t="s">
        <v>14755</v>
      </c>
      <c r="D9840" s="126" t="s">
        <v>23442</v>
      </c>
    </row>
    <row r="9841" spans="1:4" ht="30" x14ac:dyDescent="0.2">
      <c r="A9841" s="33">
        <v>4262</v>
      </c>
      <c r="B9841" s="124" t="s">
        <v>23443</v>
      </c>
      <c r="C9841" s="125" t="s">
        <v>14755</v>
      </c>
      <c r="D9841" s="126" t="s">
        <v>23444</v>
      </c>
    </row>
    <row r="9842" spans="1:4" ht="30" x14ac:dyDescent="0.2">
      <c r="A9842" s="33">
        <v>4263</v>
      </c>
      <c r="B9842" s="124" t="s">
        <v>23445</v>
      </c>
      <c r="C9842" s="125" t="s">
        <v>14755</v>
      </c>
      <c r="D9842" s="126" t="s">
        <v>23446</v>
      </c>
    </row>
    <row r="9843" spans="1:4" ht="30" x14ac:dyDescent="0.2">
      <c r="A9843" s="33">
        <v>36518</v>
      </c>
      <c r="B9843" s="124" t="s">
        <v>23447</v>
      </c>
      <c r="C9843" s="125" t="s">
        <v>14755</v>
      </c>
      <c r="D9843" s="126" t="s">
        <v>23448</v>
      </c>
    </row>
    <row r="9844" spans="1:4" ht="30" x14ac:dyDescent="0.2">
      <c r="A9844" s="33">
        <v>14221</v>
      </c>
      <c r="B9844" s="124" t="s">
        <v>23449</v>
      </c>
      <c r="C9844" s="125" t="s">
        <v>14755</v>
      </c>
      <c r="D9844" s="126" t="s">
        <v>23450</v>
      </c>
    </row>
    <row r="9845" spans="1:4" ht="15" x14ac:dyDescent="0.2">
      <c r="A9845" s="33">
        <v>38402</v>
      </c>
      <c r="B9845" s="124" t="s">
        <v>23451</v>
      </c>
      <c r="C9845" s="125" t="s">
        <v>14755</v>
      </c>
      <c r="D9845" s="126" t="s">
        <v>13701</v>
      </c>
    </row>
    <row r="9846" spans="1:4" ht="15" x14ac:dyDescent="0.2">
      <c r="A9846" s="33">
        <v>3412</v>
      </c>
      <c r="B9846" s="124" t="s">
        <v>23452</v>
      </c>
      <c r="C9846" s="125" t="s">
        <v>1409</v>
      </c>
      <c r="D9846" s="126" t="s">
        <v>552</v>
      </c>
    </row>
    <row r="9847" spans="1:4" ht="15" x14ac:dyDescent="0.2">
      <c r="A9847" s="33">
        <v>3413</v>
      </c>
      <c r="B9847" s="124" t="s">
        <v>23453</v>
      </c>
      <c r="C9847" s="125" t="s">
        <v>1409</v>
      </c>
      <c r="D9847" s="126" t="s">
        <v>4792</v>
      </c>
    </row>
    <row r="9848" spans="1:4" ht="15" x14ac:dyDescent="0.2">
      <c r="A9848" s="33">
        <v>39744</v>
      </c>
      <c r="B9848" s="124" t="s">
        <v>23454</v>
      </c>
      <c r="C9848" s="125" t="s">
        <v>1409</v>
      </c>
      <c r="D9848" s="126" t="s">
        <v>6563</v>
      </c>
    </row>
    <row r="9849" spans="1:4" ht="15" x14ac:dyDescent="0.2">
      <c r="A9849" s="33">
        <v>39745</v>
      </c>
      <c r="B9849" s="124" t="s">
        <v>23455</v>
      </c>
      <c r="C9849" s="125" t="s">
        <v>1409</v>
      </c>
      <c r="D9849" s="126" t="s">
        <v>950</v>
      </c>
    </row>
    <row r="9850" spans="1:4" ht="15" x14ac:dyDescent="0.2">
      <c r="A9850" s="33">
        <v>39637</v>
      </c>
      <c r="B9850" s="124" t="s">
        <v>23456</v>
      </c>
      <c r="C9850" s="125" t="s">
        <v>1409</v>
      </c>
      <c r="D9850" s="126" t="s">
        <v>22325</v>
      </c>
    </row>
    <row r="9851" spans="1:4" ht="15" x14ac:dyDescent="0.2">
      <c r="A9851" s="33">
        <v>39638</v>
      </c>
      <c r="B9851" s="124" t="s">
        <v>23457</v>
      </c>
      <c r="C9851" s="125" t="s">
        <v>1409</v>
      </c>
      <c r="D9851" s="126" t="s">
        <v>23458</v>
      </c>
    </row>
    <row r="9852" spans="1:4" ht="15" x14ac:dyDescent="0.2">
      <c r="A9852" s="33">
        <v>39639</v>
      </c>
      <c r="B9852" s="124" t="s">
        <v>23459</v>
      </c>
      <c r="C9852" s="125" t="s">
        <v>1409</v>
      </c>
      <c r="D9852" s="126" t="s">
        <v>23460</v>
      </c>
    </row>
    <row r="9853" spans="1:4" ht="30" x14ac:dyDescent="0.2">
      <c r="A9853" s="33">
        <v>39517</v>
      </c>
      <c r="B9853" s="124" t="s">
        <v>23461</v>
      </c>
      <c r="C9853" s="125" t="s">
        <v>1409</v>
      </c>
      <c r="D9853" s="126" t="s">
        <v>23462</v>
      </c>
    </row>
    <row r="9854" spans="1:4" ht="30" x14ac:dyDescent="0.2">
      <c r="A9854" s="33">
        <v>39518</v>
      </c>
      <c r="B9854" s="124" t="s">
        <v>23463</v>
      </c>
      <c r="C9854" s="125" t="s">
        <v>1409</v>
      </c>
      <c r="D9854" s="126" t="s">
        <v>23464</v>
      </c>
    </row>
    <row r="9855" spans="1:4" ht="15" x14ac:dyDescent="0.2">
      <c r="A9855" s="33">
        <v>38366</v>
      </c>
      <c r="B9855" s="124" t="s">
        <v>23465</v>
      </c>
      <c r="C9855" s="125" t="s">
        <v>1409</v>
      </c>
      <c r="D9855" s="126" t="s">
        <v>643</v>
      </c>
    </row>
    <row r="9856" spans="1:4" ht="15" x14ac:dyDescent="0.2">
      <c r="A9856" s="33">
        <v>11703</v>
      </c>
      <c r="B9856" s="124" t="s">
        <v>23466</v>
      </c>
      <c r="C9856" s="125" t="s">
        <v>14755</v>
      </c>
      <c r="D9856" s="126" t="s">
        <v>7578</v>
      </c>
    </row>
    <row r="9857" spans="1:4" ht="15" x14ac:dyDescent="0.2">
      <c r="A9857" s="33">
        <v>37400</v>
      </c>
      <c r="B9857" s="124" t="s">
        <v>23467</v>
      </c>
      <c r="C9857" s="125" t="s">
        <v>14755</v>
      </c>
      <c r="D9857" s="126" t="s">
        <v>549</v>
      </c>
    </row>
    <row r="9858" spans="1:4" ht="30" x14ac:dyDescent="0.2">
      <c r="A9858" s="33">
        <v>25400</v>
      </c>
      <c r="B9858" s="124" t="s">
        <v>23468</v>
      </c>
      <c r="C9858" s="125" t="s">
        <v>14755</v>
      </c>
      <c r="D9858" s="126" t="s">
        <v>23469</v>
      </c>
    </row>
    <row r="9859" spans="1:4" ht="15" x14ac:dyDescent="0.2">
      <c r="A9859" s="33">
        <v>4272</v>
      </c>
      <c r="B9859" s="124" t="s">
        <v>23470</v>
      </c>
      <c r="C9859" s="125" t="s">
        <v>14755</v>
      </c>
      <c r="D9859" s="126" t="s">
        <v>13819</v>
      </c>
    </row>
    <row r="9860" spans="1:4" ht="15" x14ac:dyDescent="0.2">
      <c r="A9860" s="33">
        <v>4276</v>
      </c>
      <c r="B9860" s="124" t="s">
        <v>23471</v>
      </c>
      <c r="C9860" s="125" t="s">
        <v>14755</v>
      </c>
      <c r="D9860" s="126" t="s">
        <v>13820</v>
      </c>
    </row>
    <row r="9861" spans="1:4" ht="15" x14ac:dyDescent="0.2">
      <c r="A9861" s="33">
        <v>4273</v>
      </c>
      <c r="B9861" s="124" t="s">
        <v>23472</v>
      </c>
      <c r="C9861" s="125" t="s">
        <v>14755</v>
      </c>
      <c r="D9861" s="126" t="s">
        <v>13821</v>
      </c>
    </row>
    <row r="9862" spans="1:4" ht="30" x14ac:dyDescent="0.2">
      <c r="A9862" s="33">
        <v>4274</v>
      </c>
      <c r="B9862" s="124" t="s">
        <v>23473</v>
      </c>
      <c r="C9862" s="125" t="s">
        <v>14755</v>
      </c>
      <c r="D9862" s="126" t="s">
        <v>13822</v>
      </c>
    </row>
    <row r="9863" spans="1:4" ht="30" x14ac:dyDescent="0.2">
      <c r="A9863" s="33">
        <v>39438</v>
      </c>
      <c r="B9863" s="124" t="s">
        <v>23474</v>
      </c>
      <c r="C9863" s="125" t="s">
        <v>14755</v>
      </c>
      <c r="D9863" s="126" t="s">
        <v>2186</v>
      </c>
    </row>
    <row r="9864" spans="1:4" ht="15" x14ac:dyDescent="0.2">
      <c r="A9864" s="33">
        <v>11963</v>
      </c>
      <c r="B9864" s="124" t="s">
        <v>23475</v>
      </c>
      <c r="C9864" s="125" t="s">
        <v>14755</v>
      </c>
      <c r="D9864" s="126" t="s">
        <v>16424</v>
      </c>
    </row>
    <row r="9865" spans="1:4" ht="15" x14ac:dyDescent="0.2">
      <c r="A9865" s="33">
        <v>11964</v>
      </c>
      <c r="B9865" s="124" t="s">
        <v>23476</v>
      </c>
      <c r="C9865" s="125" t="s">
        <v>14755</v>
      </c>
      <c r="D9865" s="126" t="s">
        <v>465</v>
      </c>
    </row>
    <row r="9866" spans="1:4" ht="30" x14ac:dyDescent="0.2">
      <c r="A9866" s="33">
        <v>4379</v>
      </c>
      <c r="B9866" s="124" t="s">
        <v>23477</v>
      </c>
      <c r="C9866" s="125" t="s">
        <v>14755</v>
      </c>
      <c r="D9866" s="126" t="s">
        <v>1084</v>
      </c>
    </row>
    <row r="9867" spans="1:4" ht="30" x14ac:dyDescent="0.2">
      <c r="A9867" s="33">
        <v>4377</v>
      </c>
      <c r="B9867" s="124" t="s">
        <v>23478</v>
      </c>
      <c r="C9867" s="125" t="s">
        <v>14755</v>
      </c>
      <c r="D9867" s="126" t="s">
        <v>789</v>
      </c>
    </row>
    <row r="9868" spans="1:4" ht="30" x14ac:dyDescent="0.2">
      <c r="A9868" s="33">
        <v>4356</v>
      </c>
      <c r="B9868" s="124" t="s">
        <v>23479</v>
      </c>
      <c r="C9868" s="125" t="s">
        <v>14755</v>
      </c>
      <c r="D9868" s="126" t="s">
        <v>2186</v>
      </c>
    </row>
    <row r="9869" spans="1:4" ht="30" x14ac:dyDescent="0.2">
      <c r="A9869" s="33">
        <v>13246</v>
      </c>
      <c r="B9869" s="124" t="s">
        <v>23480</v>
      </c>
      <c r="C9869" s="125" t="s">
        <v>14755</v>
      </c>
      <c r="D9869" s="126" t="s">
        <v>313</v>
      </c>
    </row>
    <row r="9870" spans="1:4" ht="30" x14ac:dyDescent="0.2">
      <c r="A9870" s="33">
        <v>4346</v>
      </c>
      <c r="B9870" s="124" t="s">
        <v>23481</v>
      </c>
      <c r="C9870" s="125" t="s">
        <v>14755</v>
      </c>
      <c r="D9870" s="126" t="s">
        <v>1156</v>
      </c>
    </row>
    <row r="9871" spans="1:4" ht="30" x14ac:dyDescent="0.2">
      <c r="A9871" s="33">
        <v>11955</v>
      </c>
      <c r="B9871" s="124" t="s">
        <v>23482</v>
      </c>
      <c r="C9871" s="125" t="s">
        <v>14755</v>
      </c>
      <c r="D9871" s="126" t="s">
        <v>278</v>
      </c>
    </row>
    <row r="9872" spans="1:4" ht="30" x14ac:dyDescent="0.2">
      <c r="A9872" s="33">
        <v>11960</v>
      </c>
      <c r="B9872" s="124" t="s">
        <v>23483</v>
      </c>
      <c r="C9872" s="125" t="s">
        <v>14755</v>
      </c>
      <c r="D9872" s="126" t="s">
        <v>1083</v>
      </c>
    </row>
    <row r="9873" spans="1:4" ht="30" x14ac:dyDescent="0.2">
      <c r="A9873" s="33">
        <v>4333</v>
      </c>
      <c r="B9873" s="124" t="s">
        <v>23484</v>
      </c>
      <c r="C9873" s="125" t="s">
        <v>14755</v>
      </c>
      <c r="D9873" s="126" t="s">
        <v>2186</v>
      </c>
    </row>
    <row r="9874" spans="1:4" ht="30" x14ac:dyDescent="0.2">
      <c r="A9874" s="33">
        <v>4358</v>
      </c>
      <c r="B9874" s="124" t="s">
        <v>23485</v>
      </c>
      <c r="C9874" s="125" t="s">
        <v>14755</v>
      </c>
      <c r="D9874" s="126" t="s">
        <v>750</v>
      </c>
    </row>
    <row r="9875" spans="1:4" ht="30" x14ac:dyDescent="0.2">
      <c r="A9875" s="33">
        <v>39435</v>
      </c>
      <c r="B9875" s="124" t="s">
        <v>23486</v>
      </c>
      <c r="C9875" s="125" t="s">
        <v>14755</v>
      </c>
      <c r="D9875" s="126" t="s">
        <v>72</v>
      </c>
    </row>
    <row r="9876" spans="1:4" ht="30" x14ac:dyDescent="0.2">
      <c r="A9876" s="33">
        <v>39436</v>
      </c>
      <c r="B9876" s="124" t="s">
        <v>23487</v>
      </c>
      <c r="C9876" s="125" t="s">
        <v>14755</v>
      </c>
      <c r="D9876" s="126" t="s">
        <v>310</v>
      </c>
    </row>
    <row r="9877" spans="1:4" ht="30" x14ac:dyDescent="0.2">
      <c r="A9877" s="33">
        <v>39437</v>
      </c>
      <c r="B9877" s="124" t="s">
        <v>23488</v>
      </c>
      <c r="C9877" s="125" t="s">
        <v>14755</v>
      </c>
      <c r="D9877" s="126" t="s">
        <v>1090</v>
      </c>
    </row>
    <row r="9878" spans="1:4" ht="15" x14ac:dyDescent="0.2">
      <c r="A9878" s="33">
        <v>39439</v>
      </c>
      <c r="B9878" s="124" t="s">
        <v>23489</v>
      </c>
      <c r="C9878" s="125" t="s">
        <v>14755</v>
      </c>
      <c r="D9878" s="126" t="s">
        <v>310</v>
      </c>
    </row>
    <row r="9879" spans="1:4" ht="15" x14ac:dyDescent="0.2">
      <c r="A9879" s="33">
        <v>39440</v>
      </c>
      <c r="B9879" s="124" t="s">
        <v>23490</v>
      </c>
      <c r="C9879" s="125" t="s">
        <v>14755</v>
      </c>
      <c r="D9879" s="126" t="s">
        <v>444</v>
      </c>
    </row>
    <row r="9880" spans="1:4" ht="15" x14ac:dyDescent="0.2">
      <c r="A9880" s="33">
        <v>39441</v>
      </c>
      <c r="B9880" s="124" t="s">
        <v>23491</v>
      </c>
      <c r="C9880" s="125" t="s">
        <v>14755</v>
      </c>
      <c r="D9880" s="126" t="s">
        <v>2186</v>
      </c>
    </row>
    <row r="9881" spans="1:4" ht="30" x14ac:dyDescent="0.2">
      <c r="A9881" s="33">
        <v>39442</v>
      </c>
      <c r="B9881" s="124" t="s">
        <v>23492</v>
      </c>
      <c r="C9881" s="125" t="s">
        <v>14755</v>
      </c>
      <c r="D9881" s="126" t="s">
        <v>789</v>
      </c>
    </row>
    <row r="9882" spans="1:4" ht="30" x14ac:dyDescent="0.2">
      <c r="A9882" s="33">
        <v>39443</v>
      </c>
      <c r="B9882" s="124" t="s">
        <v>23493</v>
      </c>
      <c r="C9882" s="125" t="s">
        <v>14755</v>
      </c>
      <c r="D9882" s="126" t="s">
        <v>1090</v>
      </c>
    </row>
    <row r="9883" spans="1:4" ht="30" x14ac:dyDescent="0.2">
      <c r="A9883" s="33">
        <v>4329</v>
      </c>
      <c r="B9883" s="124" t="s">
        <v>23494</v>
      </c>
      <c r="C9883" s="125" t="s">
        <v>14755</v>
      </c>
      <c r="D9883" s="126" t="s">
        <v>6649</v>
      </c>
    </row>
    <row r="9884" spans="1:4" ht="30" x14ac:dyDescent="0.2">
      <c r="A9884" s="33">
        <v>4383</v>
      </c>
      <c r="B9884" s="124" t="s">
        <v>23495</v>
      </c>
      <c r="C9884" s="125" t="s">
        <v>14755</v>
      </c>
      <c r="D9884" s="126" t="s">
        <v>14033</v>
      </c>
    </row>
    <row r="9885" spans="1:4" ht="30" x14ac:dyDescent="0.2">
      <c r="A9885" s="33">
        <v>4344</v>
      </c>
      <c r="B9885" s="124" t="s">
        <v>23496</v>
      </c>
      <c r="C9885" s="125" t="s">
        <v>14755</v>
      </c>
      <c r="D9885" s="126" t="s">
        <v>771</v>
      </c>
    </row>
    <row r="9886" spans="1:4" ht="30" x14ac:dyDescent="0.2">
      <c r="A9886" s="33">
        <v>436</v>
      </c>
      <c r="B9886" s="124" t="s">
        <v>23497</v>
      </c>
      <c r="C9886" s="125" t="s">
        <v>14755</v>
      </c>
      <c r="D9886" s="126" t="s">
        <v>170</v>
      </c>
    </row>
    <row r="9887" spans="1:4" ht="30" x14ac:dyDescent="0.2">
      <c r="A9887" s="33">
        <v>442</v>
      </c>
      <c r="B9887" s="124" t="s">
        <v>23498</v>
      </c>
      <c r="C9887" s="125" t="s">
        <v>14755</v>
      </c>
      <c r="D9887" s="126" t="s">
        <v>1069</v>
      </c>
    </row>
    <row r="9888" spans="1:4" ht="15" x14ac:dyDescent="0.2">
      <c r="A9888" s="33">
        <v>11953</v>
      </c>
      <c r="B9888" s="124" t="s">
        <v>23499</v>
      </c>
      <c r="C9888" s="125" t="s">
        <v>14755</v>
      </c>
      <c r="D9888" s="126" t="s">
        <v>295</v>
      </c>
    </row>
    <row r="9889" spans="1:4" ht="15" x14ac:dyDescent="0.2">
      <c r="A9889" s="33">
        <v>4335</v>
      </c>
      <c r="B9889" s="124" t="s">
        <v>23500</v>
      </c>
      <c r="C9889" s="125" t="s">
        <v>14755</v>
      </c>
      <c r="D9889" s="126" t="s">
        <v>4065</v>
      </c>
    </row>
    <row r="9890" spans="1:4" ht="15" x14ac:dyDescent="0.2">
      <c r="A9890" s="33">
        <v>4334</v>
      </c>
      <c r="B9890" s="124" t="s">
        <v>23501</v>
      </c>
      <c r="C9890" s="125" t="s">
        <v>14755</v>
      </c>
      <c r="D9890" s="126" t="s">
        <v>2665</v>
      </c>
    </row>
    <row r="9891" spans="1:4" ht="15" x14ac:dyDescent="0.2">
      <c r="A9891" s="33">
        <v>4343</v>
      </c>
      <c r="B9891" s="124" t="s">
        <v>23502</v>
      </c>
      <c r="C9891" s="125" t="s">
        <v>14755</v>
      </c>
      <c r="D9891" s="126" t="s">
        <v>187</v>
      </c>
    </row>
    <row r="9892" spans="1:4" ht="30" x14ac:dyDescent="0.2">
      <c r="A9892" s="33">
        <v>430</v>
      </c>
      <c r="B9892" s="124" t="s">
        <v>23503</v>
      </c>
      <c r="C9892" s="125" t="s">
        <v>14755</v>
      </c>
      <c r="D9892" s="126" t="s">
        <v>4081</v>
      </c>
    </row>
    <row r="9893" spans="1:4" ht="30" x14ac:dyDescent="0.2">
      <c r="A9893" s="33">
        <v>441</v>
      </c>
      <c r="B9893" s="124" t="s">
        <v>23504</v>
      </c>
      <c r="C9893" s="125" t="s">
        <v>14755</v>
      </c>
      <c r="D9893" s="126" t="s">
        <v>1230</v>
      </c>
    </row>
    <row r="9894" spans="1:4" ht="30" x14ac:dyDescent="0.2">
      <c r="A9894" s="33">
        <v>431</v>
      </c>
      <c r="B9894" s="124" t="s">
        <v>23505</v>
      </c>
      <c r="C9894" s="125" t="s">
        <v>14755</v>
      </c>
      <c r="D9894" s="126" t="s">
        <v>210</v>
      </c>
    </row>
    <row r="9895" spans="1:4" ht="30" x14ac:dyDescent="0.2">
      <c r="A9895" s="33">
        <v>432</v>
      </c>
      <c r="B9895" s="124" t="s">
        <v>23506</v>
      </c>
      <c r="C9895" s="125" t="s">
        <v>14755</v>
      </c>
      <c r="D9895" s="126" t="s">
        <v>17785</v>
      </c>
    </row>
    <row r="9896" spans="1:4" ht="15" x14ac:dyDescent="0.2">
      <c r="A9896" s="33">
        <v>429</v>
      </c>
      <c r="B9896" s="124" t="s">
        <v>23507</v>
      </c>
      <c r="C9896" s="125" t="s">
        <v>14755</v>
      </c>
      <c r="D9896" s="126" t="s">
        <v>21312</v>
      </c>
    </row>
    <row r="9897" spans="1:4" ht="30" x14ac:dyDescent="0.2">
      <c r="A9897" s="33">
        <v>439</v>
      </c>
      <c r="B9897" s="124" t="s">
        <v>23508</v>
      </c>
      <c r="C9897" s="125" t="s">
        <v>14755</v>
      </c>
      <c r="D9897" s="126" t="s">
        <v>842</v>
      </c>
    </row>
    <row r="9898" spans="1:4" ht="30" x14ac:dyDescent="0.2">
      <c r="A9898" s="33">
        <v>433</v>
      </c>
      <c r="B9898" s="124" t="s">
        <v>23509</v>
      </c>
      <c r="C9898" s="125" t="s">
        <v>14755</v>
      </c>
      <c r="D9898" s="126" t="s">
        <v>714</v>
      </c>
    </row>
    <row r="9899" spans="1:4" ht="15" x14ac:dyDescent="0.2">
      <c r="A9899" s="33">
        <v>437</v>
      </c>
      <c r="B9899" s="124" t="s">
        <v>23510</v>
      </c>
      <c r="C9899" s="125" t="s">
        <v>14755</v>
      </c>
      <c r="D9899" s="126" t="s">
        <v>17903</v>
      </c>
    </row>
    <row r="9900" spans="1:4" ht="30" x14ac:dyDescent="0.2">
      <c r="A9900" s="33">
        <v>11790</v>
      </c>
      <c r="B9900" s="124" t="s">
        <v>23511</v>
      </c>
      <c r="C9900" s="125" t="s">
        <v>14755</v>
      </c>
      <c r="D9900" s="126" t="s">
        <v>1215</v>
      </c>
    </row>
    <row r="9901" spans="1:4" ht="30" x14ac:dyDescent="0.2">
      <c r="A9901" s="33">
        <v>428</v>
      </c>
      <c r="B9901" s="124" t="s">
        <v>23512</v>
      </c>
      <c r="C9901" s="125" t="s">
        <v>14755</v>
      </c>
      <c r="D9901" s="126" t="s">
        <v>13504</v>
      </c>
    </row>
    <row r="9902" spans="1:4" ht="30" x14ac:dyDescent="0.2">
      <c r="A9902" s="33">
        <v>4384</v>
      </c>
      <c r="B9902" s="124" t="s">
        <v>23513</v>
      </c>
      <c r="C9902" s="125" t="s">
        <v>14755</v>
      </c>
      <c r="D9902" s="126" t="s">
        <v>3726</v>
      </c>
    </row>
    <row r="9903" spans="1:4" ht="30" x14ac:dyDescent="0.2">
      <c r="A9903" s="33">
        <v>4351</v>
      </c>
      <c r="B9903" s="124" t="s">
        <v>23514</v>
      </c>
      <c r="C9903" s="125" t="s">
        <v>14755</v>
      </c>
      <c r="D9903" s="126" t="s">
        <v>2412</v>
      </c>
    </row>
    <row r="9904" spans="1:4" ht="15" x14ac:dyDescent="0.2">
      <c r="A9904" s="33">
        <v>11054</v>
      </c>
      <c r="B9904" s="124" t="s">
        <v>23515</v>
      </c>
      <c r="C9904" s="125" t="s">
        <v>14755</v>
      </c>
      <c r="D9904" s="126" t="s">
        <v>1084</v>
      </c>
    </row>
    <row r="9905" spans="1:4" ht="15" x14ac:dyDescent="0.2">
      <c r="A9905" s="33">
        <v>11055</v>
      </c>
      <c r="B9905" s="124" t="s">
        <v>23516</v>
      </c>
      <c r="C9905" s="125" t="s">
        <v>14755</v>
      </c>
      <c r="D9905" s="126" t="s">
        <v>72</v>
      </c>
    </row>
    <row r="9906" spans="1:4" ht="15" x14ac:dyDescent="0.2">
      <c r="A9906" s="33">
        <v>11056</v>
      </c>
      <c r="B9906" s="124" t="s">
        <v>23517</v>
      </c>
      <c r="C9906" s="125" t="s">
        <v>14755</v>
      </c>
      <c r="D9906" s="126" t="s">
        <v>1083</v>
      </c>
    </row>
    <row r="9907" spans="1:4" ht="15" x14ac:dyDescent="0.2">
      <c r="A9907" s="33">
        <v>11057</v>
      </c>
      <c r="B9907" s="124" t="s">
        <v>23518</v>
      </c>
      <c r="C9907" s="125" t="s">
        <v>14755</v>
      </c>
      <c r="D9907" s="126" t="s">
        <v>2186</v>
      </c>
    </row>
    <row r="9908" spans="1:4" ht="15" x14ac:dyDescent="0.2">
      <c r="A9908" s="33">
        <v>11059</v>
      </c>
      <c r="B9908" s="124" t="s">
        <v>23519</v>
      </c>
      <c r="C9908" s="125" t="s">
        <v>14755</v>
      </c>
      <c r="D9908" s="126" t="s">
        <v>102</v>
      </c>
    </row>
    <row r="9909" spans="1:4" ht="15" x14ac:dyDescent="0.2">
      <c r="A9909" s="33">
        <v>11058</v>
      </c>
      <c r="B9909" s="124" t="s">
        <v>23520</v>
      </c>
      <c r="C9909" s="125" t="s">
        <v>14755</v>
      </c>
      <c r="D9909" s="126" t="s">
        <v>2343</v>
      </c>
    </row>
    <row r="9910" spans="1:4" ht="15" x14ac:dyDescent="0.2">
      <c r="A9910" s="33">
        <v>4380</v>
      </c>
      <c r="B9910" s="124" t="s">
        <v>23521</v>
      </c>
      <c r="C9910" s="125" t="s">
        <v>14755</v>
      </c>
      <c r="D9910" s="126" t="s">
        <v>418</v>
      </c>
    </row>
    <row r="9911" spans="1:4" ht="30" x14ac:dyDescent="0.2">
      <c r="A9911" s="33">
        <v>4299</v>
      </c>
      <c r="B9911" s="124" t="s">
        <v>23522</v>
      </c>
      <c r="C9911" s="125" t="s">
        <v>14755</v>
      </c>
      <c r="D9911" s="126" t="s">
        <v>100</v>
      </c>
    </row>
    <row r="9912" spans="1:4" ht="30" x14ac:dyDescent="0.2">
      <c r="A9912" s="33">
        <v>4304</v>
      </c>
      <c r="B9912" s="124" t="s">
        <v>23523</v>
      </c>
      <c r="C9912" s="125" t="s">
        <v>14755</v>
      </c>
      <c r="D9912" s="126" t="s">
        <v>1045</v>
      </c>
    </row>
    <row r="9913" spans="1:4" ht="30" x14ac:dyDescent="0.2">
      <c r="A9913" s="33">
        <v>4305</v>
      </c>
      <c r="B9913" s="124" t="s">
        <v>23524</v>
      </c>
      <c r="C9913" s="125" t="s">
        <v>14755</v>
      </c>
      <c r="D9913" s="126" t="s">
        <v>613</v>
      </c>
    </row>
    <row r="9914" spans="1:4" ht="30" x14ac:dyDescent="0.2">
      <c r="A9914" s="33">
        <v>4306</v>
      </c>
      <c r="B9914" s="124" t="s">
        <v>23525</v>
      </c>
      <c r="C9914" s="125" t="s">
        <v>14755</v>
      </c>
      <c r="D9914" s="126" t="s">
        <v>721</v>
      </c>
    </row>
    <row r="9915" spans="1:4" ht="30" x14ac:dyDescent="0.2">
      <c r="A9915" s="33">
        <v>4308</v>
      </c>
      <c r="B9915" s="124" t="s">
        <v>23526</v>
      </c>
      <c r="C9915" s="125" t="s">
        <v>14755</v>
      </c>
      <c r="D9915" s="126" t="s">
        <v>463</v>
      </c>
    </row>
    <row r="9916" spans="1:4" ht="30" x14ac:dyDescent="0.2">
      <c r="A9916" s="33">
        <v>4302</v>
      </c>
      <c r="B9916" s="124" t="s">
        <v>23527</v>
      </c>
      <c r="C9916" s="125" t="s">
        <v>14755</v>
      </c>
      <c r="D9916" s="126" t="s">
        <v>843</v>
      </c>
    </row>
    <row r="9917" spans="1:4" ht="30" x14ac:dyDescent="0.2">
      <c r="A9917" s="33">
        <v>4300</v>
      </c>
      <c r="B9917" s="124" t="s">
        <v>23528</v>
      </c>
      <c r="C9917" s="125" t="s">
        <v>14755</v>
      </c>
      <c r="D9917" s="126" t="s">
        <v>230</v>
      </c>
    </row>
    <row r="9918" spans="1:4" ht="30" x14ac:dyDescent="0.2">
      <c r="A9918" s="33">
        <v>4301</v>
      </c>
      <c r="B9918" s="124" t="s">
        <v>23529</v>
      </c>
      <c r="C9918" s="125" t="s">
        <v>14755</v>
      </c>
      <c r="D9918" s="126" t="s">
        <v>81</v>
      </c>
    </row>
    <row r="9919" spans="1:4" ht="30" x14ac:dyDescent="0.2">
      <c r="A9919" s="33">
        <v>4320</v>
      </c>
      <c r="B9919" s="124" t="s">
        <v>23530</v>
      </c>
      <c r="C9919" s="125" t="s">
        <v>14755</v>
      </c>
      <c r="D9919" s="126" t="s">
        <v>719</v>
      </c>
    </row>
    <row r="9920" spans="1:4" ht="30" x14ac:dyDescent="0.2">
      <c r="A9920" s="33">
        <v>4318</v>
      </c>
      <c r="B9920" s="124" t="s">
        <v>23531</v>
      </c>
      <c r="C9920" s="125" t="s">
        <v>14755</v>
      </c>
      <c r="D9920" s="126" t="s">
        <v>392</v>
      </c>
    </row>
    <row r="9921" spans="1:4" ht="15" x14ac:dyDescent="0.2">
      <c r="A9921" s="33">
        <v>40547</v>
      </c>
      <c r="B9921" s="124" t="s">
        <v>23532</v>
      </c>
      <c r="C9921" s="125" t="s">
        <v>1404</v>
      </c>
      <c r="D9921" s="126" t="s">
        <v>774</v>
      </c>
    </row>
    <row r="9922" spans="1:4" ht="15" x14ac:dyDescent="0.2">
      <c r="A9922" s="33">
        <v>11962</v>
      </c>
      <c r="B9922" s="124" t="s">
        <v>23533</v>
      </c>
      <c r="C9922" s="125" t="s">
        <v>14755</v>
      </c>
      <c r="D9922" s="126" t="s">
        <v>444</v>
      </c>
    </row>
    <row r="9923" spans="1:4" ht="15" x14ac:dyDescent="0.2">
      <c r="A9923" s="33">
        <v>4332</v>
      </c>
      <c r="B9923" s="124" t="s">
        <v>23534</v>
      </c>
      <c r="C9923" s="125" t="s">
        <v>14755</v>
      </c>
      <c r="D9923" s="126" t="s">
        <v>98</v>
      </c>
    </row>
    <row r="9924" spans="1:4" ht="15" x14ac:dyDescent="0.2">
      <c r="A9924" s="33">
        <v>4331</v>
      </c>
      <c r="B9924" s="124" t="s">
        <v>23535</v>
      </c>
      <c r="C9924" s="125" t="s">
        <v>14755</v>
      </c>
      <c r="D9924" s="126" t="s">
        <v>466</v>
      </c>
    </row>
    <row r="9925" spans="1:4" ht="30" x14ac:dyDescent="0.2">
      <c r="A9925" s="33">
        <v>4336</v>
      </c>
      <c r="B9925" s="124" t="s">
        <v>23536</v>
      </c>
      <c r="C9925" s="125" t="s">
        <v>14755</v>
      </c>
      <c r="D9925" s="126" t="s">
        <v>719</v>
      </c>
    </row>
    <row r="9926" spans="1:4" ht="15" x14ac:dyDescent="0.2">
      <c r="A9926" s="33">
        <v>13294</v>
      </c>
      <c r="B9926" s="124" t="s">
        <v>23537</v>
      </c>
      <c r="C9926" s="125" t="s">
        <v>14755</v>
      </c>
      <c r="D9926" s="126" t="s">
        <v>859</v>
      </c>
    </row>
    <row r="9927" spans="1:4" ht="15" x14ac:dyDescent="0.2">
      <c r="A9927" s="33">
        <v>11948</v>
      </c>
      <c r="B9927" s="124" t="s">
        <v>23538</v>
      </c>
      <c r="C9927" s="125" t="s">
        <v>14755</v>
      </c>
      <c r="D9927" s="126" t="s">
        <v>2343</v>
      </c>
    </row>
    <row r="9928" spans="1:4" ht="15" x14ac:dyDescent="0.2">
      <c r="A9928" s="33">
        <v>4382</v>
      </c>
      <c r="B9928" s="124" t="s">
        <v>23539</v>
      </c>
      <c r="C9928" s="125" t="s">
        <v>14755</v>
      </c>
      <c r="D9928" s="126" t="s">
        <v>2254</v>
      </c>
    </row>
    <row r="9929" spans="1:4" ht="15" x14ac:dyDescent="0.2">
      <c r="A9929" s="33">
        <v>4354</v>
      </c>
      <c r="B9929" s="124" t="s">
        <v>23540</v>
      </c>
      <c r="C9929" s="125" t="s">
        <v>14755</v>
      </c>
      <c r="D9929" s="126" t="s">
        <v>13685</v>
      </c>
    </row>
    <row r="9930" spans="1:4" ht="30" x14ac:dyDescent="0.2">
      <c r="A9930" s="33">
        <v>40839</v>
      </c>
      <c r="B9930" s="124" t="s">
        <v>23541</v>
      </c>
      <c r="C9930" s="125" t="s">
        <v>1404</v>
      </c>
      <c r="D9930" s="126" t="s">
        <v>17239</v>
      </c>
    </row>
    <row r="9931" spans="1:4" ht="15" x14ac:dyDescent="0.2">
      <c r="A9931" s="33">
        <v>40552</v>
      </c>
      <c r="B9931" s="124" t="s">
        <v>23542</v>
      </c>
      <c r="C9931" s="125" t="s">
        <v>1404</v>
      </c>
      <c r="D9931" s="126" t="s">
        <v>23543</v>
      </c>
    </row>
    <row r="9932" spans="1:4" ht="15" x14ac:dyDescent="0.2">
      <c r="A9932" s="33">
        <v>40549</v>
      </c>
      <c r="B9932" s="124" t="s">
        <v>23544</v>
      </c>
      <c r="C9932" s="125" t="s">
        <v>1404</v>
      </c>
      <c r="D9932" s="126" t="s">
        <v>23545</v>
      </c>
    </row>
    <row r="9933" spans="1:4" ht="15" x14ac:dyDescent="0.2">
      <c r="A9933" s="33">
        <v>4385</v>
      </c>
      <c r="B9933" s="124" t="s">
        <v>23546</v>
      </c>
      <c r="C9933" s="125" t="s">
        <v>1400</v>
      </c>
      <c r="D9933" s="126" t="s">
        <v>23547</v>
      </c>
    </row>
    <row r="9934" spans="1:4" ht="15" x14ac:dyDescent="0.2">
      <c r="A9934" s="33">
        <v>4386</v>
      </c>
      <c r="B9934" s="124" t="s">
        <v>23546</v>
      </c>
      <c r="C9934" s="125" t="s">
        <v>1409</v>
      </c>
      <c r="D9934" s="126" t="s">
        <v>23548</v>
      </c>
    </row>
    <row r="9935" spans="1:4" ht="15" x14ac:dyDescent="0.2">
      <c r="A9935" s="33">
        <v>38397</v>
      </c>
      <c r="B9935" s="124" t="s">
        <v>23549</v>
      </c>
      <c r="C9935" s="125" t="s">
        <v>1395</v>
      </c>
      <c r="D9935" s="126" t="s">
        <v>477</v>
      </c>
    </row>
    <row r="9936" spans="1:4" ht="30" x14ac:dyDescent="0.2">
      <c r="A9936" s="33">
        <v>20078</v>
      </c>
      <c r="B9936" s="124" t="s">
        <v>23550</v>
      </c>
      <c r="C9936" s="125" t="s">
        <v>14755</v>
      </c>
      <c r="D9936" s="126" t="s">
        <v>13425</v>
      </c>
    </row>
    <row r="9937" spans="1:4" ht="30" x14ac:dyDescent="0.2">
      <c r="A9937" s="33">
        <v>20079</v>
      </c>
      <c r="B9937" s="124" t="s">
        <v>23551</v>
      </c>
      <c r="C9937" s="125" t="s">
        <v>14755</v>
      </c>
      <c r="D9937" s="126" t="s">
        <v>23552</v>
      </c>
    </row>
    <row r="9938" spans="1:4" ht="15" x14ac:dyDescent="0.2">
      <c r="A9938" s="33">
        <v>39897</v>
      </c>
      <c r="B9938" s="124" t="s">
        <v>23553</v>
      </c>
      <c r="C9938" s="125" t="s">
        <v>14755</v>
      </c>
      <c r="D9938" s="126" t="s">
        <v>23554</v>
      </c>
    </row>
    <row r="9939" spans="1:4" ht="15" x14ac:dyDescent="0.2">
      <c r="A9939" s="33">
        <v>118</v>
      </c>
      <c r="B9939" s="124" t="s">
        <v>23555</v>
      </c>
      <c r="C9939" s="125" t="s">
        <v>14755</v>
      </c>
      <c r="D9939" s="126" t="s">
        <v>2250</v>
      </c>
    </row>
    <row r="9940" spans="1:4" ht="15" x14ac:dyDescent="0.2">
      <c r="A9940" s="33">
        <v>4396</v>
      </c>
      <c r="B9940" s="124" t="s">
        <v>23556</v>
      </c>
      <c r="C9940" s="125" t="s">
        <v>1409</v>
      </c>
      <c r="D9940" s="126" t="s">
        <v>13824</v>
      </c>
    </row>
    <row r="9941" spans="1:4" ht="15" x14ac:dyDescent="0.2">
      <c r="A9941" s="33">
        <v>36881</v>
      </c>
      <c r="B9941" s="124" t="s">
        <v>23557</v>
      </c>
      <c r="C9941" s="125" t="s">
        <v>1409</v>
      </c>
      <c r="D9941" s="126" t="s">
        <v>13825</v>
      </c>
    </row>
    <row r="9942" spans="1:4" ht="15" x14ac:dyDescent="0.2">
      <c r="A9942" s="33">
        <v>36882</v>
      </c>
      <c r="B9942" s="124" t="s">
        <v>23558</v>
      </c>
      <c r="C9942" s="125" t="s">
        <v>1409</v>
      </c>
      <c r="D9942" s="126" t="s">
        <v>13826</v>
      </c>
    </row>
    <row r="9943" spans="1:4" ht="15" x14ac:dyDescent="0.2">
      <c r="A9943" s="33">
        <v>4397</v>
      </c>
      <c r="B9943" s="124" t="s">
        <v>23559</v>
      </c>
      <c r="C9943" s="125" t="s">
        <v>1409</v>
      </c>
      <c r="D9943" s="126" t="s">
        <v>13827</v>
      </c>
    </row>
    <row r="9944" spans="1:4" ht="30" x14ac:dyDescent="0.2">
      <c r="A9944" s="33">
        <v>34754</v>
      </c>
      <c r="B9944" s="124" t="s">
        <v>23560</v>
      </c>
      <c r="C9944" s="125" t="s">
        <v>1409</v>
      </c>
      <c r="D9944" s="126" t="s">
        <v>13828</v>
      </c>
    </row>
    <row r="9945" spans="1:4" ht="30" x14ac:dyDescent="0.2">
      <c r="A9945" s="33">
        <v>25962</v>
      </c>
      <c r="B9945" s="124" t="s">
        <v>23561</v>
      </c>
      <c r="C9945" s="125" t="s">
        <v>1409</v>
      </c>
      <c r="D9945" s="126" t="s">
        <v>637</v>
      </c>
    </row>
    <row r="9946" spans="1:4" ht="30" x14ac:dyDescent="0.2">
      <c r="A9946" s="33">
        <v>34752</v>
      </c>
      <c r="B9946" s="124" t="s">
        <v>23562</v>
      </c>
      <c r="C9946" s="125" t="s">
        <v>1409</v>
      </c>
      <c r="D9946" s="126" t="s">
        <v>13829</v>
      </c>
    </row>
    <row r="9947" spans="1:4" ht="15" x14ac:dyDescent="0.2">
      <c r="A9947" s="33">
        <v>4751</v>
      </c>
      <c r="B9947" s="124" t="s">
        <v>23563</v>
      </c>
      <c r="C9947" s="125" t="s">
        <v>1393</v>
      </c>
      <c r="D9947" s="126" t="s">
        <v>2325</v>
      </c>
    </row>
    <row r="9948" spans="1:4" ht="15" x14ac:dyDescent="0.2">
      <c r="A9948" s="33">
        <v>41066</v>
      </c>
      <c r="B9948" s="124" t="s">
        <v>23564</v>
      </c>
      <c r="C9948" s="125" t="s">
        <v>1397</v>
      </c>
      <c r="D9948" s="126" t="s">
        <v>13830</v>
      </c>
    </row>
    <row r="9949" spans="1:4" ht="15" x14ac:dyDescent="0.2">
      <c r="A9949" s="33">
        <v>39604</v>
      </c>
      <c r="B9949" s="124" t="s">
        <v>23565</v>
      </c>
      <c r="C9949" s="125" t="s">
        <v>14755</v>
      </c>
      <c r="D9949" s="126" t="s">
        <v>23566</v>
      </c>
    </row>
    <row r="9950" spans="1:4" ht="15" x14ac:dyDescent="0.2">
      <c r="A9950" s="33">
        <v>39605</v>
      </c>
      <c r="B9950" s="124" t="s">
        <v>23567</v>
      </c>
      <c r="C9950" s="125" t="s">
        <v>14755</v>
      </c>
      <c r="D9950" s="126" t="s">
        <v>449</v>
      </c>
    </row>
    <row r="9951" spans="1:4" ht="15" x14ac:dyDescent="0.2">
      <c r="A9951" s="33">
        <v>39606</v>
      </c>
      <c r="B9951" s="124" t="s">
        <v>23568</v>
      </c>
      <c r="C9951" s="125" t="s">
        <v>14755</v>
      </c>
      <c r="D9951" s="126" t="s">
        <v>17291</v>
      </c>
    </row>
    <row r="9952" spans="1:4" ht="15" x14ac:dyDescent="0.2">
      <c r="A9952" s="33">
        <v>39607</v>
      </c>
      <c r="B9952" s="124" t="s">
        <v>23569</v>
      </c>
      <c r="C9952" s="125" t="s">
        <v>14755</v>
      </c>
      <c r="D9952" s="126" t="s">
        <v>17418</v>
      </c>
    </row>
    <row r="9953" spans="1:4" ht="15" x14ac:dyDescent="0.2">
      <c r="A9953" s="33">
        <v>39594</v>
      </c>
      <c r="B9953" s="124" t="s">
        <v>23570</v>
      </c>
      <c r="C9953" s="125" t="s">
        <v>14755</v>
      </c>
      <c r="D9953" s="126" t="s">
        <v>23571</v>
      </c>
    </row>
    <row r="9954" spans="1:4" ht="15" x14ac:dyDescent="0.2">
      <c r="A9954" s="33">
        <v>39596</v>
      </c>
      <c r="B9954" s="124" t="s">
        <v>23572</v>
      </c>
      <c r="C9954" s="125" t="s">
        <v>14755</v>
      </c>
      <c r="D9954" s="126" t="s">
        <v>23573</v>
      </c>
    </row>
    <row r="9955" spans="1:4" ht="15" x14ac:dyDescent="0.2">
      <c r="A9955" s="33">
        <v>39595</v>
      </c>
      <c r="B9955" s="124" t="s">
        <v>23574</v>
      </c>
      <c r="C9955" s="125" t="s">
        <v>14755</v>
      </c>
      <c r="D9955" s="126" t="s">
        <v>23575</v>
      </c>
    </row>
    <row r="9956" spans="1:4" ht="15" x14ac:dyDescent="0.2">
      <c r="A9956" s="33">
        <v>39597</v>
      </c>
      <c r="B9956" s="124" t="s">
        <v>23576</v>
      </c>
      <c r="C9956" s="125" t="s">
        <v>14755</v>
      </c>
      <c r="D9956" s="126" t="s">
        <v>23577</v>
      </c>
    </row>
    <row r="9957" spans="1:4" ht="30" x14ac:dyDescent="0.2">
      <c r="A9957" s="33">
        <v>20209</v>
      </c>
      <c r="B9957" s="124" t="s">
        <v>23578</v>
      </c>
      <c r="C9957" s="125" t="s">
        <v>1394</v>
      </c>
      <c r="D9957" s="126" t="s">
        <v>1296</v>
      </c>
    </row>
    <row r="9958" spans="1:4" ht="30" x14ac:dyDescent="0.2">
      <c r="A9958" s="33">
        <v>4433</v>
      </c>
      <c r="B9958" s="124" t="s">
        <v>23579</v>
      </c>
      <c r="C9958" s="125" t="s">
        <v>1394</v>
      </c>
      <c r="D9958" s="126" t="s">
        <v>826</v>
      </c>
    </row>
    <row r="9959" spans="1:4" ht="15" x14ac:dyDescent="0.2">
      <c r="A9959" s="33">
        <v>10731</v>
      </c>
      <c r="B9959" s="124" t="s">
        <v>23580</v>
      </c>
      <c r="C9959" s="125" t="s">
        <v>1409</v>
      </c>
      <c r="D9959" s="126" t="s">
        <v>17792</v>
      </c>
    </row>
    <row r="9960" spans="1:4" ht="15" x14ac:dyDescent="0.2">
      <c r="A9960" s="33">
        <v>4704</v>
      </c>
      <c r="B9960" s="124" t="s">
        <v>23581</v>
      </c>
      <c r="C9960" s="125" t="s">
        <v>1409</v>
      </c>
      <c r="D9960" s="126" t="s">
        <v>18057</v>
      </c>
    </row>
    <row r="9961" spans="1:4" ht="15" x14ac:dyDescent="0.2">
      <c r="A9961" s="33">
        <v>10730</v>
      </c>
      <c r="B9961" s="124" t="s">
        <v>23582</v>
      </c>
      <c r="C9961" s="125" t="s">
        <v>1409</v>
      </c>
      <c r="D9961" s="126" t="s">
        <v>17500</v>
      </c>
    </row>
    <row r="9962" spans="1:4" ht="15" x14ac:dyDescent="0.2">
      <c r="A9962" s="33">
        <v>4729</v>
      </c>
      <c r="B9962" s="124" t="s">
        <v>23583</v>
      </c>
      <c r="C9962" s="125" t="s">
        <v>1407</v>
      </c>
      <c r="D9962" s="126" t="s">
        <v>23584</v>
      </c>
    </row>
    <row r="9963" spans="1:4" ht="15" x14ac:dyDescent="0.2">
      <c r="A9963" s="33">
        <v>4720</v>
      </c>
      <c r="B9963" s="124" t="s">
        <v>23585</v>
      </c>
      <c r="C9963" s="125" t="s">
        <v>1407</v>
      </c>
      <c r="D9963" s="126" t="s">
        <v>14642</v>
      </c>
    </row>
    <row r="9964" spans="1:4" ht="15" x14ac:dyDescent="0.2">
      <c r="A9964" s="33">
        <v>4721</v>
      </c>
      <c r="B9964" s="124" t="s">
        <v>23586</v>
      </c>
      <c r="C9964" s="125" t="s">
        <v>1407</v>
      </c>
      <c r="D9964" s="126" t="s">
        <v>19559</v>
      </c>
    </row>
    <row r="9965" spans="1:4" ht="15" x14ac:dyDescent="0.2">
      <c r="A9965" s="33">
        <v>4718</v>
      </c>
      <c r="B9965" s="124" t="s">
        <v>23587</v>
      </c>
      <c r="C9965" s="125" t="s">
        <v>1407</v>
      </c>
      <c r="D9965" s="126" t="s">
        <v>19559</v>
      </c>
    </row>
    <row r="9966" spans="1:4" ht="15" x14ac:dyDescent="0.2">
      <c r="A9966" s="33">
        <v>4722</v>
      </c>
      <c r="B9966" s="124" t="s">
        <v>23588</v>
      </c>
      <c r="C9966" s="125" t="s">
        <v>1407</v>
      </c>
      <c r="D9966" s="126" t="s">
        <v>19559</v>
      </c>
    </row>
    <row r="9967" spans="1:4" ht="15" x14ac:dyDescent="0.2">
      <c r="A9967" s="33">
        <v>4723</v>
      </c>
      <c r="B9967" s="124" t="s">
        <v>23589</v>
      </c>
      <c r="C9967" s="125" t="s">
        <v>1407</v>
      </c>
      <c r="D9967" s="126" t="s">
        <v>23590</v>
      </c>
    </row>
    <row r="9968" spans="1:4" ht="15" x14ac:dyDescent="0.2">
      <c r="A9968" s="33">
        <v>4727</v>
      </c>
      <c r="B9968" s="124" t="s">
        <v>23591</v>
      </c>
      <c r="C9968" s="125" t="s">
        <v>1407</v>
      </c>
      <c r="D9968" s="126" t="s">
        <v>23592</v>
      </c>
    </row>
    <row r="9969" spans="1:4" ht="15" x14ac:dyDescent="0.2">
      <c r="A9969" s="33">
        <v>4748</v>
      </c>
      <c r="B9969" s="124" t="s">
        <v>23593</v>
      </c>
      <c r="C9969" s="125" t="s">
        <v>1407</v>
      </c>
      <c r="D9969" s="126" t="s">
        <v>13929</v>
      </c>
    </row>
    <row r="9970" spans="1:4" ht="15" x14ac:dyDescent="0.2">
      <c r="A9970" s="33">
        <v>4730</v>
      </c>
      <c r="B9970" s="124" t="s">
        <v>23594</v>
      </c>
      <c r="C9970" s="125" t="s">
        <v>1407</v>
      </c>
      <c r="D9970" s="126" t="s">
        <v>23595</v>
      </c>
    </row>
    <row r="9971" spans="1:4" ht="30" x14ac:dyDescent="0.2">
      <c r="A9971" s="33">
        <v>13186</v>
      </c>
      <c r="B9971" s="124" t="s">
        <v>23596</v>
      </c>
      <c r="C9971" s="125" t="s">
        <v>1407</v>
      </c>
      <c r="D9971" s="126" t="s">
        <v>23597</v>
      </c>
    </row>
    <row r="9972" spans="1:4" ht="30" x14ac:dyDescent="0.2">
      <c r="A9972" s="33">
        <v>10737</v>
      </c>
      <c r="B9972" s="124" t="s">
        <v>23598</v>
      </c>
      <c r="C9972" s="125" t="s">
        <v>1409</v>
      </c>
      <c r="D9972" s="126" t="s">
        <v>23599</v>
      </c>
    </row>
    <row r="9973" spans="1:4" ht="30" x14ac:dyDescent="0.2">
      <c r="A9973" s="33">
        <v>10734</v>
      </c>
      <c r="B9973" s="124" t="s">
        <v>23600</v>
      </c>
      <c r="C9973" s="125" t="s">
        <v>1409</v>
      </c>
      <c r="D9973" s="126" t="s">
        <v>14072</v>
      </c>
    </row>
    <row r="9974" spans="1:4" ht="15" x14ac:dyDescent="0.2">
      <c r="A9974" s="33">
        <v>4708</v>
      </c>
      <c r="B9974" s="124" t="s">
        <v>23601</v>
      </c>
      <c r="C9974" s="125" t="s">
        <v>1409</v>
      </c>
      <c r="D9974" s="126" t="s">
        <v>23602</v>
      </c>
    </row>
    <row r="9975" spans="1:4" ht="30" x14ac:dyDescent="0.2">
      <c r="A9975" s="33">
        <v>4712</v>
      </c>
      <c r="B9975" s="124" t="s">
        <v>23603</v>
      </c>
      <c r="C9975" s="125" t="s">
        <v>1409</v>
      </c>
      <c r="D9975" s="126" t="s">
        <v>2055</v>
      </c>
    </row>
    <row r="9976" spans="1:4" ht="30" x14ac:dyDescent="0.2">
      <c r="A9976" s="33">
        <v>4710</v>
      </c>
      <c r="B9976" s="124" t="s">
        <v>23604</v>
      </c>
      <c r="C9976" s="125" t="s">
        <v>1409</v>
      </c>
      <c r="D9976" s="126" t="s">
        <v>23605</v>
      </c>
    </row>
    <row r="9977" spans="1:4" ht="30" x14ac:dyDescent="0.2">
      <c r="A9977" s="33">
        <v>4746</v>
      </c>
      <c r="B9977" s="124" t="s">
        <v>23606</v>
      </c>
      <c r="C9977" s="125" t="s">
        <v>1407</v>
      </c>
      <c r="D9977" s="126" t="s">
        <v>14514</v>
      </c>
    </row>
    <row r="9978" spans="1:4" ht="15" x14ac:dyDescent="0.2">
      <c r="A9978" s="33">
        <v>4750</v>
      </c>
      <c r="B9978" s="124" t="s">
        <v>23607</v>
      </c>
      <c r="C9978" s="125" t="s">
        <v>1393</v>
      </c>
      <c r="D9978" s="126" t="s">
        <v>7100</v>
      </c>
    </row>
    <row r="9979" spans="1:4" ht="15" x14ac:dyDescent="0.2">
      <c r="A9979" s="33">
        <v>41065</v>
      </c>
      <c r="B9979" s="124" t="s">
        <v>23608</v>
      </c>
      <c r="C9979" s="125" t="s">
        <v>1397</v>
      </c>
      <c r="D9979" s="126" t="s">
        <v>13306</v>
      </c>
    </row>
    <row r="9980" spans="1:4" ht="15" x14ac:dyDescent="0.2">
      <c r="A9980" s="33">
        <v>34747</v>
      </c>
      <c r="B9980" s="124" t="s">
        <v>23609</v>
      </c>
      <c r="C9980" s="125" t="s">
        <v>1394</v>
      </c>
      <c r="D9980" s="126" t="s">
        <v>14506</v>
      </c>
    </row>
    <row r="9981" spans="1:4" ht="15" x14ac:dyDescent="0.2">
      <c r="A9981" s="33">
        <v>4826</v>
      </c>
      <c r="B9981" s="124" t="s">
        <v>23610</v>
      </c>
      <c r="C9981" s="125" t="s">
        <v>1394</v>
      </c>
      <c r="D9981" s="126" t="s">
        <v>23611</v>
      </c>
    </row>
    <row r="9982" spans="1:4" ht="15" x14ac:dyDescent="0.2">
      <c r="A9982" s="33">
        <v>41975</v>
      </c>
      <c r="B9982" s="124" t="s">
        <v>23612</v>
      </c>
      <c r="C9982" s="125" t="s">
        <v>1409</v>
      </c>
      <c r="D9982" s="126" t="s">
        <v>7162</v>
      </c>
    </row>
    <row r="9983" spans="1:4" ht="15" x14ac:dyDescent="0.2">
      <c r="A9983" s="33">
        <v>4825</v>
      </c>
      <c r="B9983" s="124" t="s">
        <v>23613</v>
      </c>
      <c r="C9983" s="125" t="s">
        <v>1394</v>
      </c>
      <c r="D9983" s="126" t="s">
        <v>23614</v>
      </c>
    </row>
    <row r="9984" spans="1:4" ht="15" x14ac:dyDescent="0.2">
      <c r="A9984" s="33">
        <v>34744</v>
      </c>
      <c r="B9984" s="124" t="s">
        <v>23615</v>
      </c>
      <c r="C9984" s="125" t="s">
        <v>1409</v>
      </c>
      <c r="D9984" s="126" t="s">
        <v>233</v>
      </c>
    </row>
    <row r="9985" spans="1:4" ht="30" x14ac:dyDescent="0.2">
      <c r="A9985" s="33">
        <v>39430</v>
      </c>
      <c r="B9985" s="124" t="s">
        <v>23616</v>
      </c>
      <c r="C9985" s="125" t="s">
        <v>14755</v>
      </c>
      <c r="D9985" s="126" t="s">
        <v>820</v>
      </c>
    </row>
    <row r="9986" spans="1:4" ht="30" x14ac:dyDescent="0.2">
      <c r="A9986" s="33">
        <v>39573</v>
      </c>
      <c r="B9986" s="124" t="s">
        <v>23617</v>
      </c>
      <c r="C9986" s="125" t="s">
        <v>14755</v>
      </c>
      <c r="D9986" s="126" t="s">
        <v>192</v>
      </c>
    </row>
    <row r="9987" spans="1:4" ht="30" x14ac:dyDescent="0.2">
      <c r="A9987" s="33">
        <v>38410</v>
      </c>
      <c r="B9987" s="124" t="s">
        <v>23618</v>
      </c>
      <c r="C9987" s="125" t="s">
        <v>14755</v>
      </c>
      <c r="D9987" s="126" t="s">
        <v>13835</v>
      </c>
    </row>
    <row r="9988" spans="1:4" ht="15" x14ac:dyDescent="0.2">
      <c r="A9988" s="33">
        <v>4765</v>
      </c>
      <c r="B9988" s="124" t="s">
        <v>23619</v>
      </c>
      <c r="C9988" s="125" t="s">
        <v>1394</v>
      </c>
      <c r="D9988" s="126" t="s">
        <v>23620</v>
      </c>
    </row>
    <row r="9989" spans="1:4" ht="15" x14ac:dyDescent="0.2">
      <c r="A9989" s="33">
        <v>4767</v>
      </c>
      <c r="B9989" s="124" t="s">
        <v>23621</v>
      </c>
      <c r="C9989" s="125" t="s">
        <v>1394</v>
      </c>
      <c r="D9989" s="126" t="s">
        <v>17077</v>
      </c>
    </row>
    <row r="9990" spans="1:4" ht="15" x14ac:dyDescent="0.2">
      <c r="A9990" s="33">
        <v>4766</v>
      </c>
      <c r="B9990" s="124" t="s">
        <v>23621</v>
      </c>
      <c r="C9990" s="125" t="s">
        <v>1395</v>
      </c>
      <c r="D9990" s="126" t="s">
        <v>4944</v>
      </c>
    </row>
    <row r="9991" spans="1:4" ht="15" x14ac:dyDescent="0.2">
      <c r="A9991" s="33">
        <v>10963</v>
      </c>
      <c r="B9991" s="124" t="s">
        <v>23622</v>
      </c>
      <c r="C9991" s="125" t="s">
        <v>1394</v>
      </c>
      <c r="D9991" s="126" t="s">
        <v>23623</v>
      </c>
    </row>
    <row r="9992" spans="1:4" ht="15" x14ac:dyDescent="0.2">
      <c r="A9992" s="33">
        <v>10962</v>
      </c>
      <c r="B9992" s="124" t="s">
        <v>23624</v>
      </c>
      <c r="C9992" s="125" t="s">
        <v>1395</v>
      </c>
      <c r="D9992" s="126" t="s">
        <v>564</v>
      </c>
    </row>
    <row r="9993" spans="1:4" ht="15" x14ac:dyDescent="0.2">
      <c r="A9993" s="33">
        <v>34742</v>
      </c>
      <c r="B9993" s="124" t="s">
        <v>23625</v>
      </c>
      <c r="C9993" s="125" t="s">
        <v>1395</v>
      </c>
      <c r="D9993" s="126" t="s">
        <v>1545</v>
      </c>
    </row>
    <row r="9994" spans="1:4" ht="15" x14ac:dyDescent="0.2">
      <c r="A9994" s="33">
        <v>4773</v>
      </c>
      <c r="B9994" s="124" t="s">
        <v>23626</v>
      </c>
      <c r="C9994" s="125" t="s">
        <v>1394</v>
      </c>
      <c r="D9994" s="126" t="s">
        <v>23627</v>
      </c>
    </row>
    <row r="9995" spans="1:4" ht="15" x14ac:dyDescent="0.2">
      <c r="A9995" s="33">
        <v>34740</v>
      </c>
      <c r="B9995" s="124" t="s">
        <v>23628</v>
      </c>
      <c r="C9995" s="125" t="s">
        <v>1395</v>
      </c>
      <c r="D9995" s="126" t="s">
        <v>1545</v>
      </c>
    </row>
    <row r="9996" spans="1:4" ht="15" x14ac:dyDescent="0.2">
      <c r="A9996" s="33">
        <v>4774</v>
      </c>
      <c r="B9996" s="124" t="s">
        <v>23629</v>
      </c>
      <c r="C9996" s="125" t="s">
        <v>1395</v>
      </c>
      <c r="D9996" s="126" t="s">
        <v>4944</v>
      </c>
    </row>
    <row r="9997" spans="1:4" ht="15" x14ac:dyDescent="0.2">
      <c r="A9997" s="33">
        <v>4776</v>
      </c>
      <c r="B9997" s="124" t="s">
        <v>23629</v>
      </c>
      <c r="C9997" s="125" t="s">
        <v>1394</v>
      </c>
      <c r="D9997" s="126" t="s">
        <v>23630</v>
      </c>
    </row>
    <row r="9998" spans="1:4" ht="15" x14ac:dyDescent="0.2">
      <c r="A9998" s="33">
        <v>40313</v>
      </c>
      <c r="B9998" s="124" t="s">
        <v>23631</v>
      </c>
      <c r="C9998" s="125" t="s">
        <v>1395</v>
      </c>
      <c r="D9998" s="126" t="s">
        <v>1545</v>
      </c>
    </row>
    <row r="9999" spans="1:4" ht="15" x14ac:dyDescent="0.2">
      <c r="A9999" s="33">
        <v>13340</v>
      </c>
      <c r="B9999" s="124" t="s">
        <v>23632</v>
      </c>
      <c r="C9999" s="125" t="s">
        <v>1394</v>
      </c>
      <c r="D9999" s="126" t="s">
        <v>5493</v>
      </c>
    </row>
    <row r="10000" spans="1:4" ht="15" x14ac:dyDescent="0.2">
      <c r="A10000" s="33">
        <v>10965</v>
      </c>
      <c r="B10000" s="124" t="s">
        <v>23633</v>
      </c>
      <c r="C10000" s="125" t="s">
        <v>1394</v>
      </c>
      <c r="D10000" s="126" t="s">
        <v>7995</v>
      </c>
    </row>
    <row r="10001" spans="1:4" ht="15" x14ac:dyDescent="0.2">
      <c r="A10001" s="33">
        <v>10966</v>
      </c>
      <c r="B10001" s="124" t="s">
        <v>23634</v>
      </c>
      <c r="C10001" s="125" t="s">
        <v>1395</v>
      </c>
      <c r="D10001" s="126" t="s">
        <v>732</v>
      </c>
    </row>
    <row r="10002" spans="1:4" ht="15" x14ac:dyDescent="0.2">
      <c r="A10002" s="33">
        <v>40537</v>
      </c>
      <c r="B10002" s="124" t="s">
        <v>23635</v>
      </c>
      <c r="C10002" s="125" t="s">
        <v>1395</v>
      </c>
      <c r="D10002" s="126" t="s">
        <v>490</v>
      </c>
    </row>
    <row r="10003" spans="1:4" ht="15" x14ac:dyDescent="0.2">
      <c r="A10003" s="33">
        <v>40536</v>
      </c>
      <c r="B10003" s="124" t="s">
        <v>23636</v>
      </c>
      <c r="C10003" s="125" t="s">
        <v>1395</v>
      </c>
      <c r="D10003" s="126" t="s">
        <v>490</v>
      </c>
    </row>
    <row r="10004" spans="1:4" ht="15" x14ac:dyDescent="0.2">
      <c r="A10004" s="33">
        <v>40535</v>
      </c>
      <c r="B10004" s="124" t="s">
        <v>23637</v>
      </c>
      <c r="C10004" s="125" t="s">
        <v>1395</v>
      </c>
      <c r="D10004" s="126" t="s">
        <v>490</v>
      </c>
    </row>
    <row r="10005" spans="1:4" ht="30" x14ac:dyDescent="0.2">
      <c r="A10005" s="33">
        <v>39427</v>
      </c>
      <c r="B10005" s="124" t="s">
        <v>23638</v>
      </c>
      <c r="C10005" s="125" t="s">
        <v>1394</v>
      </c>
      <c r="D10005" s="126" t="s">
        <v>414</v>
      </c>
    </row>
    <row r="10006" spans="1:4" ht="15" x14ac:dyDescent="0.2">
      <c r="A10006" s="33">
        <v>39424</v>
      </c>
      <c r="B10006" s="124" t="s">
        <v>23639</v>
      </c>
      <c r="C10006" s="125" t="s">
        <v>1394</v>
      </c>
      <c r="D10006" s="126" t="s">
        <v>791</v>
      </c>
    </row>
    <row r="10007" spans="1:4" ht="15" x14ac:dyDescent="0.2">
      <c r="A10007" s="33">
        <v>39425</v>
      </c>
      <c r="B10007" s="124" t="s">
        <v>23640</v>
      </c>
      <c r="C10007" s="125" t="s">
        <v>1394</v>
      </c>
      <c r="D10007" s="126" t="s">
        <v>277</v>
      </c>
    </row>
    <row r="10008" spans="1:4" ht="15" x14ac:dyDescent="0.2">
      <c r="A10008" s="33">
        <v>40664</v>
      </c>
      <c r="B10008" s="124" t="s">
        <v>23641</v>
      </c>
      <c r="C10008" s="125" t="s">
        <v>1395</v>
      </c>
      <c r="D10008" s="126" t="s">
        <v>2618</v>
      </c>
    </row>
    <row r="10009" spans="1:4" ht="15" x14ac:dyDescent="0.2">
      <c r="A10009" s="33">
        <v>34360</v>
      </c>
      <c r="B10009" s="124" t="s">
        <v>23642</v>
      </c>
      <c r="C10009" s="125" t="s">
        <v>1395</v>
      </c>
      <c r="D10009" s="126" t="s">
        <v>947</v>
      </c>
    </row>
    <row r="10010" spans="1:4" ht="15" x14ac:dyDescent="0.2">
      <c r="A10010" s="33">
        <v>20259</v>
      </c>
      <c r="B10010" s="124" t="s">
        <v>23643</v>
      </c>
      <c r="C10010" s="125" t="s">
        <v>1394</v>
      </c>
      <c r="D10010" s="126" t="s">
        <v>18439</v>
      </c>
    </row>
    <row r="10011" spans="1:4" ht="30" x14ac:dyDescent="0.2">
      <c r="A10011" s="33">
        <v>14077</v>
      </c>
      <c r="B10011" s="124" t="s">
        <v>23644</v>
      </c>
      <c r="C10011" s="125" t="s">
        <v>1394</v>
      </c>
      <c r="D10011" s="126" t="s">
        <v>23645</v>
      </c>
    </row>
    <row r="10012" spans="1:4" ht="30" x14ac:dyDescent="0.2">
      <c r="A10012" s="33">
        <v>3678</v>
      </c>
      <c r="B10012" s="124" t="s">
        <v>23646</v>
      </c>
      <c r="C10012" s="125" t="s">
        <v>1394</v>
      </c>
      <c r="D10012" s="126" t="s">
        <v>18126</v>
      </c>
    </row>
    <row r="10013" spans="1:4" ht="30" x14ac:dyDescent="0.2">
      <c r="A10013" s="33">
        <v>39418</v>
      </c>
      <c r="B10013" s="124" t="s">
        <v>23647</v>
      </c>
      <c r="C10013" s="125" t="s">
        <v>1394</v>
      </c>
      <c r="D10013" s="126" t="s">
        <v>840</v>
      </c>
    </row>
    <row r="10014" spans="1:4" ht="30" x14ac:dyDescent="0.2">
      <c r="A10014" s="33">
        <v>39419</v>
      </c>
      <c r="B10014" s="124" t="s">
        <v>23648</v>
      </c>
      <c r="C10014" s="125" t="s">
        <v>1394</v>
      </c>
      <c r="D10014" s="126" t="s">
        <v>16424</v>
      </c>
    </row>
    <row r="10015" spans="1:4" ht="30" x14ac:dyDescent="0.2">
      <c r="A10015" s="33">
        <v>39420</v>
      </c>
      <c r="B10015" s="124" t="s">
        <v>23649</v>
      </c>
      <c r="C10015" s="125" t="s">
        <v>1394</v>
      </c>
      <c r="D10015" s="126" t="s">
        <v>1213</v>
      </c>
    </row>
    <row r="10016" spans="1:4" ht="15" x14ac:dyDescent="0.2">
      <c r="A10016" s="33">
        <v>39571</v>
      </c>
      <c r="B10016" s="124" t="s">
        <v>23650</v>
      </c>
      <c r="C10016" s="125" t="s">
        <v>1394</v>
      </c>
      <c r="D10016" s="126" t="s">
        <v>1292</v>
      </c>
    </row>
    <row r="10017" spans="1:4" ht="30" x14ac:dyDescent="0.2">
      <c r="A10017" s="33">
        <v>39421</v>
      </c>
      <c r="B10017" s="124" t="s">
        <v>23651</v>
      </c>
      <c r="C10017" s="125" t="s">
        <v>1394</v>
      </c>
      <c r="D10017" s="126" t="s">
        <v>455</v>
      </c>
    </row>
    <row r="10018" spans="1:4" ht="30" x14ac:dyDescent="0.2">
      <c r="A10018" s="33">
        <v>39422</v>
      </c>
      <c r="B10018" s="124" t="s">
        <v>23652</v>
      </c>
      <c r="C10018" s="125" t="s">
        <v>1394</v>
      </c>
      <c r="D10018" s="126" t="s">
        <v>13812</v>
      </c>
    </row>
    <row r="10019" spans="1:4" ht="30" x14ac:dyDescent="0.2">
      <c r="A10019" s="33">
        <v>39423</v>
      </c>
      <c r="B10019" s="124" t="s">
        <v>23653</v>
      </c>
      <c r="C10019" s="125" t="s">
        <v>1394</v>
      </c>
      <c r="D10019" s="126" t="s">
        <v>4055</v>
      </c>
    </row>
    <row r="10020" spans="1:4" ht="30" x14ac:dyDescent="0.2">
      <c r="A10020" s="33">
        <v>39426</v>
      </c>
      <c r="B10020" s="124" t="s">
        <v>23654</v>
      </c>
      <c r="C10020" s="125" t="s">
        <v>1394</v>
      </c>
      <c r="D10020" s="126" t="s">
        <v>944</v>
      </c>
    </row>
    <row r="10021" spans="1:4" ht="30" x14ac:dyDescent="0.2">
      <c r="A10021" s="33">
        <v>39429</v>
      </c>
      <c r="B10021" s="124" t="s">
        <v>23655</v>
      </c>
      <c r="C10021" s="125" t="s">
        <v>1394</v>
      </c>
      <c r="D10021" s="126" t="s">
        <v>578</v>
      </c>
    </row>
    <row r="10022" spans="1:4" ht="30" x14ac:dyDescent="0.2">
      <c r="A10022" s="33">
        <v>39428</v>
      </c>
      <c r="B10022" s="124" t="s">
        <v>23656</v>
      </c>
      <c r="C10022" s="125" t="s">
        <v>1394</v>
      </c>
      <c r="D10022" s="126" t="s">
        <v>274</v>
      </c>
    </row>
    <row r="10023" spans="1:4" ht="30" x14ac:dyDescent="0.2">
      <c r="A10023" s="33">
        <v>39572</v>
      </c>
      <c r="B10023" s="124" t="s">
        <v>23657</v>
      </c>
      <c r="C10023" s="125" t="s">
        <v>1394</v>
      </c>
      <c r="D10023" s="126" t="s">
        <v>280</v>
      </c>
    </row>
    <row r="10024" spans="1:4" ht="30" x14ac:dyDescent="0.2">
      <c r="A10024" s="33">
        <v>39570</v>
      </c>
      <c r="B10024" s="124" t="s">
        <v>23658</v>
      </c>
      <c r="C10024" s="125" t="s">
        <v>1394</v>
      </c>
      <c r="D10024" s="126" t="s">
        <v>239</v>
      </c>
    </row>
    <row r="10025" spans="1:4" ht="30" x14ac:dyDescent="0.2">
      <c r="A10025" s="33">
        <v>39569</v>
      </c>
      <c r="B10025" s="124" t="s">
        <v>23659</v>
      </c>
      <c r="C10025" s="125" t="s">
        <v>1394</v>
      </c>
      <c r="D10025" s="126" t="s">
        <v>407</v>
      </c>
    </row>
    <row r="10026" spans="1:4" ht="30" x14ac:dyDescent="0.2">
      <c r="A10026" s="33">
        <v>11552</v>
      </c>
      <c r="B10026" s="124" t="s">
        <v>23660</v>
      </c>
      <c r="C10026" s="125" t="s">
        <v>1394</v>
      </c>
      <c r="D10026" s="126" t="s">
        <v>646</v>
      </c>
    </row>
    <row r="10027" spans="1:4" ht="30" x14ac:dyDescent="0.2">
      <c r="A10027" s="33">
        <v>40598</v>
      </c>
      <c r="B10027" s="124" t="s">
        <v>23661</v>
      </c>
      <c r="C10027" s="125" t="s">
        <v>1395</v>
      </c>
      <c r="D10027" s="126" t="s">
        <v>490</v>
      </c>
    </row>
    <row r="10028" spans="1:4" ht="15" x14ac:dyDescent="0.2">
      <c r="A10028" s="33">
        <v>39029</v>
      </c>
      <c r="B10028" s="124" t="s">
        <v>23662</v>
      </c>
      <c r="C10028" s="125" t="s">
        <v>1394</v>
      </c>
      <c r="D10028" s="126" t="s">
        <v>550</v>
      </c>
    </row>
    <row r="10029" spans="1:4" ht="15" x14ac:dyDescent="0.2">
      <c r="A10029" s="33">
        <v>39028</v>
      </c>
      <c r="B10029" s="124" t="s">
        <v>23663</v>
      </c>
      <c r="C10029" s="125" t="s">
        <v>1394</v>
      </c>
      <c r="D10029" s="126" t="s">
        <v>477</v>
      </c>
    </row>
    <row r="10030" spans="1:4" ht="15" x14ac:dyDescent="0.2">
      <c r="A10030" s="33">
        <v>39328</v>
      </c>
      <c r="B10030" s="124" t="s">
        <v>23664</v>
      </c>
      <c r="C10030" s="125" t="s">
        <v>1394</v>
      </c>
      <c r="D10030" s="126" t="s">
        <v>286</v>
      </c>
    </row>
    <row r="10031" spans="1:4" ht="45" x14ac:dyDescent="0.2">
      <c r="A10031" s="33">
        <v>38541</v>
      </c>
      <c r="B10031" s="124" t="s">
        <v>23665</v>
      </c>
      <c r="C10031" s="125" t="s">
        <v>14755</v>
      </c>
      <c r="D10031" s="126" t="s">
        <v>23666</v>
      </c>
    </row>
    <row r="10032" spans="1:4" ht="45" x14ac:dyDescent="0.2">
      <c r="A10032" s="33">
        <v>38542</v>
      </c>
      <c r="B10032" s="124" t="s">
        <v>23667</v>
      </c>
      <c r="C10032" s="125" t="s">
        <v>14755</v>
      </c>
      <c r="D10032" s="126" t="s">
        <v>23668</v>
      </c>
    </row>
    <row r="10033" spans="1:4" ht="45" x14ac:dyDescent="0.2">
      <c r="A10033" s="33">
        <v>38543</v>
      </c>
      <c r="B10033" s="124" t="s">
        <v>23669</v>
      </c>
      <c r="C10033" s="125" t="s">
        <v>14755</v>
      </c>
      <c r="D10033" s="126" t="s">
        <v>23670</v>
      </c>
    </row>
    <row r="10034" spans="1:4" ht="30" x14ac:dyDescent="0.2">
      <c r="A10034" s="33">
        <v>40406</v>
      </c>
      <c r="B10034" s="124" t="s">
        <v>23671</v>
      </c>
      <c r="C10034" s="125" t="s">
        <v>14755</v>
      </c>
      <c r="D10034" s="126" t="s">
        <v>23672</v>
      </c>
    </row>
    <row r="10035" spans="1:4" ht="30" x14ac:dyDescent="0.2">
      <c r="A10035" s="33">
        <v>40789</v>
      </c>
      <c r="B10035" s="124" t="s">
        <v>23673</v>
      </c>
      <c r="C10035" s="125" t="s">
        <v>14755</v>
      </c>
      <c r="D10035" s="126" t="s">
        <v>23674</v>
      </c>
    </row>
    <row r="10036" spans="1:4" ht="30" x14ac:dyDescent="0.2">
      <c r="A10036" s="33">
        <v>40791</v>
      </c>
      <c r="B10036" s="124" t="s">
        <v>23675</v>
      </c>
      <c r="C10036" s="125" t="s">
        <v>14755</v>
      </c>
      <c r="D10036" s="126" t="s">
        <v>23676</v>
      </c>
    </row>
    <row r="10037" spans="1:4" ht="30" x14ac:dyDescent="0.2">
      <c r="A10037" s="33">
        <v>11651</v>
      </c>
      <c r="B10037" s="124" t="s">
        <v>23677</v>
      </c>
      <c r="C10037" s="125" t="s">
        <v>14755</v>
      </c>
      <c r="D10037" s="126" t="s">
        <v>23678</v>
      </c>
    </row>
    <row r="10038" spans="1:4" ht="30" x14ac:dyDescent="0.2">
      <c r="A10038" s="33">
        <v>42002</v>
      </c>
      <c r="B10038" s="124" t="s">
        <v>23679</v>
      </c>
      <c r="C10038" s="125" t="s">
        <v>14755</v>
      </c>
      <c r="D10038" s="126" t="s">
        <v>23680</v>
      </c>
    </row>
    <row r="10039" spans="1:4" ht="30" x14ac:dyDescent="0.2">
      <c r="A10039" s="33">
        <v>40435</v>
      </c>
      <c r="B10039" s="124" t="s">
        <v>23681</v>
      </c>
      <c r="C10039" s="125" t="s">
        <v>14755</v>
      </c>
      <c r="D10039" s="126" t="s">
        <v>23682</v>
      </c>
    </row>
    <row r="10040" spans="1:4" ht="30" x14ac:dyDescent="0.2">
      <c r="A10040" s="33">
        <v>39012</v>
      </c>
      <c r="B10040" s="124" t="s">
        <v>23683</v>
      </c>
      <c r="C10040" s="125" t="s">
        <v>14755</v>
      </c>
      <c r="D10040" s="126" t="s">
        <v>23684</v>
      </c>
    </row>
    <row r="10041" spans="1:4" ht="15" x14ac:dyDescent="0.2">
      <c r="A10041" s="33">
        <v>5327</v>
      </c>
      <c r="B10041" s="124" t="s">
        <v>23685</v>
      </c>
      <c r="C10041" s="125" t="s">
        <v>1395</v>
      </c>
      <c r="D10041" s="126" t="s">
        <v>19874</v>
      </c>
    </row>
    <row r="10042" spans="1:4" ht="15" x14ac:dyDescent="0.2">
      <c r="A10042" s="33">
        <v>35274</v>
      </c>
      <c r="B10042" s="124" t="s">
        <v>23686</v>
      </c>
      <c r="C10042" s="125" t="s">
        <v>1394</v>
      </c>
      <c r="D10042" s="126" t="s">
        <v>1427</v>
      </c>
    </row>
    <row r="10043" spans="1:4" ht="15" x14ac:dyDescent="0.2">
      <c r="A10043" s="33">
        <v>35275</v>
      </c>
      <c r="B10043" s="124" t="s">
        <v>23687</v>
      </c>
      <c r="C10043" s="125" t="s">
        <v>1394</v>
      </c>
      <c r="D10043" s="126" t="s">
        <v>13839</v>
      </c>
    </row>
    <row r="10044" spans="1:4" ht="15" x14ac:dyDescent="0.2">
      <c r="A10044" s="33">
        <v>35276</v>
      </c>
      <c r="B10044" s="124" t="s">
        <v>23688</v>
      </c>
      <c r="C10044" s="125" t="s">
        <v>1394</v>
      </c>
      <c r="D10044" s="126" t="s">
        <v>13840</v>
      </c>
    </row>
    <row r="10045" spans="1:4" ht="15" x14ac:dyDescent="0.2">
      <c r="A10045" s="33">
        <v>38386</v>
      </c>
      <c r="B10045" s="124" t="s">
        <v>23689</v>
      </c>
      <c r="C10045" s="125" t="s">
        <v>14755</v>
      </c>
      <c r="D10045" s="126" t="s">
        <v>13557</v>
      </c>
    </row>
    <row r="10046" spans="1:4" ht="15" x14ac:dyDescent="0.2">
      <c r="A10046" s="33">
        <v>11091</v>
      </c>
      <c r="B10046" s="124" t="s">
        <v>23690</v>
      </c>
      <c r="C10046" s="125" t="s">
        <v>14755</v>
      </c>
      <c r="D10046" s="126" t="s">
        <v>392</v>
      </c>
    </row>
    <row r="10047" spans="1:4" ht="30" x14ac:dyDescent="0.2">
      <c r="A10047" s="33">
        <v>37586</v>
      </c>
      <c r="B10047" s="124" t="s">
        <v>23691</v>
      </c>
      <c r="C10047" s="125" t="s">
        <v>1404</v>
      </c>
      <c r="D10047" s="126" t="s">
        <v>725</v>
      </c>
    </row>
    <row r="10048" spans="1:4" ht="15" x14ac:dyDescent="0.2">
      <c r="A10048" s="33">
        <v>37395</v>
      </c>
      <c r="B10048" s="124" t="s">
        <v>23692</v>
      </c>
      <c r="C10048" s="125" t="s">
        <v>1404</v>
      </c>
      <c r="D10048" s="126" t="s">
        <v>13841</v>
      </c>
    </row>
    <row r="10049" spans="1:4" ht="15" x14ac:dyDescent="0.2">
      <c r="A10049" s="33">
        <v>14147</v>
      </c>
      <c r="B10049" s="124" t="s">
        <v>23693</v>
      </c>
      <c r="C10049" s="125" t="s">
        <v>1404</v>
      </c>
      <c r="D10049" s="126" t="s">
        <v>6970</v>
      </c>
    </row>
    <row r="10050" spans="1:4" ht="15" x14ac:dyDescent="0.2">
      <c r="A10050" s="33">
        <v>37396</v>
      </c>
      <c r="B10050" s="124" t="s">
        <v>23694</v>
      </c>
      <c r="C10050" s="125" t="s">
        <v>1404</v>
      </c>
      <c r="D10050" s="126" t="s">
        <v>8090</v>
      </c>
    </row>
    <row r="10051" spans="1:4" ht="15" x14ac:dyDescent="0.2">
      <c r="A10051" s="33">
        <v>37397</v>
      </c>
      <c r="B10051" s="124" t="s">
        <v>23695</v>
      </c>
      <c r="C10051" s="125" t="s">
        <v>1404</v>
      </c>
      <c r="D10051" s="126" t="s">
        <v>5379</v>
      </c>
    </row>
    <row r="10052" spans="1:4" ht="15" x14ac:dyDescent="0.2">
      <c r="A10052" s="33">
        <v>11559</v>
      </c>
      <c r="B10052" s="124" t="s">
        <v>23696</v>
      </c>
      <c r="C10052" s="125" t="s">
        <v>14755</v>
      </c>
      <c r="D10052" s="126" t="s">
        <v>5026</v>
      </c>
    </row>
    <row r="10053" spans="1:4" ht="30" x14ac:dyDescent="0.2">
      <c r="A10053" s="33">
        <v>444</v>
      </c>
      <c r="B10053" s="124" t="s">
        <v>23697</v>
      </c>
      <c r="C10053" s="125" t="s">
        <v>14755</v>
      </c>
      <c r="D10053" s="126" t="s">
        <v>527</v>
      </c>
    </row>
    <row r="10054" spans="1:4" ht="30" x14ac:dyDescent="0.2">
      <c r="A10054" s="33">
        <v>445</v>
      </c>
      <c r="B10054" s="124" t="s">
        <v>23698</v>
      </c>
      <c r="C10054" s="125" t="s">
        <v>14755</v>
      </c>
      <c r="D10054" s="126" t="s">
        <v>376</v>
      </c>
    </row>
    <row r="10055" spans="1:4" ht="15" x14ac:dyDescent="0.2">
      <c r="A10055" s="33">
        <v>4783</v>
      </c>
      <c r="B10055" s="124" t="s">
        <v>23699</v>
      </c>
      <c r="C10055" s="125" t="s">
        <v>1393</v>
      </c>
      <c r="D10055" s="126" t="s">
        <v>7100</v>
      </c>
    </row>
    <row r="10056" spans="1:4" ht="15" x14ac:dyDescent="0.2">
      <c r="A10056" s="33">
        <v>41079</v>
      </c>
      <c r="B10056" s="124" t="s">
        <v>23700</v>
      </c>
      <c r="C10056" s="125" t="s">
        <v>1397</v>
      </c>
      <c r="D10056" s="126" t="s">
        <v>13306</v>
      </c>
    </row>
    <row r="10057" spans="1:4" ht="15" x14ac:dyDescent="0.2">
      <c r="A10057" s="33">
        <v>12874</v>
      </c>
      <c r="B10057" s="124" t="s">
        <v>23701</v>
      </c>
      <c r="C10057" s="125" t="s">
        <v>1393</v>
      </c>
      <c r="D10057" s="126" t="s">
        <v>3196</v>
      </c>
    </row>
    <row r="10058" spans="1:4" ht="15" x14ac:dyDescent="0.2">
      <c r="A10058" s="33">
        <v>41082</v>
      </c>
      <c r="B10058" s="124" t="s">
        <v>23702</v>
      </c>
      <c r="C10058" s="125" t="s">
        <v>1397</v>
      </c>
      <c r="D10058" s="126" t="s">
        <v>23703</v>
      </c>
    </row>
    <row r="10059" spans="1:4" ht="15" x14ac:dyDescent="0.2">
      <c r="A10059" s="33">
        <v>4785</v>
      </c>
      <c r="B10059" s="124" t="s">
        <v>23704</v>
      </c>
      <c r="C10059" s="125" t="s">
        <v>1393</v>
      </c>
      <c r="D10059" s="126" t="s">
        <v>3659</v>
      </c>
    </row>
    <row r="10060" spans="1:4" ht="15" x14ac:dyDescent="0.2">
      <c r="A10060" s="33">
        <v>41081</v>
      </c>
      <c r="B10060" s="124" t="s">
        <v>23705</v>
      </c>
      <c r="C10060" s="125" t="s">
        <v>1397</v>
      </c>
      <c r="D10060" s="126" t="s">
        <v>23706</v>
      </c>
    </row>
    <row r="10061" spans="1:4" ht="15" x14ac:dyDescent="0.2">
      <c r="A10061" s="33">
        <v>4801</v>
      </c>
      <c r="B10061" s="124" t="s">
        <v>23707</v>
      </c>
      <c r="C10061" s="125" t="s">
        <v>1409</v>
      </c>
      <c r="D10061" s="126" t="s">
        <v>23708</v>
      </c>
    </row>
    <row r="10062" spans="1:4" ht="15" x14ac:dyDescent="0.2">
      <c r="A10062" s="33">
        <v>4794</v>
      </c>
      <c r="B10062" s="124" t="s">
        <v>23709</v>
      </c>
      <c r="C10062" s="125" t="s">
        <v>1409</v>
      </c>
      <c r="D10062" s="126" t="s">
        <v>23710</v>
      </c>
    </row>
    <row r="10063" spans="1:4" ht="15" x14ac:dyDescent="0.2">
      <c r="A10063" s="33">
        <v>4796</v>
      </c>
      <c r="B10063" s="124" t="s">
        <v>23711</v>
      </c>
      <c r="C10063" s="125" t="s">
        <v>1409</v>
      </c>
      <c r="D10063" s="126" t="s">
        <v>23712</v>
      </c>
    </row>
    <row r="10064" spans="1:4" ht="15" x14ac:dyDescent="0.2">
      <c r="A10064" s="33">
        <v>4800</v>
      </c>
      <c r="B10064" s="124" t="s">
        <v>23713</v>
      </c>
      <c r="C10064" s="125" t="s">
        <v>1409</v>
      </c>
      <c r="D10064" s="126" t="s">
        <v>13769</v>
      </c>
    </row>
    <row r="10065" spans="1:4" ht="15" x14ac:dyDescent="0.2">
      <c r="A10065" s="33">
        <v>4795</v>
      </c>
      <c r="B10065" s="124" t="s">
        <v>23714</v>
      </c>
      <c r="C10065" s="125" t="s">
        <v>1409</v>
      </c>
      <c r="D10065" s="126" t="s">
        <v>23715</v>
      </c>
    </row>
    <row r="10066" spans="1:4" ht="45" x14ac:dyDescent="0.2">
      <c r="A10066" s="33">
        <v>39694</v>
      </c>
      <c r="B10066" s="124" t="s">
        <v>23716</v>
      </c>
      <c r="C10066" s="125" t="s">
        <v>1409</v>
      </c>
      <c r="D10066" s="126" t="s">
        <v>23717</v>
      </c>
    </row>
    <row r="10067" spans="1:4" ht="15" x14ac:dyDescent="0.2">
      <c r="A10067" s="33">
        <v>1292</v>
      </c>
      <c r="B10067" s="124" t="s">
        <v>23718</v>
      </c>
      <c r="C10067" s="125" t="s">
        <v>1409</v>
      </c>
      <c r="D10067" s="126" t="s">
        <v>13419</v>
      </c>
    </row>
    <row r="10068" spans="1:4" ht="15" x14ac:dyDescent="0.2">
      <c r="A10068" s="33">
        <v>1287</v>
      </c>
      <c r="B10068" s="124" t="s">
        <v>23719</v>
      </c>
      <c r="C10068" s="125" t="s">
        <v>1409</v>
      </c>
      <c r="D10068" s="126" t="s">
        <v>670</v>
      </c>
    </row>
    <row r="10069" spans="1:4" ht="30" x14ac:dyDescent="0.2">
      <c r="A10069" s="33">
        <v>1297</v>
      </c>
      <c r="B10069" s="124" t="s">
        <v>23720</v>
      </c>
      <c r="C10069" s="125" t="s">
        <v>1409</v>
      </c>
      <c r="D10069" s="126" t="s">
        <v>2483</v>
      </c>
    </row>
    <row r="10070" spans="1:4" ht="30" x14ac:dyDescent="0.2">
      <c r="A10070" s="33">
        <v>4786</v>
      </c>
      <c r="B10070" s="124" t="s">
        <v>23721</v>
      </c>
      <c r="C10070" s="125" t="s">
        <v>1409</v>
      </c>
      <c r="D10070" s="126" t="s">
        <v>1024</v>
      </c>
    </row>
    <row r="10071" spans="1:4" ht="30" x14ac:dyDescent="0.2">
      <c r="A10071" s="33">
        <v>10840</v>
      </c>
      <c r="B10071" s="124" t="s">
        <v>23722</v>
      </c>
      <c r="C10071" s="125" t="s">
        <v>1409</v>
      </c>
      <c r="D10071" s="126" t="s">
        <v>259</v>
      </c>
    </row>
    <row r="10072" spans="1:4" ht="30" x14ac:dyDescent="0.2">
      <c r="A10072" s="33">
        <v>10841</v>
      </c>
      <c r="B10072" s="124" t="s">
        <v>23723</v>
      </c>
      <c r="C10072" s="125" t="s">
        <v>1409</v>
      </c>
      <c r="D10072" s="126" t="s">
        <v>23724</v>
      </c>
    </row>
    <row r="10073" spans="1:4" ht="30" x14ac:dyDescent="0.2">
      <c r="A10073" s="33">
        <v>25980</v>
      </c>
      <c r="B10073" s="124" t="s">
        <v>23725</v>
      </c>
      <c r="C10073" s="125" t="s">
        <v>1409</v>
      </c>
      <c r="D10073" s="126" t="s">
        <v>18432</v>
      </c>
    </row>
    <row r="10074" spans="1:4" ht="30" x14ac:dyDescent="0.2">
      <c r="A10074" s="33">
        <v>10842</v>
      </c>
      <c r="B10074" s="124" t="s">
        <v>23726</v>
      </c>
      <c r="C10074" s="125" t="s">
        <v>1409</v>
      </c>
      <c r="D10074" s="126" t="s">
        <v>14369</v>
      </c>
    </row>
    <row r="10075" spans="1:4" ht="15" x14ac:dyDescent="0.2">
      <c r="A10075" s="33">
        <v>21108</v>
      </c>
      <c r="B10075" s="124" t="s">
        <v>23727</v>
      </c>
      <c r="C10075" s="125" t="s">
        <v>1409</v>
      </c>
      <c r="D10075" s="126" t="s">
        <v>23728</v>
      </c>
    </row>
    <row r="10076" spans="1:4" ht="15" x14ac:dyDescent="0.2">
      <c r="A10076" s="33">
        <v>38180</v>
      </c>
      <c r="B10076" s="124" t="s">
        <v>23729</v>
      </c>
      <c r="C10076" s="125" t="s">
        <v>1409</v>
      </c>
      <c r="D10076" s="126" t="s">
        <v>23730</v>
      </c>
    </row>
    <row r="10077" spans="1:4" ht="15" x14ac:dyDescent="0.2">
      <c r="A10077" s="33">
        <v>40648</v>
      </c>
      <c r="B10077" s="124" t="s">
        <v>23731</v>
      </c>
      <c r="C10077" s="125" t="s">
        <v>1409</v>
      </c>
      <c r="D10077" s="126" t="s">
        <v>13845</v>
      </c>
    </row>
    <row r="10078" spans="1:4" ht="15" x14ac:dyDescent="0.2">
      <c r="A10078" s="33">
        <v>40649</v>
      </c>
      <c r="B10078" s="124" t="s">
        <v>23732</v>
      </c>
      <c r="C10078" s="125" t="s">
        <v>1409</v>
      </c>
      <c r="D10078" s="126" t="s">
        <v>823</v>
      </c>
    </row>
    <row r="10079" spans="1:4" ht="15" x14ac:dyDescent="0.2">
      <c r="A10079" s="33">
        <v>40650</v>
      </c>
      <c r="B10079" s="124" t="s">
        <v>23733</v>
      </c>
      <c r="C10079" s="125" t="s">
        <v>1409</v>
      </c>
      <c r="D10079" s="126" t="s">
        <v>13846</v>
      </c>
    </row>
    <row r="10080" spans="1:4" ht="15" x14ac:dyDescent="0.2">
      <c r="A10080" s="33">
        <v>40651</v>
      </c>
      <c r="B10080" s="124" t="s">
        <v>23734</v>
      </c>
      <c r="C10080" s="125" t="s">
        <v>1409</v>
      </c>
      <c r="D10080" s="126" t="s">
        <v>13847</v>
      </c>
    </row>
    <row r="10081" spans="1:4" ht="15" x14ac:dyDescent="0.2">
      <c r="A10081" s="33">
        <v>40652</v>
      </c>
      <c r="B10081" s="124" t="s">
        <v>23735</v>
      </c>
      <c r="C10081" s="125" t="s">
        <v>1409</v>
      </c>
      <c r="D10081" s="126" t="s">
        <v>13843</v>
      </c>
    </row>
    <row r="10082" spans="1:4" ht="30" x14ac:dyDescent="0.2">
      <c r="A10082" s="33">
        <v>40647</v>
      </c>
      <c r="B10082" s="124" t="s">
        <v>23736</v>
      </c>
      <c r="C10082" s="125" t="s">
        <v>1409</v>
      </c>
      <c r="D10082" s="126" t="s">
        <v>13848</v>
      </c>
    </row>
    <row r="10083" spans="1:4" ht="15" x14ac:dyDescent="0.2">
      <c r="A10083" s="33">
        <v>40653</v>
      </c>
      <c r="B10083" s="124" t="s">
        <v>23737</v>
      </c>
      <c r="C10083" s="125" t="s">
        <v>1409</v>
      </c>
      <c r="D10083" s="126" t="s">
        <v>441</v>
      </c>
    </row>
    <row r="10084" spans="1:4" ht="15" x14ac:dyDescent="0.2">
      <c r="A10084" s="33">
        <v>36178</v>
      </c>
      <c r="B10084" s="124" t="s">
        <v>23738</v>
      </c>
      <c r="C10084" s="125" t="s">
        <v>14755</v>
      </c>
      <c r="D10084" s="126" t="s">
        <v>1243</v>
      </c>
    </row>
    <row r="10085" spans="1:4" ht="15" x14ac:dyDescent="0.2">
      <c r="A10085" s="33">
        <v>38195</v>
      </c>
      <c r="B10085" s="124" t="s">
        <v>23739</v>
      </c>
      <c r="C10085" s="125" t="s">
        <v>1409</v>
      </c>
      <c r="D10085" s="126" t="s">
        <v>757</v>
      </c>
    </row>
    <row r="10086" spans="1:4" ht="15" x14ac:dyDescent="0.2">
      <c r="A10086" s="33">
        <v>38181</v>
      </c>
      <c r="B10086" s="124" t="s">
        <v>23740</v>
      </c>
      <c r="C10086" s="125" t="s">
        <v>1409</v>
      </c>
      <c r="D10086" s="126" t="s">
        <v>23741</v>
      </c>
    </row>
    <row r="10087" spans="1:4" ht="15" x14ac:dyDescent="0.2">
      <c r="A10087" s="33">
        <v>38182</v>
      </c>
      <c r="B10087" s="124" t="s">
        <v>23742</v>
      </c>
      <c r="C10087" s="125" t="s">
        <v>1409</v>
      </c>
      <c r="D10087" s="126" t="s">
        <v>14569</v>
      </c>
    </row>
    <row r="10088" spans="1:4" ht="15" x14ac:dyDescent="0.2">
      <c r="A10088" s="33">
        <v>38186</v>
      </c>
      <c r="B10088" s="124" t="s">
        <v>23743</v>
      </c>
      <c r="C10088" s="125" t="s">
        <v>1409</v>
      </c>
      <c r="D10088" s="126" t="s">
        <v>23744</v>
      </c>
    </row>
    <row r="10089" spans="1:4" ht="15" x14ac:dyDescent="0.2">
      <c r="A10089" s="33">
        <v>38185</v>
      </c>
      <c r="B10089" s="124" t="s">
        <v>23745</v>
      </c>
      <c r="C10089" s="125" t="s">
        <v>1409</v>
      </c>
      <c r="D10089" s="126" t="s">
        <v>23746</v>
      </c>
    </row>
    <row r="10090" spans="1:4" ht="30" x14ac:dyDescent="0.2">
      <c r="A10090" s="33">
        <v>40654</v>
      </c>
      <c r="B10090" s="124" t="s">
        <v>23747</v>
      </c>
      <c r="C10090" s="125" t="s">
        <v>1409</v>
      </c>
      <c r="D10090" s="126" t="s">
        <v>13850</v>
      </c>
    </row>
    <row r="10091" spans="1:4" ht="30" x14ac:dyDescent="0.2">
      <c r="A10091" s="33">
        <v>25981</v>
      </c>
      <c r="B10091" s="124" t="s">
        <v>23748</v>
      </c>
      <c r="C10091" s="125" t="s">
        <v>1409</v>
      </c>
      <c r="D10091" s="126" t="s">
        <v>14624</v>
      </c>
    </row>
    <row r="10092" spans="1:4" ht="30" x14ac:dyDescent="0.2">
      <c r="A10092" s="33">
        <v>4822</v>
      </c>
      <c r="B10092" s="124" t="s">
        <v>23749</v>
      </c>
      <c r="C10092" s="125" t="s">
        <v>1409</v>
      </c>
      <c r="D10092" s="126" t="s">
        <v>23750</v>
      </c>
    </row>
    <row r="10093" spans="1:4" ht="30" x14ac:dyDescent="0.2">
      <c r="A10093" s="33">
        <v>4818</v>
      </c>
      <c r="B10093" s="124" t="s">
        <v>23751</v>
      </c>
      <c r="C10093" s="125" t="s">
        <v>1409</v>
      </c>
      <c r="D10093" s="126" t="s">
        <v>23752</v>
      </c>
    </row>
    <row r="10094" spans="1:4" ht="30" x14ac:dyDescent="0.2">
      <c r="A10094" s="33">
        <v>39567</v>
      </c>
      <c r="B10094" s="124" t="s">
        <v>23753</v>
      </c>
      <c r="C10094" s="125" t="s">
        <v>1409</v>
      </c>
      <c r="D10094" s="126" t="s">
        <v>23754</v>
      </c>
    </row>
    <row r="10095" spans="1:4" ht="30" x14ac:dyDescent="0.2">
      <c r="A10095" s="33">
        <v>39566</v>
      </c>
      <c r="B10095" s="124" t="s">
        <v>23755</v>
      </c>
      <c r="C10095" s="125" t="s">
        <v>1409</v>
      </c>
      <c r="D10095" s="126" t="s">
        <v>23756</v>
      </c>
    </row>
    <row r="10096" spans="1:4" ht="15" x14ac:dyDescent="0.2">
      <c r="A10096" s="33">
        <v>11062</v>
      </c>
      <c r="B10096" s="124" t="s">
        <v>23757</v>
      </c>
      <c r="C10096" s="125" t="s">
        <v>1409</v>
      </c>
      <c r="D10096" s="126" t="s">
        <v>23758</v>
      </c>
    </row>
    <row r="10097" spans="1:4" ht="15" x14ac:dyDescent="0.2">
      <c r="A10097" s="33">
        <v>11063</v>
      </c>
      <c r="B10097" s="124" t="s">
        <v>23759</v>
      </c>
      <c r="C10097" s="125" t="s">
        <v>1409</v>
      </c>
      <c r="D10097" s="126" t="s">
        <v>14378</v>
      </c>
    </row>
    <row r="10098" spans="1:4" ht="15" x14ac:dyDescent="0.2">
      <c r="A10098" s="33">
        <v>13521</v>
      </c>
      <c r="B10098" s="124" t="s">
        <v>23760</v>
      </c>
      <c r="C10098" s="125" t="s">
        <v>14755</v>
      </c>
      <c r="D10098" s="126" t="s">
        <v>13852</v>
      </c>
    </row>
    <row r="10099" spans="1:4" ht="30" x14ac:dyDescent="0.2">
      <c r="A10099" s="33">
        <v>10851</v>
      </c>
      <c r="B10099" s="124" t="s">
        <v>23761</v>
      </c>
      <c r="C10099" s="125" t="s">
        <v>14755</v>
      </c>
      <c r="D10099" s="126" t="s">
        <v>7489</v>
      </c>
    </row>
    <row r="10100" spans="1:4" ht="30" x14ac:dyDescent="0.2">
      <c r="A10100" s="33">
        <v>39515</v>
      </c>
      <c r="B10100" s="124" t="s">
        <v>23762</v>
      </c>
      <c r="C10100" s="125" t="s">
        <v>14755</v>
      </c>
      <c r="D10100" s="126" t="s">
        <v>13500</v>
      </c>
    </row>
    <row r="10101" spans="1:4" ht="30" x14ac:dyDescent="0.2">
      <c r="A10101" s="33">
        <v>39516</v>
      </c>
      <c r="B10101" s="124" t="s">
        <v>23763</v>
      </c>
      <c r="C10101" s="125" t="s">
        <v>14755</v>
      </c>
      <c r="D10101" s="126" t="s">
        <v>6521</v>
      </c>
    </row>
    <row r="10102" spans="1:4" ht="30" x14ac:dyDescent="0.2">
      <c r="A10102" s="33">
        <v>39514</v>
      </c>
      <c r="B10102" s="124" t="s">
        <v>23764</v>
      </c>
      <c r="C10102" s="125" t="s">
        <v>14755</v>
      </c>
      <c r="D10102" s="126" t="s">
        <v>19281</v>
      </c>
    </row>
    <row r="10103" spans="1:4" ht="30" x14ac:dyDescent="0.2">
      <c r="A10103" s="33">
        <v>4812</v>
      </c>
      <c r="B10103" s="124" t="s">
        <v>23765</v>
      </c>
      <c r="C10103" s="125" t="s">
        <v>1409</v>
      </c>
      <c r="D10103" s="126" t="s">
        <v>5681</v>
      </c>
    </row>
    <row r="10104" spans="1:4" ht="15" x14ac:dyDescent="0.2">
      <c r="A10104" s="33">
        <v>10849</v>
      </c>
      <c r="B10104" s="124" t="s">
        <v>23766</v>
      </c>
      <c r="C10104" s="125" t="s">
        <v>14755</v>
      </c>
      <c r="D10104" s="126" t="s">
        <v>13853</v>
      </c>
    </row>
    <row r="10105" spans="1:4" ht="15" x14ac:dyDescent="0.2">
      <c r="A10105" s="33">
        <v>10848</v>
      </c>
      <c r="B10105" s="124" t="s">
        <v>23767</v>
      </c>
      <c r="C10105" s="125" t="s">
        <v>14755</v>
      </c>
      <c r="D10105" s="126" t="s">
        <v>13854</v>
      </c>
    </row>
    <row r="10106" spans="1:4" ht="15" x14ac:dyDescent="0.2">
      <c r="A10106" s="33">
        <v>4813</v>
      </c>
      <c r="B10106" s="124" t="s">
        <v>23768</v>
      </c>
      <c r="C10106" s="125" t="s">
        <v>1409</v>
      </c>
      <c r="D10106" s="126" t="s">
        <v>13855</v>
      </c>
    </row>
    <row r="10107" spans="1:4" ht="30" x14ac:dyDescent="0.2">
      <c r="A10107" s="33">
        <v>37560</v>
      </c>
      <c r="B10107" s="124" t="s">
        <v>23769</v>
      </c>
      <c r="C10107" s="125" t="s">
        <v>14755</v>
      </c>
      <c r="D10107" s="126" t="s">
        <v>13856</v>
      </c>
    </row>
    <row r="10108" spans="1:4" ht="30" x14ac:dyDescent="0.2">
      <c r="A10108" s="33">
        <v>37557</v>
      </c>
      <c r="B10108" s="124" t="s">
        <v>23770</v>
      </c>
      <c r="C10108" s="125" t="s">
        <v>14755</v>
      </c>
      <c r="D10108" s="126" t="s">
        <v>2232</v>
      </c>
    </row>
    <row r="10109" spans="1:4" ht="30" x14ac:dyDescent="0.2">
      <c r="A10109" s="33">
        <v>37556</v>
      </c>
      <c r="B10109" s="124" t="s">
        <v>23771</v>
      </c>
      <c r="C10109" s="125" t="s">
        <v>14755</v>
      </c>
      <c r="D10109" s="126" t="s">
        <v>448</v>
      </c>
    </row>
    <row r="10110" spans="1:4" ht="30" x14ac:dyDescent="0.2">
      <c r="A10110" s="33">
        <v>37559</v>
      </c>
      <c r="B10110" s="124" t="s">
        <v>23772</v>
      </c>
      <c r="C10110" s="125" t="s">
        <v>14755</v>
      </c>
      <c r="D10110" s="126" t="s">
        <v>345</v>
      </c>
    </row>
    <row r="10111" spans="1:4" ht="30" x14ac:dyDescent="0.2">
      <c r="A10111" s="33">
        <v>37539</v>
      </c>
      <c r="B10111" s="124" t="s">
        <v>23773</v>
      </c>
      <c r="C10111" s="125" t="s">
        <v>14755</v>
      </c>
      <c r="D10111" s="126" t="s">
        <v>1006</v>
      </c>
    </row>
    <row r="10112" spans="1:4" ht="30" x14ac:dyDescent="0.2">
      <c r="A10112" s="33">
        <v>37558</v>
      </c>
      <c r="B10112" s="124" t="s">
        <v>23774</v>
      </c>
      <c r="C10112" s="125" t="s">
        <v>14755</v>
      </c>
      <c r="D10112" s="126" t="s">
        <v>13857</v>
      </c>
    </row>
    <row r="10113" spans="1:4" ht="15" x14ac:dyDescent="0.2">
      <c r="A10113" s="33">
        <v>34723</v>
      </c>
      <c r="B10113" s="124" t="s">
        <v>23775</v>
      </c>
      <c r="C10113" s="125" t="s">
        <v>1409</v>
      </c>
      <c r="D10113" s="126" t="s">
        <v>13671</v>
      </c>
    </row>
    <row r="10114" spans="1:4" ht="15" x14ac:dyDescent="0.2">
      <c r="A10114" s="33">
        <v>34721</v>
      </c>
      <c r="B10114" s="124" t="s">
        <v>23776</v>
      </c>
      <c r="C10114" s="125" t="s">
        <v>1409</v>
      </c>
      <c r="D10114" s="126" t="s">
        <v>13858</v>
      </c>
    </row>
    <row r="10115" spans="1:4" ht="15" x14ac:dyDescent="0.2">
      <c r="A10115" s="33">
        <v>4309</v>
      </c>
      <c r="B10115" s="124" t="s">
        <v>23777</v>
      </c>
      <c r="C10115" s="125" t="s">
        <v>14755</v>
      </c>
      <c r="D10115" s="126" t="s">
        <v>13367</v>
      </c>
    </row>
    <row r="10116" spans="1:4" ht="15" x14ac:dyDescent="0.2">
      <c r="A10116" s="33">
        <v>4307</v>
      </c>
      <c r="B10116" s="124" t="s">
        <v>23778</v>
      </c>
      <c r="C10116" s="125" t="s">
        <v>14755</v>
      </c>
      <c r="D10116" s="126" t="s">
        <v>4873</v>
      </c>
    </row>
    <row r="10117" spans="1:4" ht="15" x14ac:dyDescent="0.2">
      <c r="A10117" s="33">
        <v>10850</v>
      </c>
      <c r="B10117" s="124" t="s">
        <v>23779</v>
      </c>
      <c r="C10117" s="125" t="s">
        <v>14755</v>
      </c>
      <c r="D10117" s="126" t="s">
        <v>397</v>
      </c>
    </row>
    <row r="10118" spans="1:4" ht="30" x14ac:dyDescent="0.2">
      <c r="A10118" s="33">
        <v>42438</v>
      </c>
      <c r="B10118" s="124" t="s">
        <v>23780</v>
      </c>
      <c r="C10118" s="125" t="s">
        <v>14755</v>
      </c>
      <c r="D10118" s="126" t="s">
        <v>23781</v>
      </c>
    </row>
    <row r="10119" spans="1:4" ht="15" x14ac:dyDescent="0.2">
      <c r="A10119" s="33">
        <v>4792</v>
      </c>
      <c r="B10119" s="124" t="s">
        <v>23782</v>
      </c>
      <c r="C10119" s="125" t="s">
        <v>1409</v>
      </c>
      <c r="D10119" s="126" t="s">
        <v>16753</v>
      </c>
    </row>
    <row r="10120" spans="1:4" ht="15" x14ac:dyDescent="0.2">
      <c r="A10120" s="33">
        <v>4790</v>
      </c>
      <c r="B10120" s="124" t="s">
        <v>23783</v>
      </c>
      <c r="C10120" s="125" t="s">
        <v>1409</v>
      </c>
      <c r="D10120" s="126" t="s">
        <v>16231</v>
      </c>
    </row>
    <row r="10121" spans="1:4" ht="30" x14ac:dyDescent="0.2">
      <c r="A10121" s="33">
        <v>40671</v>
      </c>
      <c r="B10121" s="124" t="s">
        <v>23784</v>
      </c>
      <c r="C10121" s="125" t="s">
        <v>1409</v>
      </c>
      <c r="D10121" s="126" t="s">
        <v>13736</v>
      </c>
    </row>
    <row r="10122" spans="1:4" ht="15" x14ac:dyDescent="0.2">
      <c r="A10122" s="33">
        <v>7552</v>
      </c>
      <c r="B10122" s="124" t="s">
        <v>23785</v>
      </c>
      <c r="C10122" s="125" t="s">
        <v>14755</v>
      </c>
      <c r="D10122" s="126" t="s">
        <v>833</v>
      </c>
    </row>
    <row r="10123" spans="1:4" ht="15" x14ac:dyDescent="0.2">
      <c r="A10123" s="33">
        <v>4893</v>
      </c>
      <c r="B10123" s="124" t="s">
        <v>23786</v>
      </c>
      <c r="C10123" s="125" t="s">
        <v>14755</v>
      </c>
      <c r="D10123" s="126" t="s">
        <v>5370</v>
      </c>
    </row>
    <row r="10124" spans="1:4" ht="15" x14ac:dyDescent="0.2">
      <c r="A10124" s="33">
        <v>4894</v>
      </c>
      <c r="B10124" s="124" t="s">
        <v>23787</v>
      </c>
      <c r="C10124" s="125" t="s">
        <v>14755</v>
      </c>
      <c r="D10124" s="126" t="s">
        <v>573</v>
      </c>
    </row>
    <row r="10125" spans="1:4" ht="15" x14ac:dyDescent="0.2">
      <c r="A10125" s="33">
        <v>4888</v>
      </c>
      <c r="B10125" s="124" t="s">
        <v>23788</v>
      </c>
      <c r="C10125" s="125" t="s">
        <v>14755</v>
      </c>
      <c r="D10125" s="126" t="s">
        <v>1042</v>
      </c>
    </row>
    <row r="10126" spans="1:4" ht="15" x14ac:dyDescent="0.2">
      <c r="A10126" s="33">
        <v>4890</v>
      </c>
      <c r="B10126" s="124" t="s">
        <v>23789</v>
      </c>
      <c r="C10126" s="125" t="s">
        <v>14755</v>
      </c>
      <c r="D10126" s="126" t="s">
        <v>13309</v>
      </c>
    </row>
    <row r="10127" spans="1:4" ht="15" x14ac:dyDescent="0.2">
      <c r="A10127" s="33">
        <v>12411</v>
      </c>
      <c r="B10127" s="124" t="s">
        <v>23790</v>
      </c>
      <c r="C10127" s="125" t="s">
        <v>14755</v>
      </c>
      <c r="D10127" s="126" t="s">
        <v>19049</v>
      </c>
    </row>
    <row r="10128" spans="1:4" ht="15" x14ac:dyDescent="0.2">
      <c r="A10128" s="33">
        <v>4891</v>
      </c>
      <c r="B10128" s="124" t="s">
        <v>23791</v>
      </c>
      <c r="C10128" s="125" t="s">
        <v>14755</v>
      </c>
      <c r="D10128" s="126" t="s">
        <v>1004</v>
      </c>
    </row>
    <row r="10129" spans="1:4" ht="15" x14ac:dyDescent="0.2">
      <c r="A10129" s="33">
        <v>4889</v>
      </c>
      <c r="B10129" s="124" t="s">
        <v>23792</v>
      </c>
      <c r="C10129" s="125" t="s">
        <v>14755</v>
      </c>
      <c r="D10129" s="126" t="s">
        <v>23793</v>
      </c>
    </row>
    <row r="10130" spans="1:4" ht="15" x14ac:dyDescent="0.2">
      <c r="A10130" s="33">
        <v>4892</v>
      </c>
      <c r="B10130" s="124" t="s">
        <v>23794</v>
      </c>
      <c r="C10130" s="125" t="s">
        <v>14755</v>
      </c>
      <c r="D10130" s="126" t="s">
        <v>14359</v>
      </c>
    </row>
    <row r="10131" spans="1:4" ht="15" x14ac:dyDescent="0.2">
      <c r="A10131" s="33">
        <v>12412</v>
      </c>
      <c r="B10131" s="124" t="s">
        <v>23795</v>
      </c>
      <c r="C10131" s="125" t="s">
        <v>14755</v>
      </c>
      <c r="D10131" s="126" t="s">
        <v>23796</v>
      </c>
    </row>
    <row r="10132" spans="1:4" ht="15" x14ac:dyDescent="0.2">
      <c r="A10132" s="33">
        <v>11073</v>
      </c>
      <c r="B10132" s="124" t="s">
        <v>23797</v>
      </c>
      <c r="C10132" s="125" t="s">
        <v>14755</v>
      </c>
      <c r="D10132" s="126" t="s">
        <v>6606</v>
      </c>
    </row>
    <row r="10133" spans="1:4" ht="15" x14ac:dyDescent="0.2">
      <c r="A10133" s="33">
        <v>11071</v>
      </c>
      <c r="B10133" s="124" t="s">
        <v>23798</v>
      </c>
      <c r="C10133" s="125" t="s">
        <v>14755</v>
      </c>
      <c r="D10133" s="126" t="s">
        <v>5119</v>
      </c>
    </row>
    <row r="10134" spans="1:4" ht="15" x14ac:dyDescent="0.2">
      <c r="A10134" s="33">
        <v>11072</v>
      </c>
      <c r="B10134" s="124" t="s">
        <v>23799</v>
      </c>
      <c r="C10134" s="125" t="s">
        <v>14755</v>
      </c>
      <c r="D10134" s="126" t="s">
        <v>1912</v>
      </c>
    </row>
    <row r="10135" spans="1:4" ht="15" x14ac:dyDescent="0.2">
      <c r="A10135" s="33">
        <v>4895</v>
      </c>
      <c r="B10135" s="124" t="s">
        <v>23800</v>
      </c>
      <c r="C10135" s="125" t="s">
        <v>14755</v>
      </c>
      <c r="D10135" s="126" t="s">
        <v>23801</v>
      </c>
    </row>
    <row r="10136" spans="1:4" ht="15" x14ac:dyDescent="0.2">
      <c r="A10136" s="33">
        <v>4907</v>
      </c>
      <c r="B10136" s="124" t="s">
        <v>23802</v>
      </c>
      <c r="C10136" s="125" t="s">
        <v>14755</v>
      </c>
      <c r="D10136" s="126" t="s">
        <v>1178</v>
      </c>
    </row>
    <row r="10137" spans="1:4" ht="15" x14ac:dyDescent="0.2">
      <c r="A10137" s="33">
        <v>4902</v>
      </c>
      <c r="B10137" s="124" t="s">
        <v>23803</v>
      </c>
      <c r="C10137" s="125" t="s">
        <v>14755</v>
      </c>
      <c r="D10137" s="126" t="s">
        <v>21127</v>
      </c>
    </row>
    <row r="10138" spans="1:4" ht="15" x14ac:dyDescent="0.2">
      <c r="A10138" s="33">
        <v>4908</v>
      </c>
      <c r="B10138" s="124" t="s">
        <v>23804</v>
      </c>
      <c r="C10138" s="125" t="s">
        <v>14755</v>
      </c>
      <c r="D10138" s="126" t="s">
        <v>23805</v>
      </c>
    </row>
    <row r="10139" spans="1:4" ht="15" x14ac:dyDescent="0.2">
      <c r="A10139" s="33">
        <v>4909</v>
      </c>
      <c r="B10139" s="124" t="s">
        <v>23806</v>
      </c>
      <c r="C10139" s="125" t="s">
        <v>14755</v>
      </c>
      <c r="D10139" s="126" t="s">
        <v>23807</v>
      </c>
    </row>
    <row r="10140" spans="1:4" ht="15" x14ac:dyDescent="0.2">
      <c r="A10140" s="33">
        <v>4903</v>
      </c>
      <c r="B10140" s="124" t="s">
        <v>23808</v>
      </c>
      <c r="C10140" s="125" t="s">
        <v>14755</v>
      </c>
      <c r="D10140" s="126" t="s">
        <v>23809</v>
      </c>
    </row>
    <row r="10141" spans="1:4" ht="15" x14ac:dyDescent="0.2">
      <c r="A10141" s="33">
        <v>4897</v>
      </c>
      <c r="B10141" s="124" t="s">
        <v>23810</v>
      </c>
      <c r="C10141" s="125" t="s">
        <v>14755</v>
      </c>
      <c r="D10141" s="126" t="s">
        <v>724</v>
      </c>
    </row>
    <row r="10142" spans="1:4" ht="15" x14ac:dyDescent="0.2">
      <c r="A10142" s="33">
        <v>4896</v>
      </c>
      <c r="B10142" s="124" t="s">
        <v>23811</v>
      </c>
      <c r="C10142" s="125" t="s">
        <v>14755</v>
      </c>
      <c r="D10142" s="126" t="s">
        <v>230</v>
      </c>
    </row>
    <row r="10143" spans="1:4" ht="15" x14ac:dyDescent="0.2">
      <c r="A10143" s="33">
        <v>4900</v>
      </c>
      <c r="B10143" s="124" t="s">
        <v>23812</v>
      </c>
      <c r="C10143" s="125" t="s">
        <v>14755</v>
      </c>
      <c r="D10143" s="126" t="s">
        <v>1022</v>
      </c>
    </row>
    <row r="10144" spans="1:4" ht="15" x14ac:dyDescent="0.2">
      <c r="A10144" s="33">
        <v>4898</v>
      </c>
      <c r="B10144" s="124" t="s">
        <v>23813</v>
      </c>
      <c r="C10144" s="125" t="s">
        <v>14755</v>
      </c>
      <c r="D10144" s="126" t="s">
        <v>240</v>
      </c>
    </row>
    <row r="10145" spans="1:4" ht="15" x14ac:dyDescent="0.2">
      <c r="A10145" s="33">
        <v>4899</v>
      </c>
      <c r="B10145" s="124" t="s">
        <v>23814</v>
      </c>
      <c r="C10145" s="125" t="s">
        <v>14755</v>
      </c>
      <c r="D10145" s="126" t="s">
        <v>2658</v>
      </c>
    </row>
    <row r="10146" spans="1:4" ht="15" x14ac:dyDescent="0.2">
      <c r="A10146" s="33">
        <v>11096</v>
      </c>
      <c r="B10146" s="124" t="s">
        <v>23815</v>
      </c>
      <c r="C10146" s="125" t="s">
        <v>1395</v>
      </c>
      <c r="D10146" s="126" t="s">
        <v>101</v>
      </c>
    </row>
    <row r="10147" spans="1:4" ht="15" x14ac:dyDescent="0.2">
      <c r="A10147" s="33">
        <v>4741</v>
      </c>
      <c r="B10147" s="124" t="s">
        <v>23816</v>
      </c>
      <c r="C10147" s="125" t="s">
        <v>1407</v>
      </c>
      <c r="D10147" s="126" t="s">
        <v>14666</v>
      </c>
    </row>
    <row r="10148" spans="1:4" ht="15" x14ac:dyDescent="0.2">
      <c r="A10148" s="33">
        <v>4752</v>
      </c>
      <c r="B10148" s="124" t="s">
        <v>23817</v>
      </c>
      <c r="C10148" s="125" t="s">
        <v>1393</v>
      </c>
      <c r="D10148" s="126" t="s">
        <v>23818</v>
      </c>
    </row>
    <row r="10149" spans="1:4" ht="15" x14ac:dyDescent="0.2">
      <c r="A10149" s="33">
        <v>41091</v>
      </c>
      <c r="B10149" s="124" t="s">
        <v>23819</v>
      </c>
      <c r="C10149" s="125" t="s">
        <v>1397</v>
      </c>
      <c r="D10149" s="126" t="s">
        <v>23820</v>
      </c>
    </row>
    <row r="10150" spans="1:4" ht="30" x14ac:dyDescent="0.2">
      <c r="A10150" s="33">
        <v>13954</v>
      </c>
      <c r="B10150" s="124" t="s">
        <v>23821</v>
      </c>
      <c r="C10150" s="125" t="s">
        <v>14755</v>
      </c>
      <c r="D10150" s="126" t="s">
        <v>13860</v>
      </c>
    </row>
    <row r="10151" spans="1:4" ht="15" x14ac:dyDescent="0.2">
      <c r="A10151" s="33">
        <v>3411</v>
      </c>
      <c r="B10151" s="124" t="s">
        <v>23822</v>
      </c>
      <c r="C10151" s="125" t="s">
        <v>1395</v>
      </c>
      <c r="D10151" s="126" t="s">
        <v>1074</v>
      </c>
    </row>
    <row r="10152" spans="1:4" ht="15" x14ac:dyDescent="0.2">
      <c r="A10152" s="33">
        <v>39995</v>
      </c>
      <c r="B10152" s="124" t="s">
        <v>23823</v>
      </c>
      <c r="C10152" s="125" t="s">
        <v>1407</v>
      </c>
      <c r="D10152" s="126" t="s">
        <v>16492</v>
      </c>
    </row>
    <row r="10153" spans="1:4" ht="30" x14ac:dyDescent="0.2">
      <c r="A10153" s="33">
        <v>11615</v>
      </c>
      <c r="B10153" s="124" t="s">
        <v>23824</v>
      </c>
      <c r="C10153" s="125" t="s">
        <v>1409</v>
      </c>
      <c r="D10153" s="126" t="s">
        <v>77</v>
      </c>
    </row>
    <row r="10154" spans="1:4" ht="30" x14ac:dyDescent="0.2">
      <c r="A10154" s="33">
        <v>3408</v>
      </c>
      <c r="B10154" s="124" t="s">
        <v>23825</v>
      </c>
      <c r="C10154" s="125" t="s">
        <v>1409</v>
      </c>
      <c r="D10154" s="126" t="s">
        <v>1877</v>
      </c>
    </row>
    <row r="10155" spans="1:4" ht="30" x14ac:dyDescent="0.2">
      <c r="A10155" s="33">
        <v>3409</v>
      </c>
      <c r="B10155" s="124" t="s">
        <v>23826</v>
      </c>
      <c r="C10155" s="125" t="s">
        <v>1409</v>
      </c>
      <c r="D10155" s="126" t="s">
        <v>790</v>
      </c>
    </row>
    <row r="10156" spans="1:4" ht="15" x14ac:dyDescent="0.2">
      <c r="A10156" s="33">
        <v>11427</v>
      </c>
      <c r="B10156" s="124" t="s">
        <v>23827</v>
      </c>
      <c r="C10156" s="125" t="s">
        <v>1395</v>
      </c>
      <c r="D10156" s="126" t="s">
        <v>23828</v>
      </c>
    </row>
    <row r="10157" spans="1:4" ht="30" x14ac:dyDescent="0.2">
      <c r="A10157" s="33">
        <v>4491</v>
      </c>
      <c r="B10157" s="124" t="s">
        <v>23829</v>
      </c>
      <c r="C10157" s="125" t="s">
        <v>1394</v>
      </c>
      <c r="D10157" s="126" t="s">
        <v>13700</v>
      </c>
    </row>
    <row r="10158" spans="1:4" ht="30" x14ac:dyDescent="0.2">
      <c r="A10158" s="33">
        <v>26022</v>
      </c>
      <c r="B10158" s="124" t="s">
        <v>23830</v>
      </c>
      <c r="C10158" s="125" t="s">
        <v>14755</v>
      </c>
      <c r="D10158" s="126" t="s">
        <v>23831</v>
      </c>
    </row>
    <row r="10159" spans="1:4" ht="15" x14ac:dyDescent="0.2">
      <c r="A10159" s="33">
        <v>421</v>
      </c>
      <c r="B10159" s="124" t="s">
        <v>23832</v>
      </c>
      <c r="C10159" s="125" t="s">
        <v>14755</v>
      </c>
      <c r="D10159" s="126" t="s">
        <v>4125</v>
      </c>
    </row>
    <row r="10160" spans="1:4" ht="15" x14ac:dyDescent="0.2">
      <c r="A10160" s="33">
        <v>12362</v>
      </c>
      <c r="B10160" s="124" t="s">
        <v>23833</v>
      </c>
      <c r="C10160" s="125" t="s">
        <v>14755</v>
      </c>
      <c r="D10160" s="126" t="s">
        <v>1289</v>
      </c>
    </row>
    <row r="10161" spans="1:4" ht="15" x14ac:dyDescent="0.2">
      <c r="A10161" s="33">
        <v>14148</v>
      </c>
      <c r="B10161" s="124" t="s">
        <v>23834</v>
      </c>
      <c r="C10161" s="125" t="s">
        <v>14755</v>
      </c>
      <c r="D10161" s="126" t="s">
        <v>225</v>
      </c>
    </row>
    <row r="10162" spans="1:4" ht="15" x14ac:dyDescent="0.2">
      <c r="A10162" s="33">
        <v>4341</v>
      </c>
      <c r="B10162" s="124" t="s">
        <v>23835</v>
      </c>
      <c r="C10162" s="125" t="s">
        <v>14755</v>
      </c>
      <c r="D10162" s="126" t="s">
        <v>388</v>
      </c>
    </row>
    <row r="10163" spans="1:4" ht="15" x14ac:dyDescent="0.2">
      <c r="A10163" s="33">
        <v>4337</v>
      </c>
      <c r="B10163" s="124" t="s">
        <v>23836</v>
      </c>
      <c r="C10163" s="125" t="s">
        <v>14755</v>
      </c>
      <c r="D10163" s="126" t="s">
        <v>392</v>
      </c>
    </row>
    <row r="10164" spans="1:4" ht="15" x14ac:dyDescent="0.2">
      <c r="A10164" s="33">
        <v>4339</v>
      </c>
      <c r="B10164" s="124" t="s">
        <v>23837</v>
      </c>
      <c r="C10164" s="125" t="s">
        <v>14755</v>
      </c>
      <c r="D10164" s="126" t="s">
        <v>787</v>
      </c>
    </row>
    <row r="10165" spans="1:4" ht="15" x14ac:dyDescent="0.2">
      <c r="A10165" s="33">
        <v>39997</v>
      </c>
      <c r="B10165" s="124" t="s">
        <v>23838</v>
      </c>
      <c r="C10165" s="125" t="s">
        <v>14755</v>
      </c>
      <c r="D10165" s="126" t="s">
        <v>311</v>
      </c>
    </row>
    <row r="10166" spans="1:4" ht="15" x14ac:dyDescent="0.2">
      <c r="A10166" s="33">
        <v>11971</v>
      </c>
      <c r="B10166" s="124" t="s">
        <v>23839</v>
      </c>
      <c r="C10166" s="125" t="s">
        <v>14755</v>
      </c>
      <c r="D10166" s="126" t="s">
        <v>2316</v>
      </c>
    </row>
    <row r="10167" spans="1:4" ht="15" x14ac:dyDescent="0.2">
      <c r="A10167" s="33">
        <v>4342</v>
      </c>
      <c r="B10167" s="124" t="s">
        <v>23840</v>
      </c>
      <c r="C10167" s="125" t="s">
        <v>14755</v>
      </c>
      <c r="D10167" s="126" t="s">
        <v>444</v>
      </c>
    </row>
    <row r="10168" spans="1:4" ht="15" x14ac:dyDescent="0.2">
      <c r="A10168" s="33">
        <v>4330</v>
      </c>
      <c r="B10168" s="124" t="s">
        <v>23841</v>
      </c>
      <c r="C10168" s="125" t="s">
        <v>14755</v>
      </c>
      <c r="D10168" s="126" t="s">
        <v>1083</v>
      </c>
    </row>
    <row r="10169" spans="1:4" ht="15" x14ac:dyDescent="0.2">
      <c r="A10169" s="33">
        <v>4340</v>
      </c>
      <c r="B10169" s="124" t="s">
        <v>23842</v>
      </c>
      <c r="C10169" s="125" t="s">
        <v>14755</v>
      </c>
      <c r="D10169" s="126" t="s">
        <v>225</v>
      </c>
    </row>
    <row r="10170" spans="1:4" ht="15" x14ac:dyDescent="0.2">
      <c r="A10170" s="33">
        <v>5088</v>
      </c>
      <c r="B10170" s="124" t="s">
        <v>23843</v>
      </c>
      <c r="C10170" s="125" t="s">
        <v>14755</v>
      </c>
      <c r="D10170" s="126" t="s">
        <v>134</v>
      </c>
    </row>
    <row r="10171" spans="1:4" ht="30" x14ac:dyDescent="0.2">
      <c r="A10171" s="33">
        <v>11154</v>
      </c>
      <c r="B10171" s="124" t="s">
        <v>23844</v>
      </c>
      <c r="C10171" s="125" t="s">
        <v>14755</v>
      </c>
      <c r="D10171" s="126" t="s">
        <v>23845</v>
      </c>
    </row>
    <row r="10172" spans="1:4" ht="30" x14ac:dyDescent="0.2">
      <c r="A10172" s="33">
        <v>39021</v>
      </c>
      <c r="B10172" s="124" t="s">
        <v>23846</v>
      </c>
      <c r="C10172" s="125" t="s">
        <v>14755</v>
      </c>
      <c r="D10172" s="126" t="s">
        <v>23847</v>
      </c>
    </row>
    <row r="10173" spans="1:4" ht="30" x14ac:dyDescent="0.2">
      <c r="A10173" s="33">
        <v>39022</v>
      </c>
      <c r="B10173" s="124" t="s">
        <v>23848</v>
      </c>
      <c r="C10173" s="125" t="s">
        <v>14755</v>
      </c>
      <c r="D10173" s="126" t="s">
        <v>23849</v>
      </c>
    </row>
    <row r="10174" spans="1:4" ht="30" x14ac:dyDescent="0.2">
      <c r="A10174" s="33">
        <v>39024</v>
      </c>
      <c r="B10174" s="124" t="s">
        <v>23850</v>
      </c>
      <c r="C10174" s="125" t="s">
        <v>14755</v>
      </c>
      <c r="D10174" s="126" t="s">
        <v>23851</v>
      </c>
    </row>
    <row r="10175" spans="1:4" ht="30" x14ac:dyDescent="0.2">
      <c r="A10175" s="33">
        <v>4914</v>
      </c>
      <c r="B10175" s="124" t="s">
        <v>23852</v>
      </c>
      <c r="C10175" s="125" t="s">
        <v>1409</v>
      </c>
      <c r="D10175" s="126" t="s">
        <v>23853</v>
      </c>
    </row>
    <row r="10176" spans="1:4" ht="30" x14ac:dyDescent="0.2">
      <c r="A10176" s="33">
        <v>4917</v>
      </c>
      <c r="B10176" s="124" t="s">
        <v>23854</v>
      </c>
      <c r="C10176" s="125" t="s">
        <v>1409</v>
      </c>
      <c r="D10176" s="126" t="s">
        <v>23855</v>
      </c>
    </row>
    <row r="10177" spans="1:4" ht="30" x14ac:dyDescent="0.2">
      <c r="A10177" s="33">
        <v>39025</v>
      </c>
      <c r="B10177" s="124" t="s">
        <v>23856</v>
      </c>
      <c r="C10177" s="125" t="s">
        <v>14755</v>
      </c>
      <c r="D10177" s="126" t="s">
        <v>23857</v>
      </c>
    </row>
    <row r="10178" spans="1:4" ht="30" x14ac:dyDescent="0.2">
      <c r="A10178" s="33">
        <v>4930</v>
      </c>
      <c r="B10178" s="124" t="s">
        <v>23858</v>
      </c>
      <c r="C10178" s="125" t="s">
        <v>1409</v>
      </c>
      <c r="D10178" s="126" t="s">
        <v>14361</v>
      </c>
    </row>
    <row r="10179" spans="1:4" ht="30" x14ac:dyDescent="0.2">
      <c r="A10179" s="33">
        <v>4922</v>
      </c>
      <c r="B10179" s="124" t="s">
        <v>23859</v>
      </c>
      <c r="C10179" s="125" t="s">
        <v>1409</v>
      </c>
      <c r="D10179" s="126" t="s">
        <v>23860</v>
      </c>
    </row>
    <row r="10180" spans="1:4" ht="30" x14ac:dyDescent="0.2">
      <c r="A10180" s="33">
        <v>4911</v>
      </c>
      <c r="B10180" s="124" t="s">
        <v>23861</v>
      </c>
      <c r="C10180" s="125" t="s">
        <v>1409</v>
      </c>
      <c r="D10180" s="126" t="s">
        <v>13861</v>
      </c>
    </row>
    <row r="10181" spans="1:4" ht="30" x14ac:dyDescent="0.2">
      <c r="A10181" s="33">
        <v>37518</v>
      </c>
      <c r="B10181" s="124" t="s">
        <v>23862</v>
      </c>
      <c r="C10181" s="125" t="s">
        <v>1409</v>
      </c>
      <c r="D10181" s="126" t="s">
        <v>13862</v>
      </c>
    </row>
    <row r="10182" spans="1:4" ht="30" x14ac:dyDescent="0.2">
      <c r="A10182" s="33">
        <v>4910</v>
      </c>
      <c r="B10182" s="124" t="s">
        <v>23863</v>
      </c>
      <c r="C10182" s="125" t="s">
        <v>1409</v>
      </c>
      <c r="D10182" s="126" t="s">
        <v>13861</v>
      </c>
    </row>
    <row r="10183" spans="1:4" ht="30" x14ac:dyDescent="0.2">
      <c r="A10183" s="33">
        <v>4943</v>
      </c>
      <c r="B10183" s="124" t="s">
        <v>23864</v>
      </c>
      <c r="C10183" s="125" t="s">
        <v>1409</v>
      </c>
      <c r="D10183" s="126" t="s">
        <v>13863</v>
      </c>
    </row>
    <row r="10184" spans="1:4" ht="30" x14ac:dyDescent="0.2">
      <c r="A10184" s="33">
        <v>5002</v>
      </c>
      <c r="B10184" s="124" t="s">
        <v>23865</v>
      </c>
      <c r="C10184" s="125" t="s">
        <v>1409</v>
      </c>
      <c r="D10184" s="126" t="s">
        <v>23866</v>
      </c>
    </row>
    <row r="10185" spans="1:4" ht="15" x14ac:dyDescent="0.2">
      <c r="A10185" s="33">
        <v>4977</v>
      </c>
      <c r="B10185" s="124" t="s">
        <v>23867</v>
      </c>
      <c r="C10185" s="125" t="s">
        <v>1409</v>
      </c>
      <c r="D10185" s="126" t="s">
        <v>23868</v>
      </c>
    </row>
    <row r="10186" spans="1:4" ht="30" x14ac:dyDescent="0.2">
      <c r="A10186" s="33">
        <v>5028</v>
      </c>
      <c r="B10186" s="124" t="s">
        <v>23869</v>
      </c>
      <c r="C10186" s="125" t="s">
        <v>1409</v>
      </c>
      <c r="D10186" s="126" t="s">
        <v>23870</v>
      </c>
    </row>
    <row r="10187" spans="1:4" ht="30" x14ac:dyDescent="0.2">
      <c r="A10187" s="33">
        <v>4998</v>
      </c>
      <c r="B10187" s="124" t="s">
        <v>23871</v>
      </c>
      <c r="C10187" s="125" t="s">
        <v>1409</v>
      </c>
      <c r="D10187" s="126" t="s">
        <v>23872</v>
      </c>
    </row>
    <row r="10188" spans="1:4" ht="15" x14ac:dyDescent="0.2">
      <c r="A10188" s="33">
        <v>4969</v>
      </c>
      <c r="B10188" s="124" t="s">
        <v>23873</v>
      </c>
      <c r="C10188" s="125" t="s">
        <v>1409</v>
      </c>
      <c r="D10188" s="126" t="s">
        <v>23874</v>
      </c>
    </row>
    <row r="10189" spans="1:4" ht="30" x14ac:dyDescent="0.2">
      <c r="A10189" s="33">
        <v>11364</v>
      </c>
      <c r="B10189" s="124" t="s">
        <v>23875</v>
      </c>
      <c r="C10189" s="125" t="s">
        <v>14755</v>
      </c>
      <c r="D10189" s="126" t="s">
        <v>23876</v>
      </c>
    </row>
    <row r="10190" spans="1:4" ht="30" x14ac:dyDescent="0.2">
      <c r="A10190" s="33">
        <v>11365</v>
      </c>
      <c r="B10190" s="124" t="s">
        <v>23877</v>
      </c>
      <c r="C10190" s="125" t="s">
        <v>14755</v>
      </c>
      <c r="D10190" s="126" t="s">
        <v>23878</v>
      </c>
    </row>
    <row r="10191" spans="1:4" ht="30" x14ac:dyDescent="0.2">
      <c r="A10191" s="33">
        <v>11366</v>
      </c>
      <c r="B10191" s="124" t="s">
        <v>23879</v>
      </c>
      <c r="C10191" s="125" t="s">
        <v>14755</v>
      </c>
      <c r="D10191" s="126" t="s">
        <v>17403</v>
      </c>
    </row>
    <row r="10192" spans="1:4" ht="30" x14ac:dyDescent="0.2">
      <c r="A10192" s="33">
        <v>11367</v>
      </c>
      <c r="B10192" s="124" t="s">
        <v>23880</v>
      </c>
      <c r="C10192" s="125" t="s">
        <v>1409</v>
      </c>
      <c r="D10192" s="126" t="s">
        <v>18584</v>
      </c>
    </row>
    <row r="10193" spans="1:4" ht="30" x14ac:dyDescent="0.2">
      <c r="A10193" s="33">
        <v>4989</v>
      </c>
      <c r="B10193" s="124" t="s">
        <v>23881</v>
      </c>
      <c r="C10193" s="125" t="s">
        <v>14755</v>
      </c>
      <c r="D10193" s="126" t="s">
        <v>23882</v>
      </c>
    </row>
    <row r="10194" spans="1:4" ht="30" x14ac:dyDescent="0.2">
      <c r="A10194" s="33">
        <v>4982</v>
      </c>
      <c r="B10194" s="124" t="s">
        <v>23883</v>
      </c>
      <c r="C10194" s="125" t="s">
        <v>14755</v>
      </c>
      <c r="D10194" s="126" t="s">
        <v>23884</v>
      </c>
    </row>
    <row r="10195" spans="1:4" ht="30" x14ac:dyDescent="0.2">
      <c r="A10195" s="33">
        <v>20322</v>
      </c>
      <c r="B10195" s="124" t="s">
        <v>23885</v>
      </c>
      <c r="C10195" s="125" t="s">
        <v>14755</v>
      </c>
      <c r="D10195" s="126" t="s">
        <v>14185</v>
      </c>
    </row>
    <row r="10196" spans="1:4" ht="30" x14ac:dyDescent="0.2">
      <c r="A10196" s="33">
        <v>10553</v>
      </c>
      <c r="B10196" s="124" t="s">
        <v>23886</v>
      </c>
      <c r="C10196" s="125" t="s">
        <v>14755</v>
      </c>
      <c r="D10196" s="126" t="s">
        <v>23887</v>
      </c>
    </row>
    <row r="10197" spans="1:4" ht="30" x14ac:dyDescent="0.2">
      <c r="A10197" s="33">
        <v>5020</v>
      </c>
      <c r="B10197" s="124" t="s">
        <v>23888</v>
      </c>
      <c r="C10197" s="125" t="s">
        <v>14755</v>
      </c>
      <c r="D10197" s="126" t="s">
        <v>23889</v>
      </c>
    </row>
    <row r="10198" spans="1:4" ht="30" x14ac:dyDescent="0.2">
      <c r="A10198" s="33">
        <v>4962</v>
      </c>
      <c r="B10198" s="124" t="s">
        <v>23890</v>
      </c>
      <c r="C10198" s="125" t="s">
        <v>14755</v>
      </c>
      <c r="D10198" s="126" t="s">
        <v>23891</v>
      </c>
    </row>
    <row r="10199" spans="1:4" ht="30" x14ac:dyDescent="0.2">
      <c r="A10199" s="33">
        <v>4981</v>
      </c>
      <c r="B10199" s="124" t="s">
        <v>23892</v>
      </c>
      <c r="C10199" s="125" t="s">
        <v>14755</v>
      </c>
      <c r="D10199" s="126" t="s">
        <v>23893</v>
      </c>
    </row>
    <row r="10200" spans="1:4" ht="30" x14ac:dyDescent="0.2">
      <c r="A10200" s="33">
        <v>10554</v>
      </c>
      <c r="B10200" s="124" t="s">
        <v>23894</v>
      </c>
      <c r="C10200" s="125" t="s">
        <v>14755</v>
      </c>
      <c r="D10200" s="126" t="s">
        <v>23895</v>
      </c>
    </row>
    <row r="10201" spans="1:4" ht="30" x14ac:dyDescent="0.2">
      <c r="A10201" s="33">
        <v>4964</v>
      </c>
      <c r="B10201" s="124" t="s">
        <v>23896</v>
      </c>
      <c r="C10201" s="125" t="s">
        <v>14755</v>
      </c>
      <c r="D10201" s="126" t="s">
        <v>23897</v>
      </c>
    </row>
    <row r="10202" spans="1:4" ht="30" x14ac:dyDescent="0.2">
      <c r="A10202" s="33">
        <v>4992</v>
      </c>
      <c r="B10202" s="124" t="s">
        <v>23898</v>
      </c>
      <c r="C10202" s="125" t="s">
        <v>14755</v>
      </c>
      <c r="D10202" s="126" t="s">
        <v>14575</v>
      </c>
    </row>
    <row r="10203" spans="1:4" ht="30" x14ac:dyDescent="0.2">
      <c r="A10203" s="33">
        <v>10555</v>
      </c>
      <c r="B10203" s="124" t="s">
        <v>23899</v>
      </c>
      <c r="C10203" s="125" t="s">
        <v>14755</v>
      </c>
      <c r="D10203" s="126" t="s">
        <v>23900</v>
      </c>
    </row>
    <row r="10204" spans="1:4" ht="30" x14ac:dyDescent="0.2">
      <c r="A10204" s="33">
        <v>4987</v>
      </c>
      <c r="B10204" s="124" t="s">
        <v>23901</v>
      </c>
      <c r="C10204" s="125" t="s">
        <v>14755</v>
      </c>
      <c r="D10204" s="126" t="s">
        <v>23895</v>
      </c>
    </row>
    <row r="10205" spans="1:4" ht="30" x14ac:dyDescent="0.2">
      <c r="A10205" s="33">
        <v>10556</v>
      </c>
      <c r="B10205" s="124" t="s">
        <v>23902</v>
      </c>
      <c r="C10205" s="125" t="s">
        <v>14755</v>
      </c>
      <c r="D10205" s="126" t="s">
        <v>13390</v>
      </c>
    </row>
    <row r="10206" spans="1:4" ht="30" x14ac:dyDescent="0.2">
      <c r="A10206" s="33">
        <v>4958</v>
      </c>
      <c r="B10206" s="124" t="s">
        <v>23903</v>
      </c>
      <c r="C10206" s="125" t="s">
        <v>1409</v>
      </c>
      <c r="D10206" s="126" t="s">
        <v>23904</v>
      </c>
    </row>
    <row r="10207" spans="1:4" ht="30" x14ac:dyDescent="0.2">
      <c r="A10207" s="33">
        <v>39502</v>
      </c>
      <c r="B10207" s="124" t="s">
        <v>23905</v>
      </c>
      <c r="C10207" s="125" t="s">
        <v>14755</v>
      </c>
      <c r="D10207" s="126" t="s">
        <v>23906</v>
      </c>
    </row>
    <row r="10208" spans="1:4" ht="30" x14ac:dyDescent="0.2">
      <c r="A10208" s="33">
        <v>39504</v>
      </c>
      <c r="B10208" s="124" t="s">
        <v>23907</v>
      </c>
      <c r="C10208" s="125" t="s">
        <v>14755</v>
      </c>
      <c r="D10208" s="126" t="s">
        <v>23908</v>
      </c>
    </row>
    <row r="10209" spans="1:4" ht="30" x14ac:dyDescent="0.2">
      <c r="A10209" s="33">
        <v>39503</v>
      </c>
      <c r="B10209" s="124" t="s">
        <v>23909</v>
      </c>
      <c r="C10209" s="125" t="s">
        <v>14755</v>
      </c>
      <c r="D10209" s="126" t="s">
        <v>23910</v>
      </c>
    </row>
    <row r="10210" spans="1:4" ht="30" x14ac:dyDescent="0.2">
      <c r="A10210" s="33">
        <v>39505</v>
      </c>
      <c r="B10210" s="124" t="s">
        <v>23911</v>
      </c>
      <c r="C10210" s="125" t="s">
        <v>14755</v>
      </c>
      <c r="D10210" s="126" t="s">
        <v>23897</v>
      </c>
    </row>
    <row r="10211" spans="1:4" ht="15" x14ac:dyDescent="0.2">
      <c r="A10211" s="33">
        <v>25969</v>
      </c>
      <c r="B10211" s="124" t="s">
        <v>23912</v>
      </c>
      <c r="C10211" s="125" t="s">
        <v>14755</v>
      </c>
      <c r="D10211" s="126" t="s">
        <v>23913</v>
      </c>
    </row>
    <row r="10212" spans="1:4" ht="30" x14ac:dyDescent="0.2">
      <c r="A10212" s="33">
        <v>4944</v>
      </c>
      <c r="B10212" s="124" t="s">
        <v>23914</v>
      </c>
      <c r="C10212" s="125" t="s">
        <v>1409</v>
      </c>
      <c r="D10212" s="126" t="s">
        <v>13864</v>
      </c>
    </row>
    <row r="10213" spans="1:4" ht="15" x14ac:dyDescent="0.2">
      <c r="A10213" s="33">
        <v>21102</v>
      </c>
      <c r="B10213" s="124" t="s">
        <v>23915</v>
      </c>
      <c r="C10213" s="125" t="s">
        <v>14755</v>
      </c>
      <c r="D10213" s="126" t="s">
        <v>633</v>
      </c>
    </row>
    <row r="10214" spans="1:4" ht="15" x14ac:dyDescent="0.2">
      <c r="A10214" s="33">
        <v>21101</v>
      </c>
      <c r="B10214" s="124" t="s">
        <v>23916</v>
      </c>
      <c r="C10214" s="125" t="s">
        <v>14755</v>
      </c>
      <c r="D10214" s="126" t="s">
        <v>13865</v>
      </c>
    </row>
    <row r="10215" spans="1:4" ht="15" x14ac:dyDescent="0.2">
      <c r="A10215" s="33">
        <v>34713</v>
      </c>
      <c r="B10215" s="124" t="s">
        <v>23917</v>
      </c>
      <c r="C10215" s="125" t="s">
        <v>1409</v>
      </c>
      <c r="D10215" s="126" t="s">
        <v>13866</v>
      </c>
    </row>
    <row r="10216" spans="1:4" ht="30" x14ac:dyDescent="0.2">
      <c r="A10216" s="33">
        <v>4947</v>
      </c>
      <c r="B10216" s="124" t="s">
        <v>23918</v>
      </c>
      <c r="C10216" s="125" t="s">
        <v>1409</v>
      </c>
      <c r="D10216" s="126" t="s">
        <v>23919</v>
      </c>
    </row>
    <row r="10217" spans="1:4" ht="30" x14ac:dyDescent="0.2">
      <c r="A10217" s="33">
        <v>37563</v>
      </c>
      <c r="B10217" s="124" t="s">
        <v>23920</v>
      </c>
      <c r="C10217" s="125" t="s">
        <v>1409</v>
      </c>
      <c r="D10217" s="126" t="s">
        <v>23921</v>
      </c>
    </row>
    <row r="10218" spans="1:4" ht="30" x14ac:dyDescent="0.2">
      <c r="A10218" s="33">
        <v>4948</v>
      </c>
      <c r="B10218" s="124" t="s">
        <v>23922</v>
      </c>
      <c r="C10218" s="125" t="s">
        <v>1409</v>
      </c>
      <c r="D10218" s="126" t="s">
        <v>23923</v>
      </c>
    </row>
    <row r="10219" spans="1:4" ht="30" x14ac:dyDescent="0.2">
      <c r="A10219" s="33">
        <v>37561</v>
      </c>
      <c r="B10219" s="124" t="s">
        <v>23924</v>
      </c>
      <c r="C10219" s="125" t="s">
        <v>1409</v>
      </c>
      <c r="D10219" s="126" t="s">
        <v>23925</v>
      </c>
    </row>
    <row r="10220" spans="1:4" ht="30" x14ac:dyDescent="0.2">
      <c r="A10220" s="33">
        <v>37562</v>
      </c>
      <c r="B10220" s="124" t="s">
        <v>23926</v>
      </c>
      <c r="C10220" s="125" t="s">
        <v>1409</v>
      </c>
      <c r="D10220" s="126" t="s">
        <v>23927</v>
      </c>
    </row>
    <row r="10221" spans="1:4" ht="30" x14ac:dyDescent="0.2">
      <c r="A10221" s="33">
        <v>37585</v>
      </c>
      <c r="B10221" s="124" t="s">
        <v>23928</v>
      </c>
      <c r="C10221" s="125" t="s">
        <v>14755</v>
      </c>
      <c r="D10221" s="126" t="s">
        <v>23929</v>
      </c>
    </row>
    <row r="10222" spans="1:4" ht="30" x14ac:dyDescent="0.2">
      <c r="A10222" s="33">
        <v>14164</v>
      </c>
      <c r="B10222" s="124" t="s">
        <v>23930</v>
      </c>
      <c r="C10222" s="125" t="s">
        <v>14755</v>
      </c>
      <c r="D10222" s="126" t="s">
        <v>13867</v>
      </c>
    </row>
    <row r="10223" spans="1:4" ht="30" x14ac:dyDescent="0.2">
      <c r="A10223" s="33">
        <v>14163</v>
      </c>
      <c r="B10223" s="124" t="s">
        <v>23931</v>
      </c>
      <c r="C10223" s="125" t="s">
        <v>14755</v>
      </c>
      <c r="D10223" s="126" t="s">
        <v>13868</v>
      </c>
    </row>
    <row r="10224" spans="1:4" ht="30" x14ac:dyDescent="0.2">
      <c r="A10224" s="33">
        <v>5051</v>
      </c>
      <c r="B10224" s="124" t="s">
        <v>23932</v>
      </c>
      <c r="C10224" s="125" t="s">
        <v>14755</v>
      </c>
      <c r="D10224" s="126" t="s">
        <v>13869</v>
      </c>
    </row>
    <row r="10225" spans="1:4" ht="30" x14ac:dyDescent="0.2">
      <c r="A10225" s="33">
        <v>14162</v>
      </c>
      <c r="B10225" s="124" t="s">
        <v>23933</v>
      </c>
      <c r="C10225" s="125" t="s">
        <v>14755</v>
      </c>
      <c r="D10225" s="126" t="s">
        <v>13870</v>
      </c>
    </row>
    <row r="10226" spans="1:4" ht="30" x14ac:dyDescent="0.2">
      <c r="A10226" s="33">
        <v>5052</v>
      </c>
      <c r="B10226" s="124" t="s">
        <v>23934</v>
      </c>
      <c r="C10226" s="125" t="s">
        <v>14755</v>
      </c>
      <c r="D10226" s="126" t="s">
        <v>13871</v>
      </c>
    </row>
    <row r="10227" spans="1:4" ht="30" x14ac:dyDescent="0.2">
      <c r="A10227" s="33">
        <v>14166</v>
      </c>
      <c r="B10227" s="124" t="s">
        <v>23935</v>
      </c>
      <c r="C10227" s="125" t="s">
        <v>14755</v>
      </c>
      <c r="D10227" s="126" t="s">
        <v>13872</v>
      </c>
    </row>
    <row r="10228" spans="1:4" ht="30" x14ac:dyDescent="0.2">
      <c r="A10228" s="33">
        <v>14165</v>
      </c>
      <c r="B10228" s="124" t="s">
        <v>23936</v>
      </c>
      <c r="C10228" s="125" t="s">
        <v>14755</v>
      </c>
      <c r="D10228" s="126" t="s">
        <v>13873</v>
      </c>
    </row>
    <row r="10229" spans="1:4" ht="30" x14ac:dyDescent="0.2">
      <c r="A10229" s="33">
        <v>5050</v>
      </c>
      <c r="B10229" s="124" t="s">
        <v>23937</v>
      </c>
      <c r="C10229" s="125" t="s">
        <v>14755</v>
      </c>
      <c r="D10229" s="126" t="s">
        <v>1332</v>
      </c>
    </row>
    <row r="10230" spans="1:4" ht="15" x14ac:dyDescent="0.2">
      <c r="A10230" s="33">
        <v>12378</v>
      </c>
      <c r="B10230" s="124" t="s">
        <v>23938</v>
      </c>
      <c r="C10230" s="125" t="s">
        <v>14755</v>
      </c>
      <c r="D10230" s="126" t="s">
        <v>13874</v>
      </c>
    </row>
    <row r="10231" spans="1:4" ht="15" x14ac:dyDescent="0.2">
      <c r="A10231" s="33">
        <v>12366</v>
      </c>
      <c r="B10231" s="124" t="s">
        <v>23939</v>
      </c>
      <c r="C10231" s="125" t="s">
        <v>14755</v>
      </c>
      <c r="D10231" s="126" t="s">
        <v>1130</v>
      </c>
    </row>
    <row r="10232" spans="1:4" ht="15" x14ac:dyDescent="0.2">
      <c r="A10232" s="33">
        <v>5045</v>
      </c>
      <c r="B10232" s="124" t="s">
        <v>23940</v>
      </c>
      <c r="C10232" s="125" t="s">
        <v>14755</v>
      </c>
      <c r="D10232" s="126" t="s">
        <v>1131</v>
      </c>
    </row>
    <row r="10233" spans="1:4" ht="15" x14ac:dyDescent="0.2">
      <c r="A10233" s="33">
        <v>5044</v>
      </c>
      <c r="B10233" s="124" t="s">
        <v>23941</v>
      </c>
      <c r="C10233" s="125" t="s">
        <v>14755</v>
      </c>
      <c r="D10233" s="126" t="s">
        <v>1132</v>
      </c>
    </row>
    <row r="10234" spans="1:4" ht="15" x14ac:dyDescent="0.2">
      <c r="A10234" s="33">
        <v>5055</v>
      </c>
      <c r="B10234" s="124" t="s">
        <v>23942</v>
      </c>
      <c r="C10234" s="125" t="s">
        <v>14755</v>
      </c>
      <c r="D10234" s="126" t="s">
        <v>1133</v>
      </c>
    </row>
    <row r="10235" spans="1:4" ht="15" x14ac:dyDescent="0.2">
      <c r="A10235" s="33">
        <v>5053</v>
      </c>
      <c r="B10235" s="124" t="s">
        <v>23943</v>
      </c>
      <c r="C10235" s="125" t="s">
        <v>14755</v>
      </c>
      <c r="D10235" s="126" t="s">
        <v>1134</v>
      </c>
    </row>
    <row r="10236" spans="1:4" ht="15" x14ac:dyDescent="0.2">
      <c r="A10236" s="33">
        <v>5035</v>
      </c>
      <c r="B10236" s="124" t="s">
        <v>23944</v>
      </c>
      <c r="C10236" s="125" t="s">
        <v>14755</v>
      </c>
      <c r="D10236" s="126" t="s">
        <v>1135</v>
      </c>
    </row>
    <row r="10237" spans="1:4" ht="15" x14ac:dyDescent="0.2">
      <c r="A10237" s="33">
        <v>5036</v>
      </c>
      <c r="B10237" s="124" t="s">
        <v>23945</v>
      </c>
      <c r="C10237" s="125" t="s">
        <v>14755</v>
      </c>
      <c r="D10237" s="126" t="s">
        <v>1136</v>
      </c>
    </row>
    <row r="10238" spans="1:4" ht="15" x14ac:dyDescent="0.2">
      <c r="A10238" s="33">
        <v>5059</v>
      </c>
      <c r="B10238" s="124" t="s">
        <v>23946</v>
      </c>
      <c r="C10238" s="125" t="s">
        <v>14755</v>
      </c>
      <c r="D10238" s="126" t="s">
        <v>1137</v>
      </c>
    </row>
    <row r="10239" spans="1:4" ht="15" x14ac:dyDescent="0.2">
      <c r="A10239" s="33">
        <v>5034</v>
      </c>
      <c r="B10239" s="124" t="s">
        <v>23947</v>
      </c>
      <c r="C10239" s="125" t="s">
        <v>14755</v>
      </c>
      <c r="D10239" s="126" t="s">
        <v>1138</v>
      </c>
    </row>
    <row r="10240" spans="1:4" ht="15" x14ac:dyDescent="0.2">
      <c r="A10240" s="33">
        <v>5056</v>
      </c>
      <c r="B10240" s="124" t="s">
        <v>23948</v>
      </c>
      <c r="C10240" s="125" t="s">
        <v>14755</v>
      </c>
      <c r="D10240" s="126" t="s">
        <v>1139</v>
      </c>
    </row>
    <row r="10241" spans="1:4" ht="15" x14ac:dyDescent="0.2">
      <c r="A10241" s="33">
        <v>5057</v>
      </c>
      <c r="B10241" s="124" t="s">
        <v>23949</v>
      </c>
      <c r="C10241" s="125" t="s">
        <v>14755</v>
      </c>
      <c r="D10241" s="126" t="s">
        <v>1140</v>
      </c>
    </row>
    <row r="10242" spans="1:4" ht="15" x14ac:dyDescent="0.2">
      <c r="A10242" s="33">
        <v>5033</v>
      </c>
      <c r="B10242" s="124" t="s">
        <v>23950</v>
      </c>
      <c r="C10242" s="125" t="s">
        <v>14755</v>
      </c>
      <c r="D10242" s="126" t="s">
        <v>1141</v>
      </c>
    </row>
    <row r="10243" spans="1:4" ht="15" x14ac:dyDescent="0.2">
      <c r="A10243" s="33">
        <v>5038</v>
      </c>
      <c r="B10243" s="124" t="s">
        <v>23951</v>
      </c>
      <c r="C10243" s="125" t="s">
        <v>14755</v>
      </c>
      <c r="D10243" s="126" t="s">
        <v>1142</v>
      </c>
    </row>
    <row r="10244" spans="1:4" ht="15" x14ac:dyDescent="0.2">
      <c r="A10244" s="33">
        <v>12372</v>
      </c>
      <c r="B10244" s="124" t="s">
        <v>23952</v>
      </c>
      <c r="C10244" s="125" t="s">
        <v>14755</v>
      </c>
      <c r="D10244" s="126" t="s">
        <v>1143</v>
      </c>
    </row>
    <row r="10245" spans="1:4" ht="15" x14ac:dyDescent="0.2">
      <c r="A10245" s="33">
        <v>13339</v>
      </c>
      <c r="B10245" s="124" t="s">
        <v>23953</v>
      </c>
      <c r="C10245" s="125" t="s">
        <v>14755</v>
      </c>
      <c r="D10245" s="126" t="s">
        <v>1144</v>
      </c>
    </row>
    <row r="10246" spans="1:4" ht="15" x14ac:dyDescent="0.2">
      <c r="A10246" s="33">
        <v>12373</v>
      </c>
      <c r="B10246" s="124" t="s">
        <v>23954</v>
      </c>
      <c r="C10246" s="125" t="s">
        <v>14755</v>
      </c>
      <c r="D10246" s="126" t="s">
        <v>1145</v>
      </c>
    </row>
    <row r="10247" spans="1:4" ht="15" x14ac:dyDescent="0.2">
      <c r="A10247" s="33">
        <v>12388</v>
      </c>
      <c r="B10247" s="124" t="s">
        <v>23955</v>
      </c>
      <c r="C10247" s="125" t="s">
        <v>14755</v>
      </c>
      <c r="D10247" s="126" t="s">
        <v>13875</v>
      </c>
    </row>
    <row r="10248" spans="1:4" ht="15" x14ac:dyDescent="0.2">
      <c r="A10248" s="33">
        <v>34695</v>
      </c>
      <c r="B10248" s="124" t="s">
        <v>23956</v>
      </c>
      <c r="C10248" s="125" t="s">
        <v>14755</v>
      </c>
      <c r="D10248" s="126" t="s">
        <v>1146</v>
      </c>
    </row>
    <row r="10249" spans="1:4" ht="15" x14ac:dyDescent="0.2">
      <c r="A10249" s="33">
        <v>34692</v>
      </c>
      <c r="B10249" s="124" t="s">
        <v>23957</v>
      </c>
      <c r="C10249" s="125" t="s">
        <v>14755</v>
      </c>
      <c r="D10249" s="126" t="s">
        <v>1147</v>
      </c>
    </row>
    <row r="10250" spans="1:4" ht="15" x14ac:dyDescent="0.2">
      <c r="A10250" s="33">
        <v>26028</v>
      </c>
      <c r="B10250" s="124" t="s">
        <v>23958</v>
      </c>
      <c r="C10250" s="125" t="s">
        <v>1401</v>
      </c>
      <c r="D10250" s="126" t="s">
        <v>13876</v>
      </c>
    </row>
    <row r="10251" spans="1:4" ht="15" x14ac:dyDescent="0.2">
      <c r="A10251" s="33">
        <v>11844</v>
      </c>
      <c r="B10251" s="124" t="s">
        <v>23959</v>
      </c>
      <c r="C10251" s="125" t="s">
        <v>1394</v>
      </c>
      <c r="D10251" s="126" t="s">
        <v>13877</v>
      </c>
    </row>
    <row r="10252" spans="1:4" ht="30" x14ac:dyDescent="0.2">
      <c r="A10252" s="33">
        <v>4465</v>
      </c>
      <c r="B10252" s="124" t="s">
        <v>23960</v>
      </c>
      <c r="C10252" s="125" t="s">
        <v>1394</v>
      </c>
      <c r="D10252" s="126" t="s">
        <v>1120</v>
      </c>
    </row>
    <row r="10253" spans="1:4" ht="30" x14ac:dyDescent="0.2">
      <c r="A10253" s="33">
        <v>35273</v>
      </c>
      <c r="B10253" s="124" t="s">
        <v>23961</v>
      </c>
      <c r="C10253" s="125" t="s">
        <v>1394</v>
      </c>
      <c r="D10253" s="126" t="s">
        <v>13878</v>
      </c>
    </row>
    <row r="10254" spans="1:4" ht="30" x14ac:dyDescent="0.2">
      <c r="A10254" s="33">
        <v>4470</v>
      </c>
      <c r="B10254" s="124" t="s">
        <v>23962</v>
      </c>
      <c r="C10254" s="125" t="s">
        <v>1394</v>
      </c>
      <c r="D10254" s="126" t="s">
        <v>13879</v>
      </c>
    </row>
    <row r="10255" spans="1:4" ht="30" x14ac:dyDescent="0.2">
      <c r="A10255" s="33">
        <v>20204</v>
      </c>
      <c r="B10255" s="124" t="s">
        <v>23963</v>
      </c>
      <c r="C10255" s="125" t="s">
        <v>1394</v>
      </c>
      <c r="D10255" s="126" t="s">
        <v>13880</v>
      </c>
    </row>
    <row r="10256" spans="1:4" ht="15" x14ac:dyDescent="0.2">
      <c r="A10256" s="33">
        <v>20208</v>
      </c>
      <c r="B10256" s="124" t="s">
        <v>23964</v>
      </c>
      <c r="C10256" s="125" t="s">
        <v>1394</v>
      </c>
      <c r="D10256" s="126" t="s">
        <v>3922</v>
      </c>
    </row>
    <row r="10257" spans="1:4" ht="30" x14ac:dyDescent="0.2">
      <c r="A10257" s="33">
        <v>4437</v>
      </c>
      <c r="B10257" s="124" t="s">
        <v>23965</v>
      </c>
      <c r="C10257" s="125" t="s">
        <v>1394</v>
      </c>
      <c r="D10257" s="126" t="s">
        <v>3120</v>
      </c>
    </row>
    <row r="10258" spans="1:4" ht="30" x14ac:dyDescent="0.2">
      <c r="A10258" s="33">
        <v>14580</v>
      </c>
      <c r="B10258" s="124" t="s">
        <v>23966</v>
      </c>
      <c r="C10258" s="125" t="s">
        <v>1394</v>
      </c>
      <c r="D10258" s="126" t="s">
        <v>6780</v>
      </c>
    </row>
    <row r="10259" spans="1:4" ht="15" x14ac:dyDescent="0.2">
      <c r="A10259" s="33">
        <v>40304</v>
      </c>
      <c r="B10259" s="124" t="s">
        <v>23967</v>
      </c>
      <c r="C10259" s="125" t="s">
        <v>1395</v>
      </c>
      <c r="D10259" s="126" t="s">
        <v>560</v>
      </c>
    </row>
    <row r="10260" spans="1:4" ht="15" x14ac:dyDescent="0.2">
      <c r="A10260" s="33">
        <v>5065</v>
      </c>
      <c r="B10260" s="124" t="s">
        <v>23968</v>
      </c>
      <c r="C10260" s="125" t="s">
        <v>1395</v>
      </c>
      <c r="D10260" s="126" t="s">
        <v>13881</v>
      </c>
    </row>
    <row r="10261" spans="1:4" ht="15" x14ac:dyDescent="0.2">
      <c r="A10261" s="33">
        <v>5072</v>
      </c>
      <c r="B10261" s="124" t="s">
        <v>23969</v>
      </c>
      <c r="C10261" s="125" t="s">
        <v>1395</v>
      </c>
      <c r="D10261" s="126" t="s">
        <v>13567</v>
      </c>
    </row>
    <row r="10262" spans="1:4" ht="15" x14ac:dyDescent="0.2">
      <c r="A10262" s="33">
        <v>5066</v>
      </c>
      <c r="B10262" s="124" t="s">
        <v>23970</v>
      </c>
      <c r="C10262" s="125" t="s">
        <v>1395</v>
      </c>
      <c r="D10262" s="126" t="s">
        <v>5905</v>
      </c>
    </row>
    <row r="10263" spans="1:4" ht="15" x14ac:dyDescent="0.2">
      <c r="A10263" s="33">
        <v>5063</v>
      </c>
      <c r="B10263" s="124" t="s">
        <v>23971</v>
      </c>
      <c r="C10263" s="125" t="s">
        <v>1395</v>
      </c>
      <c r="D10263" s="126" t="s">
        <v>337</v>
      </c>
    </row>
    <row r="10264" spans="1:4" ht="15" x14ac:dyDescent="0.2">
      <c r="A10264" s="33">
        <v>20247</v>
      </c>
      <c r="B10264" s="124" t="s">
        <v>23972</v>
      </c>
      <c r="C10264" s="125" t="s">
        <v>1395</v>
      </c>
      <c r="D10264" s="126" t="s">
        <v>913</v>
      </c>
    </row>
    <row r="10265" spans="1:4" ht="15" x14ac:dyDescent="0.2">
      <c r="A10265" s="33">
        <v>5074</v>
      </c>
      <c r="B10265" s="124" t="s">
        <v>23973</v>
      </c>
      <c r="C10265" s="125" t="s">
        <v>1395</v>
      </c>
      <c r="D10265" s="126" t="s">
        <v>531</v>
      </c>
    </row>
    <row r="10266" spans="1:4" ht="15" x14ac:dyDescent="0.2">
      <c r="A10266" s="33">
        <v>5067</v>
      </c>
      <c r="B10266" s="124" t="s">
        <v>23974</v>
      </c>
      <c r="C10266" s="125" t="s">
        <v>1395</v>
      </c>
      <c r="D10266" s="126" t="s">
        <v>965</v>
      </c>
    </row>
    <row r="10267" spans="1:4" ht="15" x14ac:dyDescent="0.2">
      <c r="A10267" s="33">
        <v>5078</v>
      </c>
      <c r="B10267" s="124" t="s">
        <v>23975</v>
      </c>
      <c r="C10267" s="125" t="s">
        <v>1395</v>
      </c>
      <c r="D10267" s="126" t="s">
        <v>13882</v>
      </c>
    </row>
    <row r="10268" spans="1:4" ht="15" x14ac:dyDescent="0.2">
      <c r="A10268" s="33">
        <v>5068</v>
      </c>
      <c r="B10268" s="124" t="s">
        <v>23976</v>
      </c>
      <c r="C10268" s="125" t="s">
        <v>1395</v>
      </c>
      <c r="D10268" s="126" t="s">
        <v>537</v>
      </c>
    </row>
    <row r="10269" spans="1:4" ht="15" x14ac:dyDescent="0.2">
      <c r="A10269" s="33">
        <v>5073</v>
      </c>
      <c r="B10269" s="124" t="s">
        <v>23977</v>
      </c>
      <c r="C10269" s="125" t="s">
        <v>1395</v>
      </c>
      <c r="D10269" s="126" t="s">
        <v>1150</v>
      </c>
    </row>
    <row r="10270" spans="1:4" ht="15" x14ac:dyDescent="0.2">
      <c r="A10270" s="33">
        <v>5069</v>
      </c>
      <c r="B10270" s="124" t="s">
        <v>23978</v>
      </c>
      <c r="C10270" s="125" t="s">
        <v>1395</v>
      </c>
      <c r="D10270" s="126" t="s">
        <v>1150</v>
      </c>
    </row>
    <row r="10271" spans="1:4" ht="15" x14ac:dyDescent="0.2">
      <c r="A10271" s="33">
        <v>5070</v>
      </c>
      <c r="B10271" s="124" t="s">
        <v>23979</v>
      </c>
      <c r="C10271" s="125" t="s">
        <v>1395</v>
      </c>
      <c r="D10271" s="126" t="s">
        <v>5234</v>
      </c>
    </row>
    <row r="10272" spans="1:4" ht="15" x14ac:dyDescent="0.2">
      <c r="A10272" s="33">
        <v>5071</v>
      </c>
      <c r="B10272" s="124" t="s">
        <v>23980</v>
      </c>
      <c r="C10272" s="125" t="s">
        <v>1395</v>
      </c>
      <c r="D10272" s="126" t="s">
        <v>537</v>
      </c>
    </row>
    <row r="10273" spans="1:4" ht="15" x14ac:dyDescent="0.2">
      <c r="A10273" s="33">
        <v>5061</v>
      </c>
      <c r="B10273" s="124" t="s">
        <v>23981</v>
      </c>
      <c r="C10273" s="125" t="s">
        <v>1395</v>
      </c>
      <c r="D10273" s="126" t="s">
        <v>2679</v>
      </c>
    </row>
    <row r="10274" spans="1:4" ht="15" x14ac:dyDescent="0.2">
      <c r="A10274" s="33">
        <v>5075</v>
      </c>
      <c r="B10274" s="124" t="s">
        <v>23982</v>
      </c>
      <c r="C10274" s="125" t="s">
        <v>1395</v>
      </c>
      <c r="D10274" s="126" t="s">
        <v>537</v>
      </c>
    </row>
    <row r="10275" spans="1:4" ht="15" x14ac:dyDescent="0.2">
      <c r="A10275" s="33">
        <v>39027</v>
      </c>
      <c r="B10275" s="124" t="s">
        <v>23983</v>
      </c>
      <c r="C10275" s="125" t="s">
        <v>1395</v>
      </c>
      <c r="D10275" s="126" t="s">
        <v>13883</v>
      </c>
    </row>
    <row r="10276" spans="1:4" ht="15" x14ac:dyDescent="0.2">
      <c r="A10276" s="33">
        <v>5062</v>
      </c>
      <c r="B10276" s="124" t="s">
        <v>23984</v>
      </c>
      <c r="C10276" s="125" t="s">
        <v>1395</v>
      </c>
      <c r="D10276" s="126" t="s">
        <v>879</v>
      </c>
    </row>
    <row r="10277" spans="1:4" ht="15" x14ac:dyDescent="0.2">
      <c r="A10277" s="33">
        <v>40568</v>
      </c>
      <c r="B10277" s="124" t="s">
        <v>23985</v>
      </c>
      <c r="C10277" s="125" t="s">
        <v>1395</v>
      </c>
      <c r="D10277" s="126" t="s">
        <v>439</v>
      </c>
    </row>
    <row r="10278" spans="1:4" ht="15" x14ac:dyDescent="0.2">
      <c r="A10278" s="33">
        <v>39026</v>
      </c>
      <c r="B10278" s="124" t="s">
        <v>23986</v>
      </c>
      <c r="C10278" s="125" t="s">
        <v>1395</v>
      </c>
      <c r="D10278" s="126" t="s">
        <v>158</v>
      </c>
    </row>
    <row r="10279" spans="1:4" ht="15" x14ac:dyDescent="0.2">
      <c r="A10279" s="33">
        <v>11572</v>
      </c>
      <c r="B10279" s="124" t="s">
        <v>23987</v>
      </c>
      <c r="C10279" s="125" t="s">
        <v>14755</v>
      </c>
      <c r="D10279" s="126" t="s">
        <v>23988</v>
      </c>
    </row>
    <row r="10280" spans="1:4" ht="30" x14ac:dyDescent="0.2">
      <c r="A10280" s="33">
        <v>42431</v>
      </c>
      <c r="B10280" s="124" t="s">
        <v>23989</v>
      </c>
      <c r="C10280" s="125" t="s">
        <v>14755</v>
      </c>
      <c r="D10280" s="126" t="s">
        <v>23990</v>
      </c>
    </row>
    <row r="10281" spans="1:4" ht="15" x14ac:dyDescent="0.2">
      <c r="A10281" s="33">
        <v>11149</v>
      </c>
      <c r="B10281" s="124" t="s">
        <v>23991</v>
      </c>
      <c r="C10281" s="125" t="s">
        <v>1405</v>
      </c>
      <c r="D10281" s="126" t="s">
        <v>23992</v>
      </c>
    </row>
    <row r="10282" spans="1:4" ht="15" x14ac:dyDescent="0.2">
      <c r="A10282" s="33">
        <v>511</v>
      </c>
      <c r="B10282" s="124" t="s">
        <v>23993</v>
      </c>
      <c r="C10282" s="125" t="s">
        <v>1396</v>
      </c>
      <c r="D10282" s="126" t="s">
        <v>1162</v>
      </c>
    </row>
    <row r="10283" spans="1:4" ht="15" x14ac:dyDescent="0.2">
      <c r="A10283" s="33">
        <v>11174</v>
      </c>
      <c r="B10283" s="124" t="s">
        <v>23994</v>
      </c>
      <c r="C10283" s="125" t="s">
        <v>1388</v>
      </c>
      <c r="D10283" s="126" t="s">
        <v>23995</v>
      </c>
    </row>
    <row r="10284" spans="1:4" ht="30" x14ac:dyDescent="0.2">
      <c r="A10284" s="33">
        <v>37540</v>
      </c>
      <c r="B10284" s="124" t="s">
        <v>23996</v>
      </c>
      <c r="C10284" s="125" t="s">
        <v>14755</v>
      </c>
      <c r="D10284" s="126" t="s">
        <v>13884</v>
      </c>
    </row>
    <row r="10285" spans="1:4" ht="30" x14ac:dyDescent="0.2">
      <c r="A10285" s="33">
        <v>37548</v>
      </c>
      <c r="B10285" s="124" t="s">
        <v>23997</v>
      </c>
      <c r="C10285" s="125" t="s">
        <v>14755</v>
      </c>
      <c r="D10285" s="126" t="s">
        <v>13885</v>
      </c>
    </row>
    <row r="10286" spans="1:4" ht="30" x14ac:dyDescent="0.2">
      <c r="A10286" s="33">
        <v>39828</v>
      </c>
      <c r="B10286" s="124" t="s">
        <v>23998</v>
      </c>
      <c r="C10286" s="125" t="s">
        <v>14755</v>
      </c>
      <c r="D10286" s="126" t="s">
        <v>13886</v>
      </c>
    </row>
    <row r="10287" spans="1:4" ht="45" x14ac:dyDescent="0.2">
      <c r="A10287" s="33">
        <v>12273</v>
      </c>
      <c r="B10287" s="124" t="s">
        <v>23999</v>
      </c>
      <c r="C10287" s="125" t="s">
        <v>14755</v>
      </c>
      <c r="D10287" s="126" t="s">
        <v>3239</v>
      </c>
    </row>
    <row r="10288" spans="1:4" ht="15" x14ac:dyDescent="0.2">
      <c r="A10288" s="33">
        <v>38392</v>
      </c>
      <c r="B10288" s="124" t="s">
        <v>24000</v>
      </c>
      <c r="C10288" s="125" t="s">
        <v>14755</v>
      </c>
      <c r="D10288" s="126" t="s">
        <v>24001</v>
      </c>
    </row>
    <row r="10289" spans="1:4" ht="15" x14ac:dyDescent="0.2">
      <c r="A10289" s="33">
        <v>11735</v>
      </c>
      <c r="B10289" s="124" t="s">
        <v>24002</v>
      </c>
      <c r="C10289" s="125" t="s">
        <v>14755</v>
      </c>
      <c r="D10289" s="126" t="s">
        <v>13700</v>
      </c>
    </row>
    <row r="10290" spans="1:4" ht="15" x14ac:dyDescent="0.2">
      <c r="A10290" s="33">
        <v>11733</v>
      </c>
      <c r="B10290" s="124" t="s">
        <v>24003</v>
      </c>
      <c r="C10290" s="125" t="s">
        <v>14755</v>
      </c>
      <c r="D10290" s="126" t="s">
        <v>13349</v>
      </c>
    </row>
    <row r="10291" spans="1:4" ht="15" x14ac:dyDescent="0.2">
      <c r="A10291" s="33">
        <v>11734</v>
      </c>
      <c r="B10291" s="124" t="s">
        <v>24004</v>
      </c>
      <c r="C10291" s="125" t="s">
        <v>14755</v>
      </c>
      <c r="D10291" s="126" t="s">
        <v>1288</v>
      </c>
    </row>
    <row r="10292" spans="1:4" ht="15" x14ac:dyDescent="0.2">
      <c r="A10292" s="33">
        <v>11737</v>
      </c>
      <c r="B10292" s="124" t="s">
        <v>24005</v>
      </c>
      <c r="C10292" s="125" t="s">
        <v>14755</v>
      </c>
      <c r="D10292" s="126" t="s">
        <v>4065</v>
      </c>
    </row>
    <row r="10293" spans="1:4" ht="15" x14ac:dyDescent="0.2">
      <c r="A10293" s="33">
        <v>11738</v>
      </c>
      <c r="B10293" s="124" t="s">
        <v>24006</v>
      </c>
      <c r="C10293" s="125" t="s">
        <v>14755</v>
      </c>
      <c r="D10293" s="126" t="s">
        <v>5444</v>
      </c>
    </row>
    <row r="10294" spans="1:4" ht="15" x14ac:dyDescent="0.2">
      <c r="A10294" s="33">
        <v>36143</v>
      </c>
      <c r="B10294" s="124" t="s">
        <v>24007</v>
      </c>
      <c r="C10294" s="125" t="s">
        <v>14755</v>
      </c>
      <c r="D10294" s="126" t="s">
        <v>1157</v>
      </c>
    </row>
    <row r="10295" spans="1:4" ht="15" x14ac:dyDescent="0.2">
      <c r="A10295" s="33">
        <v>36142</v>
      </c>
      <c r="B10295" s="124" t="s">
        <v>24008</v>
      </c>
      <c r="C10295" s="125" t="s">
        <v>14755</v>
      </c>
      <c r="D10295" s="126" t="s">
        <v>748</v>
      </c>
    </row>
    <row r="10296" spans="1:4" ht="15" x14ac:dyDescent="0.2">
      <c r="A10296" s="33">
        <v>36146</v>
      </c>
      <c r="B10296" s="124" t="s">
        <v>24009</v>
      </c>
      <c r="C10296" s="125" t="s">
        <v>14755</v>
      </c>
      <c r="D10296" s="126" t="s">
        <v>22046</v>
      </c>
    </row>
    <row r="10297" spans="1:4" ht="15" x14ac:dyDescent="0.2">
      <c r="A10297" s="33">
        <v>39015</v>
      </c>
      <c r="B10297" s="124" t="s">
        <v>24010</v>
      </c>
      <c r="C10297" s="125" t="s">
        <v>14755</v>
      </c>
      <c r="D10297" s="126" t="s">
        <v>96</v>
      </c>
    </row>
    <row r="10298" spans="1:4" ht="15" x14ac:dyDescent="0.2">
      <c r="A10298" s="33">
        <v>38377</v>
      </c>
      <c r="B10298" s="124" t="s">
        <v>24011</v>
      </c>
      <c r="C10298" s="125" t="s">
        <v>14755</v>
      </c>
      <c r="D10298" s="126" t="s">
        <v>20535</v>
      </c>
    </row>
    <row r="10299" spans="1:4" ht="15" x14ac:dyDescent="0.2">
      <c r="A10299" s="33">
        <v>38376</v>
      </c>
      <c r="B10299" s="124" t="s">
        <v>24012</v>
      </c>
      <c r="C10299" s="125" t="s">
        <v>14755</v>
      </c>
      <c r="D10299" s="126" t="s">
        <v>17666</v>
      </c>
    </row>
    <row r="10300" spans="1:4" ht="15" x14ac:dyDescent="0.2">
      <c r="A10300" s="33">
        <v>38116</v>
      </c>
      <c r="B10300" s="124" t="s">
        <v>24013</v>
      </c>
      <c r="C10300" s="125" t="s">
        <v>14755</v>
      </c>
      <c r="D10300" s="126" t="s">
        <v>24014</v>
      </c>
    </row>
    <row r="10301" spans="1:4" ht="30" x14ac:dyDescent="0.2">
      <c r="A10301" s="33">
        <v>38066</v>
      </c>
      <c r="B10301" s="124" t="s">
        <v>24015</v>
      </c>
      <c r="C10301" s="125" t="s">
        <v>14755</v>
      </c>
      <c r="D10301" s="126" t="s">
        <v>14033</v>
      </c>
    </row>
    <row r="10302" spans="1:4" ht="15" x14ac:dyDescent="0.2">
      <c r="A10302" s="33">
        <v>38117</v>
      </c>
      <c r="B10302" s="124" t="s">
        <v>24016</v>
      </c>
      <c r="C10302" s="125" t="s">
        <v>14755</v>
      </c>
      <c r="D10302" s="126" t="s">
        <v>847</v>
      </c>
    </row>
    <row r="10303" spans="1:4" ht="30" x14ac:dyDescent="0.2">
      <c r="A10303" s="33">
        <v>38067</v>
      </c>
      <c r="B10303" s="124" t="s">
        <v>24017</v>
      </c>
      <c r="C10303" s="125" t="s">
        <v>14755</v>
      </c>
      <c r="D10303" s="126" t="s">
        <v>5061</v>
      </c>
    </row>
    <row r="10304" spans="1:4" ht="15" x14ac:dyDescent="0.2">
      <c r="A10304" s="33">
        <v>41757</v>
      </c>
      <c r="B10304" s="124" t="s">
        <v>24018</v>
      </c>
      <c r="C10304" s="125" t="s">
        <v>14755</v>
      </c>
      <c r="D10304" s="126" t="s">
        <v>24019</v>
      </c>
    </row>
    <row r="10305" spans="1:4" ht="30" x14ac:dyDescent="0.2">
      <c r="A10305" s="33">
        <v>5080</v>
      </c>
      <c r="B10305" s="124" t="s">
        <v>24020</v>
      </c>
      <c r="C10305" s="125" t="s">
        <v>14755</v>
      </c>
      <c r="D10305" s="126" t="s">
        <v>422</v>
      </c>
    </row>
    <row r="10306" spans="1:4" ht="30" x14ac:dyDescent="0.2">
      <c r="A10306" s="33">
        <v>11522</v>
      </c>
      <c r="B10306" s="124" t="s">
        <v>24021</v>
      </c>
      <c r="C10306" s="125" t="s">
        <v>14755</v>
      </c>
      <c r="D10306" s="126" t="s">
        <v>5255</v>
      </c>
    </row>
    <row r="10307" spans="1:4" ht="30" x14ac:dyDescent="0.2">
      <c r="A10307" s="33">
        <v>11523</v>
      </c>
      <c r="B10307" s="124" t="s">
        <v>24022</v>
      </c>
      <c r="C10307" s="125" t="s">
        <v>14755</v>
      </c>
      <c r="D10307" s="126" t="s">
        <v>13277</v>
      </c>
    </row>
    <row r="10308" spans="1:4" ht="30" x14ac:dyDescent="0.2">
      <c r="A10308" s="33">
        <v>11524</v>
      </c>
      <c r="B10308" s="124" t="s">
        <v>24023</v>
      </c>
      <c r="C10308" s="125" t="s">
        <v>14755</v>
      </c>
      <c r="D10308" s="126" t="s">
        <v>24024</v>
      </c>
    </row>
    <row r="10309" spans="1:4" ht="30" x14ac:dyDescent="0.2">
      <c r="A10309" s="33">
        <v>38168</v>
      </c>
      <c r="B10309" s="124" t="s">
        <v>24025</v>
      </c>
      <c r="C10309" s="125" t="s">
        <v>14755</v>
      </c>
      <c r="D10309" s="126" t="s">
        <v>24026</v>
      </c>
    </row>
    <row r="10310" spans="1:4" ht="30" x14ac:dyDescent="0.2">
      <c r="A10310" s="33">
        <v>13393</v>
      </c>
      <c r="B10310" s="124" t="s">
        <v>24027</v>
      </c>
      <c r="C10310" s="125" t="s">
        <v>14755</v>
      </c>
      <c r="D10310" s="126" t="s">
        <v>13890</v>
      </c>
    </row>
    <row r="10311" spans="1:4" ht="30" x14ac:dyDescent="0.2">
      <c r="A10311" s="33">
        <v>13395</v>
      </c>
      <c r="B10311" s="124" t="s">
        <v>24028</v>
      </c>
      <c r="C10311" s="125" t="s">
        <v>14755</v>
      </c>
      <c r="D10311" s="126" t="s">
        <v>13891</v>
      </c>
    </row>
    <row r="10312" spans="1:4" ht="30" x14ac:dyDescent="0.2">
      <c r="A10312" s="33">
        <v>12039</v>
      </c>
      <c r="B10312" s="124" t="s">
        <v>24029</v>
      </c>
      <c r="C10312" s="125" t="s">
        <v>14755</v>
      </c>
      <c r="D10312" s="126" t="s">
        <v>13892</v>
      </c>
    </row>
    <row r="10313" spans="1:4" ht="30" x14ac:dyDescent="0.2">
      <c r="A10313" s="33">
        <v>13396</v>
      </c>
      <c r="B10313" s="124" t="s">
        <v>24030</v>
      </c>
      <c r="C10313" s="125" t="s">
        <v>14755</v>
      </c>
      <c r="D10313" s="126" t="s">
        <v>13893</v>
      </c>
    </row>
    <row r="10314" spans="1:4" ht="30" x14ac:dyDescent="0.2">
      <c r="A10314" s="33">
        <v>13397</v>
      </c>
      <c r="B10314" s="124" t="s">
        <v>24031</v>
      </c>
      <c r="C10314" s="125" t="s">
        <v>14755</v>
      </c>
      <c r="D10314" s="126" t="s">
        <v>13894</v>
      </c>
    </row>
    <row r="10315" spans="1:4" ht="30" x14ac:dyDescent="0.2">
      <c r="A10315" s="33">
        <v>12041</v>
      </c>
      <c r="B10315" s="124" t="s">
        <v>24032</v>
      </c>
      <c r="C10315" s="125" t="s">
        <v>14755</v>
      </c>
      <c r="D10315" s="126" t="s">
        <v>13895</v>
      </c>
    </row>
    <row r="10316" spans="1:4" ht="30" x14ac:dyDescent="0.2">
      <c r="A10316" s="33">
        <v>12043</v>
      </c>
      <c r="B10316" s="124" t="s">
        <v>24033</v>
      </c>
      <c r="C10316" s="125" t="s">
        <v>14755</v>
      </c>
      <c r="D10316" s="126" t="s">
        <v>13896</v>
      </c>
    </row>
    <row r="10317" spans="1:4" ht="30" x14ac:dyDescent="0.2">
      <c r="A10317" s="33">
        <v>39762</v>
      </c>
      <c r="B10317" s="124" t="s">
        <v>24034</v>
      </c>
      <c r="C10317" s="125" t="s">
        <v>14755</v>
      </c>
      <c r="D10317" s="126" t="s">
        <v>13897</v>
      </c>
    </row>
    <row r="10318" spans="1:4" ht="30" x14ac:dyDescent="0.2">
      <c r="A10318" s="33">
        <v>12042</v>
      </c>
      <c r="B10318" s="124" t="s">
        <v>24035</v>
      </c>
      <c r="C10318" s="125" t="s">
        <v>14755</v>
      </c>
      <c r="D10318" s="126" t="s">
        <v>6246</v>
      </c>
    </row>
    <row r="10319" spans="1:4" ht="30" x14ac:dyDescent="0.2">
      <c r="A10319" s="33">
        <v>39763</v>
      </c>
      <c r="B10319" s="124" t="s">
        <v>24036</v>
      </c>
      <c r="C10319" s="125" t="s">
        <v>14755</v>
      </c>
      <c r="D10319" s="126" t="s">
        <v>13898</v>
      </c>
    </row>
    <row r="10320" spans="1:4" ht="30" x14ac:dyDescent="0.2">
      <c r="A10320" s="33">
        <v>39756</v>
      </c>
      <c r="B10320" s="124" t="s">
        <v>24037</v>
      </c>
      <c r="C10320" s="125" t="s">
        <v>14755</v>
      </c>
      <c r="D10320" s="126" t="s">
        <v>13899</v>
      </c>
    </row>
    <row r="10321" spans="1:4" ht="30" x14ac:dyDescent="0.2">
      <c r="A10321" s="33">
        <v>12038</v>
      </c>
      <c r="B10321" s="124" t="s">
        <v>24038</v>
      </c>
      <c r="C10321" s="125" t="s">
        <v>14755</v>
      </c>
      <c r="D10321" s="126" t="s">
        <v>13900</v>
      </c>
    </row>
    <row r="10322" spans="1:4" ht="30" x14ac:dyDescent="0.2">
      <c r="A10322" s="33">
        <v>12040</v>
      </c>
      <c r="B10322" s="124" t="s">
        <v>24039</v>
      </c>
      <c r="C10322" s="125" t="s">
        <v>14755</v>
      </c>
      <c r="D10322" s="126" t="s">
        <v>13901</v>
      </c>
    </row>
    <row r="10323" spans="1:4" ht="30" x14ac:dyDescent="0.2">
      <c r="A10323" s="33">
        <v>39757</v>
      </c>
      <c r="B10323" s="124" t="s">
        <v>24040</v>
      </c>
      <c r="C10323" s="125" t="s">
        <v>14755</v>
      </c>
      <c r="D10323" s="126" t="s">
        <v>13902</v>
      </c>
    </row>
    <row r="10324" spans="1:4" ht="30" x14ac:dyDescent="0.2">
      <c r="A10324" s="33">
        <v>39758</v>
      </c>
      <c r="B10324" s="124" t="s">
        <v>24041</v>
      </c>
      <c r="C10324" s="125" t="s">
        <v>14755</v>
      </c>
      <c r="D10324" s="126" t="s">
        <v>13903</v>
      </c>
    </row>
    <row r="10325" spans="1:4" ht="30" x14ac:dyDescent="0.2">
      <c r="A10325" s="33">
        <v>39759</v>
      </c>
      <c r="B10325" s="124" t="s">
        <v>24042</v>
      </c>
      <c r="C10325" s="125" t="s">
        <v>14755</v>
      </c>
      <c r="D10325" s="126" t="s">
        <v>13904</v>
      </c>
    </row>
    <row r="10326" spans="1:4" ht="30" x14ac:dyDescent="0.2">
      <c r="A10326" s="33">
        <v>39760</v>
      </c>
      <c r="B10326" s="124" t="s">
        <v>24043</v>
      </c>
      <c r="C10326" s="125" t="s">
        <v>14755</v>
      </c>
      <c r="D10326" s="126" t="s">
        <v>13905</v>
      </c>
    </row>
    <row r="10327" spans="1:4" ht="30" x14ac:dyDescent="0.2">
      <c r="A10327" s="33">
        <v>39761</v>
      </c>
      <c r="B10327" s="124" t="s">
        <v>24044</v>
      </c>
      <c r="C10327" s="125" t="s">
        <v>14755</v>
      </c>
      <c r="D10327" s="126" t="s">
        <v>13906</v>
      </c>
    </row>
    <row r="10328" spans="1:4" ht="30" x14ac:dyDescent="0.2">
      <c r="A10328" s="33">
        <v>39765</v>
      </c>
      <c r="B10328" s="124" t="s">
        <v>24045</v>
      </c>
      <c r="C10328" s="125" t="s">
        <v>14755</v>
      </c>
      <c r="D10328" s="126" t="s">
        <v>986</v>
      </c>
    </row>
    <row r="10329" spans="1:4" ht="30" x14ac:dyDescent="0.2">
      <c r="A10329" s="33">
        <v>13399</v>
      </c>
      <c r="B10329" s="124" t="s">
        <v>24046</v>
      </c>
      <c r="C10329" s="125" t="s">
        <v>14755</v>
      </c>
      <c r="D10329" s="126" t="s">
        <v>5306</v>
      </c>
    </row>
    <row r="10330" spans="1:4" ht="30" x14ac:dyDescent="0.2">
      <c r="A10330" s="33">
        <v>39764</v>
      </c>
      <c r="B10330" s="124" t="s">
        <v>24047</v>
      </c>
      <c r="C10330" s="125" t="s">
        <v>14755</v>
      </c>
      <c r="D10330" s="126" t="s">
        <v>7404</v>
      </c>
    </row>
    <row r="10331" spans="1:4" ht="15" x14ac:dyDescent="0.2">
      <c r="A10331" s="33">
        <v>39805</v>
      </c>
      <c r="B10331" s="124" t="s">
        <v>24048</v>
      </c>
      <c r="C10331" s="125" t="s">
        <v>14755</v>
      </c>
      <c r="D10331" s="126" t="s">
        <v>13907</v>
      </c>
    </row>
    <row r="10332" spans="1:4" ht="15" x14ac:dyDescent="0.2">
      <c r="A10332" s="33">
        <v>39806</v>
      </c>
      <c r="B10332" s="124" t="s">
        <v>24049</v>
      </c>
      <c r="C10332" s="125" t="s">
        <v>14755</v>
      </c>
      <c r="D10332" s="126" t="s">
        <v>13908</v>
      </c>
    </row>
    <row r="10333" spans="1:4" ht="15" x14ac:dyDescent="0.2">
      <c r="A10333" s="33">
        <v>39807</v>
      </c>
      <c r="B10333" s="124" t="s">
        <v>24050</v>
      </c>
      <c r="C10333" s="125" t="s">
        <v>14755</v>
      </c>
      <c r="D10333" s="126" t="s">
        <v>1245</v>
      </c>
    </row>
    <row r="10334" spans="1:4" ht="15" x14ac:dyDescent="0.2">
      <c r="A10334" s="33">
        <v>39804</v>
      </c>
      <c r="B10334" s="124" t="s">
        <v>24051</v>
      </c>
      <c r="C10334" s="125" t="s">
        <v>14755</v>
      </c>
      <c r="D10334" s="126" t="s">
        <v>13813</v>
      </c>
    </row>
    <row r="10335" spans="1:4" ht="15" x14ac:dyDescent="0.2">
      <c r="A10335" s="33">
        <v>39796</v>
      </c>
      <c r="B10335" s="124" t="s">
        <v>24052</v>
      </c>
      <c r="C10335" s="125" t="s">
        <v>14755</v>
      </c>
      <c r="D10335" s="126" t="s">
        <v>1499</v>
      </c>
    </row>
    <row r="10336" spans="1:4" ht="15" x14ac:dyDescent="0.2">
      <c r="A10336" s="33">
        <v>39797</v>
      </c>
      <c r="B10336" s="124" t="s">
        <v>24053</v>
      </c>
      <c r="C10336" s="125" t="s">
        <v>14755</v>
      </c>
      <c r="D10336" s="126" t="s">
        <v>13909</v>
      </c>
    </row>
    <row r="10337" spans="1:4" ht="15" x14ac:dyDescent="0.2">
      <c r="A10337" s="33">
        <v>39798</v>
      </c>
      <c r="B10337" s="124" t="s">
        <v>24054</v>
      </c>
      <c r="C10337" s="125" t="s">
        <v>14755</v>
      </c>
      <c r="D10337" s="126" t="s">
        <v>13910</v>
      </c>
    </row>
    <row r="10338" spans="1:4" ht="15" x14ac:dyDescent="0.2">
      <c r="A10338" s="33">
        <v>39794</v>
      </c>
      <c r="B10338" s="124" t="s">
        <v>24055</v>
      </c>
      <c r="C10338" s="125" t="s">
        <v>14755</v>
      </c>
      <c r="D10338" s="126" t="s">
        <v>13911</v>
      </c>
    </row>
    <row r="10339" spans="1:4" ht="15" x14ac:dyDescent="0.2">
      <c r="A10339" s="33">
        <v>39795</v>
      </c>
      <c r="B10339" s="124" t="s">
        <v>24056</v>
      </c>
      <c r="C10339" s="125" t="s">
        <v>14755</v>
      </c>
      <c r="D10339" s="126" t="s">
        <v>641</v>
      </c>
    </row>
    <row r="10340" spans="1:4" ht="15" x14ac:dyDescent="0.2">
      <c r="A10340" s="33">
        <v>39801</v>
      </c>
      <c r="B10340" s="124" t="s">
        <v>24057</v>
      </c>
      <c r="C10340" s="125" t="s">
        <v>14755</v>
      </c>
      <c r="D10340" s="126" t="s">
        <v>781</v>
      </c>
    </row>
    <row r="10341" spans="1:4" ht="15" x14ac:dyDescent="0.2">
      <c r="A10341" s="33">
        <v>39802</v>
      </c>
      <c r="B10341" s="124" t="s">
        <v>24058</v>
      </c>
      <c r="C10341" s="125" t="s">
        <v>14755</v>
      </c>
      <c r="D10341" s="126" t="s">
        <v>13912</v>
      </c>
    </row>
    <row r="10342" spans="1:4" ht="15" x14ac:dyDescent="0.2">
      <c r="A10342" s="33">
        <v>39803</v>
      </c>
      <c r="B10342" s="124" t="s">
        <v>24059</v>
      </c>
      <c r="C10342" s="125" t="s">
        <v>14755</v>
      </c>
      <c r="D10342" s="126" t="s">
        <v>13913</v>
      </c>
    </row>
    <row r="10343" spans="1:4" ht="15" x14ac:dyDescent="0.2">
      <c r="A10343" s="33">
        <v>39799</v>
      </c>
      <c r="B10343" s="124" t="s">
        <v>24060</v>
      </c>
      <c r="C10343" s="125" t="s">
        <v>14755</v>
      </c>
      <c r="D10343" s="126" t="s">
        <v>254</v>
      </c>
    </row>
    <row r="10344" spans="1:4" ht="15" x14ac:dyDescent="0.2">
      <c r="A10344" s="33">
        <v>39800</v>
      </c>
      <c r="B10344" s="124" t="s">
        <v>24061</v>
      </c>
      <c r="C10344" s="125" t="s">
        <v>14755</v>
      </c>
      <c r="D10344" s="126" t="s">
        <v>1623</v>
      </c>
    </row>
    <row r="10345" spans="1:4" ht="15" x14ac:dyDescent="0.2">
      <c r="A10345" s="33">
        <v>4224</v>
      </c>
      <c r="B10345" s="124" t="s">
        <v>24062</v>
      </c>
      <c r="C10345" s="125" t="s">
        <v>1396</v>
      </c>
      <c r="D10345" s="126" t="s">
        <v>1170</v>
      </c>
    </row>
    <row r="10346" spans="1:4" ht="15" x14ac:dyDescent="0.2">
      <c r="A10346" s="33">
        <v>21059</v>
      </c>
      <c r="B10346" s="124" t="s">
        <v>24063</v>
      </c>
      <c r="C10346" s="125" t="s">
        <v>14755</v>
      </c>
      <c r="D10346" s="126" t="s">
        <v>14670</v>
      </c>
    </row>
    <row r="10347" spans="1:4" ht="15" x14ac:dyDescent="0.2">
      <c r="A10347" s="33">
        <v>11234</v>
      </c>
      <c r="B10347" s="124" t="s">
        <v>24064</v>
      </c>
      <c r="C10347" s="125" t="s">
        <v>14755</v>
      </c>
      <c r="D10347" s="126" t="s">
        <v>14371</v>
      </c>
    </row>
    <row r="10348" spans="1:4" ht="15" x14ac:dyDescent="0.2">
      <c r="A10348" s="33">
        <v>21060</v>
      </c>
      <c r="B10348" s="124" t="s">
        <v>24065</v>
      </c>
      <c r="C10348" s="125" t="s">
        <v>14755</v>
      </c>
      <c r="D10348" s="126" t="s">
        <v>14645</v>
      </c>
    </row>
    <row r="10349" spans="1:4" ht="15" x14ac:dyDescent="0.2">
      <c r="A10349" s="33">
        <v>21061</v>
      </c>
      <c r="B10349" s="124" t="s">
        <v>24066</v>
      </c>
      <c r="C10349" s="125" t="s">
        <v>14755</v>
      </c>
      <c r="D10349" s="126" t="s">
        <v>24067</v>
      </c>
    </row>
    <row r="10350" spans="1:4" ht="15" x14ac:dyDescent="0.2">
      <c r="A10350" s="33">
        <v>21062</v>
      </c>
      <c r="B10350" s="124" t="s">
        <v>24068</v>
      </c>
      <c r="C10350" s="125" t="s">
        <v>14755</v>
      </c>
      <c r="D10350" s="126" t="s">
        <v>24069</v>
      </c>
    </row>
    <row r="10351" spans="1:4" ht="15" x14ac:dyDescent="0.2">
      <c r="A10351" s="33">
        <v>11708</v>
      </c>
      <c r="B10351" s="124" t="s">
        <v>24070</v>
      </c>
      <c r="C10351" s="125" t="s">
        <v>14755</v>
      </c>
      <c r="D10351" s="126" t="s">
        <v>3835</v>
      </c>
    </row>
    <row r="10352" spans="1:4" ht="15" x14ac:dyDescent="0.2">
      <c r="A10352" s="33">
        <v>11709</v>
      </c>
      <c r="B10352" s="124" t="s">
        <v>24071</v>
      </c>
      <c r="C10352" s="125" t="s">
        <v>14755</v>
      </c>
      <c r="D10352" s="126" t="s">
        <v>3113</v>
      </c>
    </row>
    <row r="10353" spans="1:4" ht="15" x14ac:dyDescent="0.2">
      <c r="A10353" s="33">
        <v>11710</v>
      </c>
      <c r="B10353" s="124" t="s">
        <v>24072</v>
      </c>
      <c r="C10353" s="125" t="s">
        <v>14755</v>
      </c>
      <c r="D10353" s="126" t="s">
        <v>24073</v>
      </c>
    </row>
    <row r="10354" spans="1:4" ht="15" x14ac:dyDescent="0.2">
      <c r="A10354" s="33">
        <v>11707</v>
      </c>
      <c r="B10354" s="124" t="s">
        <v>24074</v>
      </c>
      <c r="C10354" s="125" t="s">
        <v>14755</v>
      </c>
      <c r="D10354" s="126" t="s">
        <v>923</v>
      </c>
    </row>
    <row r="10355" spans="1:4" ht="15" x14ac:dyDescent="0.2">
      <c r="A10355" s="33">
        <v>11739</v>
      </c>
      <c r="B10355" s="124" t="s">
        <v>24075</v>
      </c>
      <c r="C10355" s="125" t="s">
        <v>14755</v>
      </c>
      <c r="D10355" s="126" t="s">
        <v>2337</v>
      </c>
    </row>
    <row r="10356" spans="1:4" ht="15" x14ac:dyDescent="0.2">
      <c r="A10356" s="33">
        <v>11711</v>
      </c>
      <c r="B10356" s="124" t="s">
        <v>24076</v>
      </c>
      <c r="C10356" s="125" t="s">
        <v>14755</v>
      </c>
      <c r="D10356" s="126" t="s">
        <v>803</v>
      </c>
    </row>
    <row r="10357" spans="1:4" ht="15" x14ac:dyDescent="0.2">
      <c r="A10357" s="33">
        <v>5102</v>
      </c>
      <c r="B10357" s="124" t="s">
        <v>24077</v>
      </c>
      <c r="C10357" s="125" t="s">
        <v>14755</v>
      </c>
      <c r="D10357" s="126" t="s">
        <v>5315</v>
      </c>
    </row>
    <row r="10358" spans="1:4" ht="15" x14ac:dyDescent="0.2">
      <c r="A10358" s="33">
        <v>11741</v>
      </c>
      <c r="B10358" s="124" t="s">
        <v>24078</v>
      </c>
      <c r="C10358" s="125" t="s">
        <v>14755</v>
      </c>
      <c r="D10358" s="126" t="s">
        <v>460</v>
      </c>
    </row>
    <row r="10359" spans="1:4" ht="15" x14ac:dyDescent="0.2">
      <c r="A10359" s="33">
        <v>11743</v>
      </c>
      <c r="B10359" s="124" t="s">
        <v>24079</v>
      </c>
      <c r="C10359" s="125" t="s">
        <v>14755</v>
      </c>
      <c r="D10359" s="126" t="s">
        <v>358</v>
      </c>
    </row>
    <row r="10360" spans="1:4" ht="15" x14ac:dyDescent="0.2">
      <c r="A10360" s="33">
        <v>11745</v>
      </c>
      <c r="B10360" s="124" t="s">
        <v>24080</v>
      </c>
      <c r="C10360" s="125" t="s">
        <v>14755</v>
      </c>
      <c r="D10360" s="126" t="s">
        <v>566</v>
      </c>
    </row>
    <row r="10361" spans="1:4" ht="15" x14ac:dyDescent="0.2">
      <c r="A10361" s="33">
        <v>25961</v>
      </c>
      <c r="B10361" s="124" t="s">
        <v>24081</v>
      </c>
      <c r="C10361" s="125" t="s">
        <v>1393</v>
      </c>
      <c r="D10361" s="126" t="s">
        <v>17411</v>
      </c>
    </row>
    <row r="10362" spans="1:4" ht="15" x14ac:dyDescent="0.2">
      <c r="A10362" s="33">
        <v>40985</v>
      </c>
      <c r="B10362" s="124" t="s">
        <v>24082</v>
      </c>
      <c r="C10362" s="125" t="s">
        <v>1397</v>
      </c>
      <c r="D10362" s="126" t="s">
        <v>19614</v>
      </c>
    </row>
    <row r="10363" spans="1:4" ht="15" x14ac:dyDescent="0.2">
      <c r="A10363" s="33">
        <v>1088</v>
      </c>
      <c r="B10363" s="124" t="s">
        <v>24083</v>
      </c>
      <c r="C10363" s="125" t="s">
        <v>14755</v>
      </c>
      <c r="D10363" s="126" t="s">
        <v>1330</v>
      </c>
    </row>
    <row r="10364" spans="1:4" ht="15" x14ac:dyDescent="0.2">
      <c r="A10364" s="33">
        <v>1087</v>
      </c>
      <c r="B10364" s="124" t="s">
        <v>24084</v>
      </c>
      <c r="C10364" s="125" t="s">
        <v>14755</v>
      </c>
      <c r="D10364" s="126" t="s">
        <v>1875</v>
      </c>
    </row>
    <row r="10365" spans="1:4" ht="15" x14ac:dyDescent="0.2">
      <c r="A10365" s="33">
        <v>38777</v>
      </c>
      <c r="B10365" s="124" t="s">
        <v>24085</v>
      </c>
      <c r="C10365" s="125" t="s">
        <v>14755</v>
      </c>
      <c r="D10365" s="126" t="s">
        <v>14422</v>
      </c>
    </row>
    <row r="10366" spans="1:4" ht="15" x14ac:dyDescent="0.2">
      <c r="A10366" s="33">
        <v>1086</v>
      </c>
      <c r="B10366" s="124" t="s">
        <v>24086</v>
      </c>
      <c r="C10366" s="125" t="s">
        <v>14755</v>
      </c>
      <c r="D10366" s="126" t="s">
        <v>5801</v>
      </c>
    </row>
    <row r="10367" spans="1:4" ht="15" x14ac:dyDescent="0.2">
      <c r="A10367" s="33">
        <v>1079</v>
      </c>
      <c r="B10367" s="124" t="s">
        <v>24087</v>
      </c>
      <c r="C10367" s="125" t="s">
        <v>14755</v>
      </c>
      <c r="D10367" s="126" t="s">
        <v>2777</v>
      </c>
    </row>
    <row r="10368" spans="1:4" ht="15" x14ac:dyDescent="0.2">
      <c r="A10368" s="33">
        <v>39374</v>
      </c>
      <c r="B10368" s="124" t="s">
        <v>24088</v>
      </c>
      <c r="C10368" s="125" t="s">
        <v>14755</v>
      </c>
      <c r="D10368" s="126" t="s">
        <v>23602</v>
      </c>
    </row>
    <row r="10369" spans="1:4" ht="15" x14ac:dyDescent="0.2">
      <c r="A10369" s="33">
        <v>1082</v>
      </c>
      <c r="B10369" s="124" t="s">
        <v>24089</v>
      </c>
      <c r="C10369" s="125" t="s">
        <v>14755</v>
      </c>
      <c r="D10369" s="126" t="s">
        <v>24090</v>
      </c>
    </row>
    <row r="10370" spans="1:4" ht="15" x14ac:dyDescent="0.2">
      <c r="A10370" s="33">
        <v>12316</v>
      </c>
      <c r="B10370" s="124" t="s">
        <v>24091</v>
      </c>
      <c r="C10370" s="125" t="s">
        <v>14755</v>
      </c>
      <c r="D10370" s="126" t="s">
        <v>14225</v>
      </c>
    </row>
    <row r="10371" spans="1:4" ht="15" x14ac:dyDescent="0.2">
      <c r="A10371" s="33">
        <v>12317</v>
      </c>
      <c r="B10371" s="124" t="s">
        <v>24092</v>
      </c>
      <c r="C10371" s="125" t="s">
        <v>14755</v>
      </c>
      <c r="D10371" s="126" t="s">
        <v>13585</v>
      </c>
    </row>
    <row r="10372" spans="1:4" ht="15" x14ac:dyDescent="0.2">
      <c r="A10372" s="33">
        <v>12318</v>
      </c>
      <c r="B10372" s="124" t="s">
        <v>24093</v>
      </c>
      <c r="C10372" s="125" t="s">
        <v>14755</v>
      </c>
      <c r="D10372" s="126" t="s">
        <v>13765</v>
      </c>
    </row>
    <row r="10373" spans="1:4" ht="15" x14ac:dyDescent="0.2">
      <c r="A10373" s="33">
        <v>5104</v>
      </c>
      <c r="B10373" s="124" t="s">
        <v>24094</v>
      </c>
      <c r="C10373" s="125" t="s">
        <v>1395</v>
      </c>
      <c r="D10373" s="126" t="s">
        <v>24095</v>
      </c>
    </row>
    <row r="10374" spans="1:4" ht="15" x14ac:dyDescent="0.2">
      <c r="A10374" s="33">
        <v>26023</v>
      </c>
      <c r="B10374" s="124" t="s">
        <v>24096</v>
      </c>
      <c r="C10374" s="125" t="s">
        <v>14755</v>
      </c>
      <c r="D10374" s="126" t="s">
        <v>24097</v>
      </c>
    </row>
    <row r="10375" spans="1:4" ht="15" x14ac:dyDescent="0.2">
      <c r="A10375" s="33">
        <v>2710</v>
      </c>
      <c r="B10375" s="124" t="s">
        <v>24098</v>
      </c>
      <c r="C10375" s="125" t="s">
        <v>14755</v>
      </c>
      <c r="D10375" s="126" t="s">
        <v>14097</v>
      </c>
    </row>
    <row r="10376" spans="1:4" ht="15" x14ac:dyDescent="0.2">
      <c r="A10376" s="33">
        <v>14575</v>
      </c>
      <c r="B10376" s="124" t="s">
        <v>24099</v>
      </c>
      <c r="C10376" s="125" t="s">
        <v>14755</v>
      </c>
      <c r="D10376" s="126" t="s">
        <v>24100</v>
      </c>
    </row>
    <row r="10377" spans="1:4" ht="15" x14ac:dyDescent="0.2">
      <c r="A10377" s="33">
        <v>20034</v>
      </c>
      <c r="B10377" s="124" t="s">
        <v>24101</v>
      </c>
      <c r="C10377" s="125" t="s">
        <v>14755</v>
      </c>
      <c r="D10377" s="126" t="s">
        <v>14122</v>
      </c>
    </row>
    <row r="10378" spans="1:4" ht="15" x14ac:dyDescent="0.2">
      <c r="A10378" s="33">
        <v>20036</v>
      </c>
      <c r="B10378" s="124" t="s">
        <v>24102</v>
      </c>
      <c r="C10378" s="125" t="s">
        <v>14755</v>
      </c>
      <c r="D10378" s="126" t="s">
        <v>24103</v>
      </c>
    </row>
    <row r="10379" spans="1:4" ht="15" x14ac:dyDescent="0.2">
      <c r="A10379" s="33">
        <v>20037</v>
      </c>
      <c r="B10379" s="124" t="s">
        <v>24104</v>
      </c>
      <c r="C10379" s="125" t="s">
        <v>14755</v>
      </c>
      <c r="D10379" s="126" t="s">
        <v>24105</v>
      </c>
    </row>
    <row r="10380" spans="1:4" ht="15" x14ac:dyDescent="0.2">
      <c r="A10380" s="33">
        <v>20043</v>
      </c>
      <c r="B10380" s="124" t="s">
        <v>24106</v>
      </c>
      <c r="C10380" s="125" t="s">
        <v>14755</v>
      </c>
      <c r="D10380" s="126" t="s">
        <v>115</v>
      </c>
    </row>
    <row r="10381" spans="1:4" ht="15" x14ac:dyDescent="0.2">
      <c r="A10381" s="33">
        <v>20044</v>
      </c>
      <c r="B10381" s="124" t="s">
        <v>24107</v>
      </c>
      <c r="C10381" s="125" t="s">
        <v>14755</v>
      </c>
      <c r="D10381" s="126" t="s">
        <v>500</v>
      </c>
    </row>
    <row r="10382" spans="1:4" ht="15" x14ac:dyDescent="0.2">
      <c r="A10382" s="33">
        <v>20042</v>
      </c>
      <c r="B10382" s="124" t="s">
        <v>24108</v>
      </c>
      <c r="C10382" s="125" t="s">
        <v>14755</v>
      </c>
      <c r="D10382" s="126" t="s">
        <v>117</v>
      </c>
    </row>
    <row r="10383" spans="1:4" ht="15" x14ac:dyDescent="0.2">
      <c r="A10383" s="33">
        <v>20046</v>
      </c>
      <c r="B10383" s="124" t="s">
        <v>24109</v>
      </c>
      <c r="C10383" s="125" t="s">
        <v>14755</v>
      </c>
      <c r="D10383" s="126" t="s">
        <v>4134</v>
      </c>
    </row>
    <row r="10384" spans="1:4" ht="15" x14ac:dyDescent="0.2">
      <c r="A10384" s="33">
        <v>20047</v>
      </c>
      <c r="B10384" s="124" t="s">
        <v>24110</v>
      </c>
      <c r="C10384" s="125" t="s">
        <v>14755</v>
      </c>
      <c r="D10384" s="126" t="s">
        <v>16519</v>
      </c>
    </row>
    <row r="10385" spans="1:4" ht="15" x14ac:dyDescent="0.2">
      <c r="A10385" s="33">
        <v>20045</v>
      </c>
      <c r="B10385" s="124" t="s">
        <v>24111</v>
      </c>
      <c r="C10385" s="125" t="s">
        <v>14755</v>
      </c>
      <c r="D10385" s="126" t="s">
        <v>128</v>
      </c>
    </row>
    <row r="10386" spans="1:4" ht="30" x14ac:dyDescent="0.2">
      <c r="A10386" s="33">
        <v>20972</v>
      </c>
      <c r="B10386" s="124" t="s">
        <v>24112</v>
      </c>
      <c r="C10386" s="125" t="s">
        <v>14755</v>
      </c>
      <c r="D10386" s="126" t="s">
        <v>13921</v>
      </c>
    </row>
    <row r="10387" spans="1:4" ht="15" x14ac:dyDescent="0.2">
      <c r="A10387" s="33">
        <v>20032</v>
      </c>
      <c r="B10387" s="124" t="s">
        <v>24113</v>
      </c>
      <c r="C10387" s="125" t="s">
        <v>14755</v>
      </c>
      <c r="D10387" s="126" t="s">
        <v>24114</v>
      </c>
    </row>
    <row r="10388" spans="1:4" ht="15" x14ac:dyDescent="0.2">
      <c r="A10388" s="33">
        <v>11321</v>
      </c>
      <c r="B10388" s="124" t="s">
        <v>24115</v>
      </c>
      <c r="C10388" s="125" t="s">
        <v>14755</v>
      </c>
      <c r="D10388" s="126" t="s">
        <v>235</v>
      </c>
    </row>
    <row r="10389" spans="1:4" ht="15" x14ac:dyDescent="0.2">
      <c r="A10389" s="33">
        <v>11323</v>
      </c>
      <c r="B10389" s="124" t="s">
        <v>24116</v>
      </c>
      <c r="C10389" s="125" t="s">
        <v>14755</v>
      </c>
      <c r="D10389" s="126" t="s">
        <v>24117</v>
      </c>
    </row>
    <row r="10390" spans="1:4" ht="15" x14ac:dyDescent="0.2">
      <c r="A10390" s="33">
        <v>20327</v>
      </c>
      <c r="B10390" s="124" t="s">
        <v>24118</v>
      </c>
      <c r="C10390" s="125" t="s">
        <v>14755</v>
      </c>
      <c r="D10390" s="126" t="s">
        <v>5033</v>
      </c>
    </row>
    <row r="10391" spans="1:4" ht="15" x14ac:dyDescent="0.2">
      <c r="A10391" s="33">
        <v>25966</v>
      </c>
      <c r="B10391" s="124" t="s">
        <v>24119</v>
      </c>
      <c r="C10391" s="125" t="s">
        <v>1396</v>
      </c>
      <c r="D10391" s="126" t="s">
        <v>824</v>
      </c>
    </row>
    <row r="10392" spans="1:4" ht="45" x14ac:dyDescent="0.2">
      <c r="A10392" s="33">
        <v>13390</v>
      </c>
      <c r="B10392" s="124" t="s">
        <v>24120</v>
      </c>
      <c r="C10392" s="125" t="s">
        <v>14755</v>
      </c>
      <c r="D10392" s="126" t="s">
        <v>24121</v>
      </c>
    </row>
    <row r="10393" spans="1:4" ht="15" x14ac:dyDescent="0.2">
      <c r="A10393" s="33">
        <v>6034</v>
      </c>
      <c r="B10393" s="124" t="s">
        <v>24122</v>
      </c>
      <c r="C10393" s="125" t="s">
        <v>14755</v>
      </c>
      <c r="D10393" s="126" t="s">
        <v>1072</v>
      </c>
    </row>
    <row r="10394" spans="1:4" ht="15" x14ac:dyDescent="0.2">
      <c r="A10394" s="33">
        <v>6036</v>
      </c>
      <c r="B10394" s="124" t="s">
        <v>24123</v>
      </c>
      <c r="C10394" s="125" t="s">
        <v>14755</v>
      </c>
      <c r="D10394" s="126" t="s">
        <v>1034</v>
      </c>
    </row>
    <row r="10395" spans="1:4" ht="15" x14ac:dyDescent="0.2">
      <c r="A10395" s="33">
        <v>6031</v>
      </c>
      <c r="B10395" s="124" t="s">
        <v>24124</v>
      </c>
      <c r="C10395" s="125" t="s">
        <v>14755</v>
      </c>
      <c r="D10395" s="126" t="s">
        <v>4985</v>
      </c>
    </row>
    <row r="10396" spans="1:4" ht="15" x14ac:dyDescent="0.2">
      <c r="A10396" s="33">
        <v>6029</v>
      </c>
      <c r="B10396" s="124" t="s">
        <v>24125</v>
      </c>
      <c r="C10396" s="125" t="s">
        <v>14755</v>
      </c>
      <c r="D10396" s="126" t="s">
        <v>683</v>
      </c>
    </row>
    <row r="10397" spans="1:4" ht="15" x14ac:dyDescent="0.2">
      <c r="A10397" s="33">
        <v>6033</v>
      </c>
      <c r="B10397" s="124" t="s">
        <v>24126</v>
      </c>
      <c r="C10397" s="125" t="s">
        <v>14755</v>
      </c>
      <c r="D10397" s="126" t="s">
        <v>2994</v>
      </c>
    </row>
    <row r="10398" spans="1:4" ht="15" x14ac:dyDescent="0.2">
      <c r="A10398" s="33">
        <v>11672</v>
      </c>
      <c r="B10398" s="124" t="s">
        <v>24127</v>
      </c>
      <c r="C10398" s="125" t="s">
        <v>14755</v>
      </c>
      <c r="D10398" s="126" t="s">
        <v>13923</v>
      </c>
    </row>
    <row r="10399" spans="1:4" ht="15" x14ac:dyDescent="0.2">
      <c r="A10399" s="33">
        <v>11669</v>
      </c>
      <c r="B10399" s="124" t="s">
        <v>24128</v>
      </c>
      <c r="C10399" s="125" t="s">
        <v>14755</v>
      </c>
      <c r="D10399" s="126" t="s">
        <v>324</v>
      </c>
    </row>
    <row r="10400" spans="1:4" ht="15" x14ac:dyDescent="0.2">
      <c r="A10400" s="33">
        <v>11670</v>
      </c>
      <c r="B10400" s="124" t="s">
        <v>24129</v>
      </c>
      <c r="C10400" s="125" t="s">
        <v>14755</v>
      </c>
      <c r="D10400" s="126" t="s">
        <v>5799</v>
      </c>
    </row>
    <row r="10401" spans="1:4" ht="15" x14ac:dyDescent="0.2">
      <c r="A10401" s="33">
        <v>20055</v>
      </c>
      <c r="B10401" s="124" t="s">
        <v>24130</v>
      </c>
      <c r="C10401" s="125" t="s">
        <v>14755</v>
      </c>
      <c r="D10401" s="126" t="s">
        <v>7899</v>
      </c>
    </row>
    <row r="10402" spans="1:4" ht="15" x14ac:dyDescent="0.2">
      <c r="A10402" s="33">
        <v>11671</v>
      </c>
      <c r="B10402" s="124" t="s">
        <v>24131</v>
      </c>
      <c r="C10402" s="125" t="s">
        <v>14755</v>
      </c>
      <c r="D10402" s="126" t="s">
        <v>7255</v>
      </c>
    </row>
    <row r="10403" spans="1:4" ht="15" x14ac:dyDescent="0.2">
      <c r="A10403" s="33">
        <v>6032</v>
      </c>
      <c r="B10403" s="124" t="s">
        <v>24132</v>
      </c>
      <c r="C10403" s="125" t="s">
        <v>14755</v>
      </c>
      <c r="D10403" s="126" t="s">
        <v>13924</v>
      </c>
    </row>
    <row r="10404" spans="1:4" ht="15" x14ac:dyDescent="0.2">
      <c r="A10404" s="33">
        <v>11673</v>
      </c>
      <c r="B10404" s="124" t="s">
        <v>24133</v>
      </c>
      <c r="C10404" s="125" t="s">
        <v>14755</v>
      </c>
      <c r="D10404" s="126" t="s">
        <v>131</v>
      </c>
    </row>
    <row r="10405" spans="1:4" ht="15" x14ac:dyDescent="0.2">
      <c r="A10405" s="33">
        <v>11674</v>
      </c>
      <c r="B10405" s="124" t="s">
        <v>24134</v>
      </c>
      <c r="C10405" s="125" t="s">
        <v>14755</v>
      </c>
      <c r="D10405" s="126" t="s">
        <v>367</v>
      </c>
    </row>
    <row r="10406" spans="1:4" ht="15" x14ac:dyDescent="0.2">
      <c r="A10406" s="33">
        <v>11675</v>
      </c>
      <c r="B10406" s="124" t="s">
        <v>24135</v>
      </c>
      <c r="C10406" s="125" t="s">
        <v>14755</v>
      </c>
      <c r="D10406" s="126" t="s">
        <v>13925</v>
      </c>
    </row>
    <row r="10407" spans="1:4" ht="15" x14ac:dyDescent="0.2">
      <c r="A10407" s="33">
        <v>11676</v>
      </c>
      <c r="B10407" s="124" t="s">
        <v>24136</v>
      </c>
      <c r="C10407" s="125" t="s">
        <v>14755</v>
      </c>
      <c r="D10407" s="126" t="s">
        <v>13926</v>
      </c>
    </row>
    <row r="10408" spans="1:4" ht="15" x14ac:dyDescent="0.2">
      <c r="A10408" s="33">
        <v>11677</v>
      </c>
      <c r="B10408" s="124" t="s">
        <v>24137</v>
      </c>
      <c r="C10408" s="125" t="s">
        <v>14755</v>
      </c>
      <c r="D10408" s="126" t="s">
        <v>706</v>
      </c>
    </row>
    <row r="10409" spans="1:4" ht="15" x14ac:dyDescent="0.2">
      <c r="A10409" s="33">
        <v>11678</v>
      </c>
      <c r="B10409" s="124" t="s">
        <v>24138</v>
      </c>
      <c r="C10409" s="125" t="s">
        <v>14755</v>
      </c>
      <c r="D10409" s="126" t="s">
        <v>13927</v>
      </c>
    </row>
    <row r="10410" spans="1:4" ht="15" x14ac:dyDescent="0.2">
      <c r="A10410" s="33">
        <v>6038</v>
      </c>
      <c r="B10410" s="124" t="s">
        <v>24139</v>
      </c>
      <c r="C10410" s="125" t="s">
        <v>14755</v>
      </c>
      <c r="D10410" s="126" t="s">
        <v>734</v>
      </c>
    </row>
    <row r="10411" spans="1:4" ht="15" x14ac:dyDescent="0.2">
      <c r="A10411" s="33">
        <v>11718</v>
      </c>
      <c r="B10411" s="124" t="s">
        <v>24140</v>
      </c>
      <c r="C10411" s="125" t="s">
        <v>14755</v>
      </c>
      <c r="D10411" s="126" t="s">
        <v>1077</v>
      </c>
    </row>
    <row r="10412" spans="1:4" ht="15" x14ac:dyDescent="0.2">
      <c r="A10412" s="33">
        <v>6037</v>
      </c>
      <c r="B10412" s="124" t="s">
        <v>24141</v>
      </c>
      <c r="C10412" s="125" t="s">
        <v>14755</v>
      </c>
      <c r="D10412" s="126" t="s">
        <v>3144</v>
      </c>
    </row>
    <row r="10413" spans="1:4" ht="15" x14ac:dyDescent="0.2">
      <c r="A10413" s="33">
        <v>11719</v>
      </c>
      <c r="B10413" s="124" t="s">
        <v>24142</v>
      </c>
      <c r="C10413" s="125" t="s">
        <v>14755</v>
      </c>
      <c r="D10413" s="126" t="s">
        <v>13928</v>
      </c>
    </row>
    <row r="10414" spans="1:4" ht="15" x14ac:dyDescent="0.2">
      <c r="A10414" s="33">
        <v>6019</v>
      </c>
      <c r="B10414" s="124" t="s">
        <v>24143</v>
      </c>
      <c r="C10414" s="125" t="s">
        <v>14755</v>
      </c>
      <c r="D10414" s="126" t="s">
        <v>5664</v>
      </c>
    </row>
    <row r="10415" spans="1:4" ht="15" x14ac:dyDescent="0.2">
      <c r="A10415" s="33">
        <v>6010</v>
      </c>
      <c r="B10415" s="124" t="s">
        <v>24144</v>
      </c>
      <c r="C10415" s="125" t="s">
        <v>14755</v>
      </c>
      <c r="D10415" s="126" t="s">
        <v>18604</v>
      </c>
    </row>
    <row r="10416" spans="1:4" ht="15" x14ac:dyDescent="0.2">
      <c r="A10416" s="33">
        <v>6017</v>
      </c>
      <c r="B10416" s="124" t="s">
        <v>24145</v>
      </c>
      <c r="C10416" s="125" t="s">
        <v>14755</v>
      </c>
      <c r="D10416" s="126" t="s">
        <v>379</v>
      </c>
    </row>
    <row r="10417" spans="1:4" ht="15" x14ac:dyDescent="0.2">
      <c r="A10417" s="33">
        <v>6020</v>
      </c>
      <c r="B10417" s="124" t="s">
        <v>24146</v>
      </c>
      <c r="C10417" s="125" t="s">
        <v>14755</v>
      </c>
      <c r="D10417" s="126" t="s">
        <v>16982</v>
      </c>
    </row>
    <row r="10418" spans="1:4" ht="15" x14ac:dyDescent="0.2">
      <c r="A10418" s="33">
        <v>6028</v>
      </c>
      <c r="B10418" s="124" t="s">
        <v>24147</v>
      </c>
      <c r="C10418" s="125" t="s">
        <v>14755</v>
      </c>
      <c r="D10418" s="126" t="s">
        <v>14698</v>
      </c>
    </row>
    <row r="10419" spans="1:4" ht="15" x14ac:dyDescent="0.2">
      <c r="A10419" s="33">
        <v>6011</v>
      </c>
      <c r="B10419" s="124" t="s">
        <v>24148</v>
      </c>
      <c r="C10419" s="125" t="s">
        <v>14755</v>
      </c>
      <c r="D10419" s="126" t="s">
        <v>24149</v>
      </c>
    </row>
    <row r="10420" spans="1:4" ht="15" x14ac:dyDescent="0.2">
      <c r="A10420" s="33">
        <v>6012</v>
      </c>
      <c r="B10420" s="124" t="s">
        <v>24150</v>
      </c>
      <c r="C10420" s="125" t="s">
        <v>14755</v>
      </c>
      <c r="D10420" s="126" t="s">
        <v>24151</v>
      </c>
    </row>
    <row r="10421" spans="1:4" ht="15" x14ac:dyDescent="0.2">
      <c r="A10421" s="33">
        <v>6016</v>
      </c>
      <c r="B10421" s="124" t="s">
        <v>24152</v>
      </c>
      <c r="C10421" s="125" t="s">
        <v>14755</v>
      </c>
      <c r="D10421" s="126" t="s">
        <v>1358</v>
      </c>
    </row>
    <row r="10422" spans="1:4" ht="15" x14ac:dyDescent="0.2">
      <c r="A10422" s="33">
        <v>6027</v>
      </c>
      <c r="B10422" s="124" t="s">
        <v>24153</v>
      </c>
      <c r="C10422" s="125" t="s">
        <v>14755</v>
      </c>
      <c r="D10422" s="126" t="s">
        <v>24154</v>
      </c>
    </row>
    <row r="10423" spans="1:4" ht="15" x14ac:dyDescent="0.2">
      <c r="A10423" s="33">
        <v>6013</v>
      </c>
      <c r="B10423" s="124" t="s">
        <v>24155</v>
      </c>
      <c r="C10423" s="125" t="s">
        <v>14755</v>
      </c>
      <c r="D10423" s="126" t="s">
        <v>14212</v>
      </c>
    </row>
    <row r="10424" spans="1:4" ht="15" x14ac:dyDescent="0.2">
      <c r="A10424" s="33">
        <v>6015</v>
      </c>
      <c r="B10424" s="124" t="s">
        <v>24156</v>
      </c>
      <c r="C10424" s="125" t="s">
        <v>14755</v>
      </c>
      <c r="D10424" s="126" t="s">
        <v>24157</v>
      </c>
    </row>
    <row r="10425" spans="1:4" ht="15" x14ac:dyDescent="0.2">
      <c r="A10425" s="33">
        <v>6014</v>
      </c>
      <c r="B10425" s="124" t="s">
        <v>24158</v>
      </c>
      <c r="C10425" s="125" t="s">
        <v>14755</v>
      </c>
      <c r="D10425" s="126" t="s">
        <v>24159</v>
      </c>
    </row>
    <row r="10426" spans="1:4" ht="15" x14ac:dyDescent="0.2">
      <c r="A10426" s="33">
        <v>6006</v>
      </c>
      <c r="B10426" s="124" t="s">
        <v>24160</v>
      </c>
      <c r="C10426" s="125" t="s">
        <v>14755</v>
      </c>
      <c r="D10426" s="126" t="s">
        <v>13982</v>
      </c>
    </row>
    <row r="10427" spans="1:4" ht="15" x14ac:dyDescent="0.2">
      <c r="A10427" s="33">
        <v>6005</v>
      </c>
      <c r="B10427" s="124" t="s">
        <v>24161</v>
      </c>
      <c r="C10427" s="125" t="s">
        <v>14755</v>
      </c>
      <c r="D10427" s="126" t="s">
        <v>24162</v>
      </c>
    </row>
    <row r="10428" spans="1:4" ht="15" x14ac:dyDescent="0.2">
      <c r="A10428" s="33">
        <v>11756</v>
      </c>
      <c r="B10428" s="124" t="s">
        <v>24163</v>
      </c>
      <c r="C10428" s="125" t="s">
        <v>14755</v>
      </c>
      <c r="D10428" s="126" t="s">
        <v>24164</v>
      </c>
    </row>
    <row r="10429" spans="1:4" ht="30" x14ac:dyDescent="0.2">
      <c r="A10429" s="33">
        <v>10904</v>
      </c>
      <c r="B10429" s="124" t="s">
        <v>24165</v>
      </c>
      <c r="C10429" s="125" t="s">
        <v>14755</v>
      </c>
      <c r="D10429" s="126" t="s">
        <v>13931</v>
      </c>
    </row>
    <row r="10430" spans="1:4" ht="15" x14ac:dyDescent="0.2">
      <c r="A10430" s="33">
        <v>11752</v>
      </c>
      <c r="B10430" s="124" t="s">
        <v>24166</v>
      </c>
      <c r="C10430" s="125" t="s">
        <v>14755</v>
      </c>
      <c r="D10430" s="126" t="s">
        <v>2612</v>
      </c>
    </row>
    <row r="10431" spans="1:4" ht="15" x14ac:dyDescent="0.2">
      <c r="A10431" s="33">
        <v>11753</v>
      </c>
      <c r="B10431" s="124" t="s">
        <v>24167</v>
      </c>
      <c r="C10431" s="125" t="s">
        <v>14755</v>
      </c>
      <c r="D10431" s="126" t="s">
        <v>19058</v>
      </c>
    </row>
    <row r="10432" spans="1:4" ht="15" x14ac:dyDescent="0.2">
      <c r="A10432" s="33">
        <v>6021</v>
      </c>
      <c r="B10432" s="124" t="s">
        <v>24168</v>
      </c>
      <c r="C10432" s="125" t="s">
        <v>14755</v>
      </c>
      <c r="D10432" s="126" t="s">
        <v>24169</v>
      </c>
    </row>
    <row r="10433" spans="1:4" ht="15" x14ac:dyDescent="0.2">
      <c r="A10433" s="33">
        <v>6024</v>
      </c>
      <c r="B10433" s="124" t="s">
        <v>24170</v>
      </c>
      <c r="C10433" s="125" t="s">
        <v>14755</v>
      </c>
      <c r="D10433" s="126" t="s">
        <v>16442</v>
      </c>
    </row>
    <row r="10434" spans="1:4" ht="15" x14ac:dyDescent="0.2">
      <c r="A10434" s="33">
        <v>38379</v>
      </c>
      <c r="B10434" s="124" t="s">
        <v>24171</v>
      </c>
      <c r="C10434" s="125" t="s">
        <v>1394</v>
      </c>
      <c r="D10434" s="126" t="s">
        <v>24172</v>
      </c>
    </row>
    <row r="10435" spans="1:4" ht="15" x14ac:dyDescent="0.2">
      <c r="A10435" s="33">
        <v>13897</v>
      </c>
      <c r="B10435" s="124" t="s">
        <v>24173</v>
      </c>
      <c r="C10435" s="125" t="s">
        <v>14755</v>
      </c>
      <c r="D10435" s="126" t="s">
        <v>13933</v>
      </c>
    </row>
    <row r="10436" spans="1:4" ht="15" x14ac:dyDescent="0.2">
      <c r="A10436" s="33">
        <v>10640</v>
      </c>
      <c r="B10436" s="124" t="s">
        <v>24174</v>
      </c>
      <c r="C10436" s="125" t="s">
        <v>14755</v>
      </c>
      <c r="D10436" s="126" t="s">
        <v>13934</v>
      </c>
    </row>
    <row r="10437" spans="1:4" ht="15" x14ac:dyDescent="0.2">
      <c r="A10437" s="33">
        <v>11086</v>
      </c>
      <c r="B10437" s="124" t="s">
        <v>24175</v>
      </c>
      <c r="C10437" s="125" t="s">
        <v>1407</v>
      </c>
      <c r="D10437" s="126" t="s">
        <v>24176</v>
      </c>
    </row>
    <row r="10438" spans="1:4" ht="15" x14ac:dyDescent="0.2">
      <c r="A10438" s="33">
        <v>34356</v>
      </c>
      <c r="B10438" s="124" t="s">
        <v>24177</v>
      </c>
      <c r="C10438" s="125" t="s">
        <v>1395</v>
      </c>
      <c r="D10438" s="126" t="s">
        <v>1003</v>
      </c>
    </row>
    <row r="10439" spans="1:4" ht="15" x14ac:dyDescent="0.2">
      <c r="A10439" s="33">
        <v>34357</v>
      </c>
      <c r="B10439" s="124" t="s">
        <v>24178</v>
      </c>
      <c r="C10439" s="125" t="s">
        <v>1395</v>
      </c>
      <c r="D10439" s="126" t="s">
        <v>715</v>
      </c>
    </row>
    <row r="10440" spans="1:4" ht="15" x14ac:dyDescent="0.2">
      <c r="A10440" s="33">
        <v>37329</v>
      </c>
      <c r="B10440" s="124" t="s">
        <v>24179</v>
      </c>
      <c r="C10440" s="125" t="s">
        <v>1395</v>
      </c>
      <c r="D10440" s="126" t="s">
        <v>13936</v>
      </c>
    </row>
    <row r="10441" spans="1:4" ht="15" x14ac:dyDescent="0.2">
      <c r="A10441" s="33">
        <v>37398</v>
      </c>
      <c r="B10441" s="124" t="s">
        <v>24180</v>
      </c>
      <c r="C10441" s="125" t="s">
        <v>1395</v>
      </c>
      <c r="D10441" s="126" t="s">
        <v>13937</v>
      </c>
    </row>
    <row r="10442" spans="1:4" ht="15" x14ac:dyDescent="0.2">
      <c r="A10442" s="33">
        <v>2510</v>
      </c>
      <c r="B10442" s="124" t="s">
        <v>24181</v>
      </c>
      <c r="C10442" s="125" t="s">
        <v>14755</v>
      </c>
      <c r="D10442" s="126" t="s">
        <v>825</v>
      </c>
    </row>
    <row r="10443" spans="1:4" ht="30" x14ac:dyDescent="0.2">
      <c r="A10443" s="33">
        <v>12359</v>
      </c>
      <c r="B10443" s="124" t="s">
        <v>24182</v>
      </c>
      <c r="C10443" s="125" t="s">
        <v>14755</v>
      </c>
      <c r="D10443" s="126" t="s">
        <v>24183</v>
      </c>
    </row>
    <row r="10444" spans="1:4" ht="15" x14ac:dyDescent="0.2">
      <c r="A10444" s="33">
        <v>5320</v>
      </c>
      <c r="B10444" s="124" t="s">
        <v>24184</v>
      </c>
      <c r="C10444" s="125" t="s">
        <v>1396</v>
      </c>
      <c r="D10444" s="126" t="s">
        <v>13555</v>
      </c>
    </row>
    <row r="10445" spans="1:4" ht="15" x14ac:dyDescent="0.2">
      <c r="A10445" s="33">
        <v>7353</v>
      </c>
      <c r="B10445" s="124" t="s">
        <v>24185</v>
      </c>
      <c r="C10445" s="125" t="s">
        <v>1396</v>
      </c>
      <c r="D10445" s="126" t="s">
        <v>21174</v>
      </c>
    </row>
    <row r="10446" spans="1:4" ht="15" x14ac:dyDescent="0.2">
      <c r="A10446" s="33">
        <v>36144</v>
      </c>
      <c r="B10446" s="124" t="s">
        <v>24186</v>
      </c>
      <c r="C10446" s="125" t="s">
        <v>14755</v>
      </c>
      <c r="D10446" s="126" t="s">
        <v>452</v>
      </c>
    </row>
    <row r="10447" spans="1:4" ht="15" x14ac:dyDescent="0.2">
      <c r="A10447" s="33">
        <v>10518</v>
      </c>
      <c r="B10447" s="124" t="s">
        <v>24187</v>
      </c>
      <c r="C10447" s="125" t="s">
        <v>14755</v>
      </c>
      <c r="D10447" s="126" t="s">
        <v>902</v>
      </c>
    </row>
    <row r="10448" spans="1:4" ht="45" x14ac:dyDescent="0.2">
      <c r="A10448" s="33">
        <v>36530</v>
      </c>
      <c r="B10448" s="124" t="s">
        <v>24188</v>
      </c>
      <c r="C10448" s="125" t="s">
        <v>14755</v>
      </c>
      <c r="D10448" s="126" t="s">
        <v>24189</v>
      </c>
    </row>
    <row r="10449" spans="1:4" ht="45" x14ac:dyDescent="0.2">
      <c r="A10449" s="33">
        <v>6046</v>
      </c>
      <c r="B10449" s="124" t="s">
        <v>24190</v>
      </c>
      <c r="C10449" s="125" t="s">
        <v>14755</v>
      </c>
      <c r="D10449" s="126" t="s">
        <v>24191</v>
      </c>
    </row>
    <row r="10450" spans="1:4" ht="45" x14ac:dyDescent="0.2">
      <c r="A10450" s="33">
        <v>36531</v>
      </c>
      <c r="B10450" s="124" t="s">
        <v>24192</v>
      </c>
      <c r="C10450" s="125" t="s">
        <v>14755</v>
      </c>
      <c r="D10450" s="126" t="s">
        <v>24193</v>
      </c>
    </row>
    <row r="10451" spans="1:4" ht="15" x14ac:dyDescent="0.2">
      <c r="A10451" s="33">
        <v>34684</v>
      </c>
      <c r="B10451" s="124" t="s">
        <v>24194</v>
      </c>
      <c r="C10451" s="125" t="s">
        <v>1409</v>
      </c>
      <c r="D10451" s="126" t="s">
        <v>13939</v>
      </c>
    </row>
    <row r="10452" spans="1:4" ht="30" x14ac:dyDescent="0.2">
      <c r="A10452" s="33">
        <v>34683</v>
      </c>
      <c r="B10452" s="124" t="s">
        <v>24195</v>
      </c>
      <c r="C10452" s="125" t="s">
        <v>1409</v>
      </c>
      <c r="D10452" s="126" t="s">
        <v>1221</v>
      </c>
    </row>
    <row r="10453" spans="1:4" ht="30" x14ac:dyDescent="0.2">
      <c r="A10453" s="33">
        <v>533</v>
      </c>
      <c r="B10453" s="124" t="s">
        <v>24196</v>
      </c>
      <c r="C10453" s="125" t="s">
        <v>1409</v>
      </c>
      <c r="D10453" s="126" t="s">
        <v>5409</v>
      </c>
    </row>
    <row r="10454" spans="1:4" ht="15" x14ac:dyDescent="0.2">
      <c r="A10454" s="33">
        <v>10515</v>
      </c>
      <c r="B10454" s="124" t="s">
        <v>24197</v>
      </c>
      <c r="C10454" s="125" t="s">
        <v>1409</v>
      </c>
      <c r="D10454" s="126" t="s">
        <v>14169</v>
      </c>
    </row>
    <row r="10455" spans="1:4" ht="30" x14ac:dyDescent="0.2">
      <c r="A10455" s="33">
        <v>536</v>
      </c>
      <c r="B10455" s="124" t="s">
        <v>24198</v>
      </c>
      <c r="C10455" s="125" t="s">
        <v>1409</v>
      </c>
      <c r="D10455" s="126" t="s">
        <v>13677</v>
      </c>
    </row>
    <row r="10456" spans="1:4" ht="15" x14ac:dyDescent="0.2">
      <c r="A10456" s="33">
        <v>153</v>
      </c>
      <c r="B10456" s="124" t="s">
        <v>24199</v>
      </c>
      <c r="C10456" s="125" t="s">
        <v>1396</v>
      </c>
      <c r="D10456" s="126" t="s">
        <v>7966</v>
      </c>
    </row>
    <row r="10457" spans="1:4" ht="15" x14ac:dyDescent="0.2">
      <c r="A10457" s="33">
        <v>34682</v>
      </c>
      <c r="B10457" s="124" t="s">
        <v>24200</v>
      </c>
      <c r="C10457" s="125" t="s">
        <v>1409</v>
      </c>
      <c r="D10457" s="126" t="s">
        <v>13940</v>
      </c>
    </row>
    <row r="10458" spans="1:4" ht="15" x14ac:dyDescent="0.2">
      <c r="A10458" s="33">
        <v>20205</v>
      </c>
      <c r="B10458" s="124" t="s">
        <v>24201</v>
      </c>
      <c r="C10458" s="125" t="s">
        <v>1394</v>
      </c>
      <c r="D10458" s="126" t="s">
        <v>314</v>
      </c>
    </row>
    <row r="10459" spans="1:4" ht="15" x14ac:dyDescent="0.2">
      <c r="A10459" s="33">
        <v>4412</v>
      </c>
      <c r="B10459" s="124" t="s">
        <v>24202</v>
      </c>
      <c r="C10459" s="125" t="s">
        <v>1394</v>
      </c>
      <c r="D10459" s="126" t="s">
        <v>406</v>
      </c>
    </row>
    <row r="10460" spans="1:4" ht="15" x14ac:dyDescent="0.2">
      <c r="A10460" s="33">
        <v>4408</v>
      </c>
      <c r="B10460" s="124" t="s">
        <v>24203</v>
      </c>
      <c r="C10460" s="125" t="s">
        <v>1394</v>
      </c>
      <c r="D10460" s="126" t="s">
        <v>280</v>
      </c>
    </row>
    <row r="10461" spans="1:4" ht="15" x14ac:dyDescent="0.2">
      <c r="A10461" s="33">
        <v>4505</v>
      </c>
      <c r="B10461" s="124" t="s">
        <v>24204</v>
      </c>
      <c r="C10461" s="125" t="s">
        <v>1394</v>
      </c>
      <c r="D10461" s="126" t="s">
        <v>186</v>
      </c>
    </row>
    <row r="10462" spans="1:4" ht="15" x14ac:dyDescent="0.2">
      <c r="A10462" s="33">
        <v>10559</v>
      </c>
      <c r="B10462" s="124" t="s">
        <v>24205</v>
      </c>
      <c r="C10462" s="125" t="s">
        <v>14755</v>
      </c>
      <c r="D10462" s="126" t="s">
        <v>24206</v>
      </c>
    </row>
    <row r="10463" spans="1:4" ht="15" x14ac:dyDescent="0.2">
      <c r="A10463" s="33">
        <v>10664</v>
      </c>
      <c r="B10463" s="124" t="s">
        <v>24207</v>
      </c>
      <c r="C10463" s="125" t="s">
        <v>14755</v>
      </c>
      <c r="D10463" s="126" t="s">
        <v>24208</v>
      </c>
    </row>
    <row r="10464" spans="1:4" ht="15" x14ac:dyDescent="0.2">
      <c r="A10464" s="33">
        <v>36250</v>
      </c>
      <c r="B10464" s="124" t="s">
        <v>24209</v>
      </c>
      <c r="C10464" s="125" t="s">
        <v>1394</v>
      </c>
      <c r="D10464" s="126" t="s">
        <v>840</v>
      </c>
    </row>
    <row r="10465" spans="1:4" ht="15" x14ac:dyDescent="0.2">
      <c r="A10465" s="33">
        <v>10857</v>
      </c>
      <c r="B10465" s="124" t="s">
        <v>24210</v>
      </c>
      <c r="C10465" s="125" t="s">
        <v>1394</v>
      </c>
      <c r="D10465" s="126" t="s">
        <v>774</v>
      </c>
    </row>
    <row r="10466" spans="1:4" ht="15" x14ac:dyDescent="0.2">
      <c r="A10466" s="33">
        <v>4803</v>
      </c>
      <c r="B10466" s="124" t="s">
        <v>24211</v>
      </c>
      <c r="C10466" s="125" t="s">
        <v>1394</v>
      </c>
      <c r="D10466" s="126" t="s">
        <v>14668</v>
      </c>
    </row>
    <row r="10467" spans="1:4" ht="15" x14ac:dyDescent="0.2">
      <c r="A10467" s="33">
        <v>6186</v>
      </c>
      <c r="B10467" s="124" t="s">
        <v>24212</v>
      </c>
      <c r="C10467" s="125" t="s">
        <v>1394</v>
      </c>
      <c r="D10467" s="126" t="s">
        <v>846</v>
      </c>
    </row>
    <row r="10468" spans="1:4" ht="15" x14ac:dyDescent="0.2">
      <c r="A10468" s="33">
        <v>4829</v>
      </c>
      <c r="B10468" s="124" t="s">
        <v>24213</v>
      </c>
      <c r="C10468" s="125" t="s">
        <v>1394</v>
      </c>
      <c r="D10468" s="126" t="s">
        <v>24214</v>
      </c>
    </row>
    <row r="10469" spans="1:4" ht="15" x14ac:dyDescent="0.2">
      <c r="A10469" s="33">
        <v>39829</v>
      </c>
      <c r="B10469" s="124" t="s">
        <v>24215</v>
      </c>
      <c r="C10469" s="125" t="s">
        <v>1394</v>
      </c>
      <c r="D10469" s="126" t="s">
        <v>13810</v>
      </c>
    </row>
    <row r="10470" spans="1:4" ht="30" x14ac:dyDescent="0.2">
      <c r="A10470" s="33">
        <v>20231</v>
      </c>
      <c r="B10470" s="124" t="s">
        <v>24216</v>
      </c>
      <c r="C10470" s="125" t="s">
        <v>1394</v>
      </c>
      <c r="D10470" s="126" t="s">
        <v>841</v>
      </c>
    </row>
    <row r="10471" spans="1:4" ht="15" x14ac:dyDescent="0.2">
      <c r="A10471" s="33">
        <v>4804</v>
      </c>
      <c r="B10471" s="124" t="s">
        <v>24217</v>
      </c>
      <c r="C10471" s="125" t="s">
        <v>1394</v>
      </c>
      <c r="D10471" s="126" t="s">
        <v>3147</v>
      </c>
    </row>
    <row r="10472" spans="1:4" ht="15" x14ac:dyDescent="0.2">
      <c r="A10472" s="33">
        <v>34680</v>
      </c>
      <c r="B10472" s="124" t="s">
        <v>24218</v>
      </c>
      <c r="C10472" s="125" t="s">
        <v>1394</v>
      </c>
      <c r="D10472" s="126" t="s">
        <v>1027</v>
      </c>
    </row>
    <row r="10473" spans="1:4" ht="30" x14ac:dyDescent="0.2">
      <c r="A10473" s="33">
        <v>11573</v>
      </c>
      <c r="B10473" s="124" t="s">
        <v>24219</v>
      </c>
      <c r="C10473" s="125" t="s">
        <v>14755</v>
      </c>
      <c r="D10473" s="126" t="s">
        <v>1021</v>
      </c>
    </row>
    <row r="10474" spans="1:4" ht="15" x14ac:dyDescent="0.2">
      <c r="A10474" s="33">
        <v>38401</v>
      </c>
      <c r="B10474" s="124" t="s">
        <v>24220</v>
      </c>
      <c r="C10474" s="125" t="s">
        <v>14755</v>
      </c>
      <c r="D10474" s="126" t="s">
        <v>1440</v>
      </c>
    </row>
    <row r="10475" spans="1:4" ht="30" x14ac:dyDescent="0.2">
      <c r="A10475" s="33">
        <v>38179</v>
      </c>
      <c r="B10475" s="124" t="s">
        <v>24221</v>
      </c>
      <c r="C10475" s="125" t="s">
        <v>14755</v>
      </c>
      <c r="D10475" s="126" t="s">
        <v>24222</v>
      </c>
    </row>
    <row r="10476" spans="1:4" ht="15" x14ac:dyDescent="0.2">
      <c r="A10476" s="33">
        <v>11575</v>
      </c>
      <c r="B10476" s="124" t="s">
        <v>24223</v>
      </c>
      <c r="C10476" s="125" t="s">
        <v>14755</v>
      </c>
      <c r="D10476" s="126" t="s">
        <v>7562</v>
      </c>
    </row>
    <row r="10477" spans="1:4" ht="15" x14ac:dyDescent="0.2">
      <c r="A10477" s="33">
        <v>20256</v>
      </c>
      <c r="B10477" s="124" t="s">
        <v>24224</v>
      </c>
      <c r="C10477" s="125" t="s">
        <v>14755</v>
      </c>
      <c r="D10477" s="126" t="s">
        <v>1939</v>
      </c>
    </row>
    <row r="10478" spans="1:4" ht="30" x14ac:dyDescent="0.2">
      <c r="A10478" s="33">
        <v>14511</v>
      </c>
      <c r="B10478" s="124" t="s">
        <v>24225</v>
      </c>
      <c r="C10478" s="125" t="s">
        <v>14755</v>
      </c>
      <c r="D10478" s="126" t="s">
        <v>13941</v>
      </c>
    </row>
    <row r="10479" spans="1:4" ht="30" x14ac:dyDescent="0.2">
      <c r="A10479" s="33">
        <v>10642</v>
      </c>
      <c r="B10479" s="124" t="s">
        <v>24226</v>
      </c>
      <c r="C10479" s="125" t="s">
        <v>14755</v>
      </c>
      <c r="D10479" s="126" t="s">
        <v>13942</v>
      </c>
    </row>
    <row r="10480" spans="1:4" ht="30" x14ac:dyDescent="0.2">
      <c r="A10480" s="33">
        <v>14489</v>
      </c>
      <c r="B10480" s="124" t="s">
        <v>24227</v>
      </c>
      <c r="C10480" s="125" t="s">
        <v>14755</v>
      </c>
      <c r="D10480" s="126" t="s">
        <v>13943</v>
      </c>
    </row>
    <row r="10481" spans="1:4" ht="30" x14ac:dyDescent="0.2">
      <c r="A10481" s="33">
        <v>14513</v>
      </c>
      <c r="B10481" s="124" t="s">
        <v>24228</v>
      </c>
      <c r="C10481" s="125" t="s">
        <v>14755</v>
      </c>
      <c r="D10481" s="126" t="s">
        <v>13944</v>
      </c>
    </row>
    <row r="10482" spans="1:4" ht="30" x14ac:dyDescent="0.2">
      <c r="A10482" s="33">
        <v>13600</v>
      </c>
      <c r="B10482" s="124" t="s">
        <v>24229</v>
      </c>
      <c r="C10482" s="125" t="s">
        <v>14755</v>
      </c>
      <c r="D10482" s="126" t="s">
        <v>13945</v>
      </c>
    </row>
    <row r="10483" spans="1:4" ht="30" x14ac:dyDescent="0.2">
      <c r="A10483" s="33">
        <v>10646</v>
      </c>
      <c r="B10483" s="124" t="s">
        <v>24230</v>
      </c>
      <c r="C10483" s="125" t="s">
        <v>14755</v>
      </c>
      <c r="D10483" s="126" t="s">
        <v>13946</v>
      </c>
    </row>
    <row r="10484" spans="1:4" ht="30" x14ac:dyDescent="0.2">
      <c r="A10484" s="33">
        <v>6070</v>
      </c>
      <c r="B10484" s="124" t="s">
        <v>24231</v>
      </c>
      <c r="C10484" s="125" t="s">
        <v>14755</v>
      </c>
      <c r="D10484" s="126" t="s">
        <v>13947</v>
      </c>
    </row>
    <row r="10485" spans="1:4" ht="30" x14ac:dyDescent="0.2">
      <c r="A10485" s="33">
        <v>6069</v>
      </c>
      <c r="B10485" s="124" t="s">
        <v>24232</v>
      </c>
      <c r="C10485" s="125" t="s">
        <v>14755</v>
      </c>
      <c r="D10485" s="126" t="s">
        <v>13948</v>
      </c>
    </row>
    <row r="10486" spans="1:4" ht="30" x14ac:dyDescent="0.2">
      <c r="A10486" s="33">
        <v>14626</v>
      </c>
      <c r="B10486" s="124" t="s">
        <v>24233</v>
      </c>
      <c r="C10486" s="125" t="s">
        <v>14755</v>
      </c>
      <c r="D10486" s="126" t="s">
        <v>13949</v>
      </c>
    </row>
    <row r="10487" spans="1:4" ht="30" x14ac:dyDescent="0.2">
      <c r="A10487" s="33">
        <v>6067</v>
      </c>
      <c r="B10487" s="124" t="s">
        <v>24234</v>
      </c>
      <c r="C10487" s="125" t="s">
        <v>14755</v>
      </c>
      <c r="D10487" s="126" t="s">
        <v>13950</v>
      </c>
    </row>
    <row r="10488" spans="1:4" ht="15" x14ac:dyDescent="0.2">
      <c r="A10488" s="33">
        <v>38393</v>
      </c>
      <c r="B10488" s="124" t="s">
        <v>24235</v>
      </c>
      <c r="C10488" s="125" t="s">
        <v>14755</v>
      </c>
      <c r="D10488" s="126" t="s">
        <v>14421</v>
      </c>
    </row>
    <row r="10489" spans="1:4" ht="15" x14ac:dyDescent="0.2">
      <c r="A10489" s="33">
        <v>38390</v>
      </c>
      <c r="B10489" s="124" t="s">
        <v>24236</v>
      </c>
      <c r="C10489" s="125" t="s">
        <v>14755</v>
      </c>
      <c r="D10489" s="126" t="s">
        <v>24237</v>
      </c>
    </row>
    <row r="10490" spans="1:4" ht="15" x14ac:dyDescent="0.2">
      <c r="A10490" s="33">
        <v>36532</v>
      </c>
      <c r="B10490" s="124" t="s">
        <v>24238</v>
      </c>
      <c r="C10490" s="125" t="s">
        <v>14755</v>
      </c>
      <c r="D10490" s="126" t="s">
        <v>24239</v>
      </c>
    </row>
    <row r="10491" spans="1:4" ht="30" x14ac:dyDescent="0.2">
      <c r="A10491" s="33">
        <v>11578</v>
      </c>
      <c r="B10491" s="124" t="s">
        <v>24240</v>
      </c>
      <c r="C10491" s="125" t="s">
        <v>14755</v>
      </c>
      <c r="D10491" s="126" t="s">
        <v>2438</v>
      </c>
    </row>
    <row r="10492" spans="1:4" ht="30" x14ac:dyDescent="0.2">
      <c r="A10492" s="33">
        <v>11577</v>
      </c>
      <c r="B10492" s="124" t="s">
        <v>24241</v>
      </c>
      <c r="C10492" s="125" t="s">
        <v>14755</v>
      </c>
      <c r="D10492" s="126" t="s">
        <v>5794</v>
      </c>
    </row>
    <row r="10493" spans="1:4" ht="45" x14ac:dyDescent="0.2">
      <c r="A10493" s="33">
        <v>42432</v>
      </c>
      <c r="B10493" s="124" t="s">
        <v>24242</v>
      </c>
      <c r="C10493" s="125" t="s">
        <v>14755</v>
      </c>
      <c r="D10493" s="126" t="s">
        <v>24243</v>
      </c>
    </row>
    <row r="10494" spans="1:4" ht="30" x14ac:dyDescent="0.2">
      <c r="A10494" s="33">
        <v>42437</v>
      </c>
      <c r="B10494" s="124" t="s">
        <v>24244</v>
      </c>
      <c r="C10494" s="125" t="s">
        <v>14755</v>
      </c>
      <c r="D10494" s="126" t="s">
        <v>24245</v>
      </c>
    </row>
    <row r="10495" spans="1:4" ht="15" x14ac:dyDescent="0.2">
      <c r="A10495" s="33">
        <v>1116</v>
      </c>
      <c r="B10495" s="124" t="s">
        <v>24246</v>
      </c>
      <c r="C10495" s="125" t="s">
        <v>1394</v>
      </c>
      <c r="D10495" s="126" t="s">
        <v>4680</v>
      </c>
    </row>
    <row r="10496" spans="1:4" ht="15" x14ac:dyDescent="0.2">
      <c r="A10496" s="33">
        <v>1115</v>
      </c>
      <c r="B10496" s="124" t="s">
        <v>24247</v>
      </c>
      <c r="C10496" s="125" t="s">
        <v>1394</v>
      </c>
      <c r="D10496" s="126" t="s">
        <v>443</v>
      </c>
    </row>
    <row r="10497" spans="1:4" ht="15" x14ac:dyDescent="0.2">
      <c r="A10497" s="33">
        <v>1113</v>
      </c>
      <c r="B10497" s="124" t="s">
        <v>24248</v>
      </c>
      <c r="C10497" s="125" t="s">
        <v>1394</v>
      </c>
      <c r="D10497" s="126" t="s">
        <v>657</v>
      </c>
    </row>
    <row r="10498" spans="1:4" ht="15" x14ac:dyDescent="0.2">
      <c r="A10498" s="33">
        <v>1114</v>
      </c>
      <c r="B10498" s="124" t="s">
        <v>24249</v>
      </c>
      <c r="C10498" s="125" t="s">
        <v>1394</v>
      </c>
      <c r="D10498" s="126" t="s">
        <v>3624</v>
      </c>
    </row>
    <row r="10499" spans="1:4" ht="15" x14ac:dyDescent="0.2">
      <c r="A10499" s="33">
        <v>40872</v>
      </c>
      <c r="B10499" s="124" t="s">
        <v>24250</v>
      </c>
      <c r="C10499" s="125" t="s">
        <v>1394</v>
      </c>
      <c r="D10499" s="126" t="s">
        <v>4075</v>
      </c>
    </row>
    <row r="10500" spans="1:4" ht="15" x14ac:dyDescent="0.2">
      <c r="A10500" s="33">
        <v>20214</v>
      </c>
      <c r="B10500" s="124" t="s">
        <v>24251</v>
      </c>
      <c r="C10500" s="125" t="s">
        <v>14755</v>
      </c>
      <c r="D10500" s="126" t="s">
        <v>24252</v>
      </c>
    </row>
    <row r="10501" spans="1:4" ht="15" x14ac:dyDescent="0.2">
      <c r="A10501" s="33">
        <v>11064</v>
      </c>
      <c r="B10501" s="124" t="s">
        <v>24253</v>
      </c>
      <c r="C10501" s="125" t="s">
        <v>14755</v>
      </c>
      <c r="D10501" s="126" t="s">
        <v>5723</v>
      </c>
    </row>
    <row r="10502" spans="1:4" ht="30" x14ac:dyDescent="0.2">
      <c r="A10502" s="33">
        <v>7237</v>
      </c>
      <c r="B10502" s="124" t="s">
        <v>24254</v>
      </c>
      <c r="C10502" s="125" t="s">
        <v>14755</v>
      </c>
      <c r="D10502" s="126" t="s">
        <v>13682</v>
      </c>
    </row>
    <row r="10503" spans="1:4" ht="15" x14ac:dyDescent="0.2">
      <c r="A10503" s="33">
        <v>16</v>
      </c>
      <c r="B10503" s="124" t="s">
        <v>24255</v>
      </c>
      <c r="C10503" s="125" t="s">
        <v>1395</v>
      </c>
      <c r="D10503" s="126" t="s">
        <v>496</v>
      </c>
    </row>
    <row r="10504" spans="1:4" ht="15" x14ac:dyDescent="0.2">
      <c r="A10504" s="33">
        <v>11757</v>
      </c>
      <c r="B10504" s="124" t="s">
        <v>24256</v>
      </c>
      <c r="C10504" s="125" t="s">
        <v>14755</v>
      </c>
      <c r="D10504" s="126" t="s">
        <v>2817</v>
      </c>
    </row>
    <row r="10505" spans="1:4" ht="15" x14ac:dyDescent="0.2">
      <c r="A10505" s="33">
        <v>11758</v>
      </c>
      <c r="B10505" s="124" t="s">
        <v>24257</v>
      </c>
      <c r="C10505" s="125" t="s">
        <v>14755</v>
      </c>
      <c r="D10505" s="126" t="s">
        <v>941</v>
      </c>
    </row>
    <row r="10506" spans="1:4" ht="15" x14ac:dyDescent="0.2">
      <c r="A10506" s="33">
        <v>37526</v>
      </c>
      <c r="B10506" s="124" t="s">
        <v>24258</v>
      </c>
      <c r="C10506" s="125" t="s">
        <v>14755</v>
      </c>
      <c r="D10506" s="126" t="s">
        <v>13357</v>
      </c>
    </row>
    <row r="10507" spans="1:4" ht="15" x14ac:dyDescent="0.2">
      <c r="A10507" s="33">
        <v>6076</v>
      </c>
      <c r="B10507" s="124" t="s">
        <v>24259</v>
      </c>
      <c r="C10507" s="125" t="s">
        <v>1407</v>
      </c>
      <c r="D10507" s="126" t="s">
        <v>14353</v>
      </c>
    </row>
    <row r="10508" spans="1:4" ht="15" x14ac:dyDescent="0.2">
      <c r="A10508" s="33">
        <v>13109</v>
      </c>
      <c r="B10508" s="124" t="s">
        <v>24260</v>
      </c>
      <c r="C10508" s="125" t="s">
        <v>14755</v>
      </c>
      <c r="D10508" s="126" t="s">
        <v>13952</v>
      </c>
    </row>
    <row r="10509" spans="1:4" ht="15" x14ac:dyDescent="0.2">
      <c r="A10509" s="33">
        <v>13110</v>
      </c>
      <c r="B10509" s="124" t="s">
        <v>24261</v>
      </c>
      <c r="C10509" s="125" t="s">
        <v>14755</v>
      </c>
      <c r="D10509" s="126" t="s">
        <v>13953</v>
      </c>
    </row>
    <row r="10510" spans="1:4" ht="15" x14ac:dyDescent="0.2">
      <c r="A10510" s="33">
        <v>7581</v>
      </c>
      <c r="B10510" s="124" t="s">
        <v>24262</v>
      </c>
      <c r="C10510" s="125" t="s">
        <v>14755</v>
      </c>
      <c r="D10510" s="126" t="s">
        <v>350</v>
      </c>
    </row>
    <row r="10511" spans="1:4" ht="15" x14ac:dyDescent="0.2">
      <c r="A10511" s="33">
        <v>20206</v>
      </c>
      <c r="B10511" s="124" t="s">
        <v>24263</v>
      </c>
      <c r="C10511" s="125" t="s">
        <v>1394</v>
      </c>
      <c r="D10511" s="126" t="s">
        <v>372</v>
      </c>
    </row>
    <row r="10512" spans="1:4" ht="30" x14ac:dyDescent="0.2">
      <c r="A10512" s="33">
        <v>4460</v>
      </c>
      <c r="B10512" s="124" t="s">
        <v>24264</v>
      </c>
      <c r="C10512" s="125" t="s">
        <v>1394</v>
      </c>
      <c r="D10512" s="126" t="s">
        <v>615</v>
      </c>
    </row>
    <row r="10513" spans="1:4" ht="30" x14ac:dyDescent="0.2">
      <c r="A10513" s="33">
        <v>6204</v>
      </c>
      <c r="B10513" s="124" t="s">
        <v>24265</v>
      </c>
      <c r="C10513" s="125" t="s">
        <v>1394</v>
      </c>
      <c r="D10513" s="126" t="s">
        <v>13954</v>
      </c>
    </row>
    <row r="10514" spans="1:4" ht="30" x14ac:dyDescent="0.2">
      <c r="A10514" s="33">
        <v>4417</v>
      </c>
      <c r="B10514" s="124" t="s">
        <v>24266</v>
      </c>
      <c r="C10514" s="125" t="s">
        <v>1394</v>
      </c>
      <c r="D10514" s="126" t="s">
        <v>741</v>
      </c>
    </row>
    <row r="10515" spans="1:4" ht="15" x14ac:dyDescent="0.2">
      <c r="A10515" s="33">
        <v>4517</v>
      </c>
      <c r="B10515" s="124" t="s">
        <v>24267</v>
      </c>
      <c r="C10515" s="125" t="s">
        <v>1394</v>
      </c>
      <c r="D10515" s="126" t="s">
        <v>296</v>
      </c>
    </row>
    <row r="10516" spans="1:4" ht="15" x14ac:dyDescent="0.2">
      <c r="A10516" s="33">
        <v>4512</v>
      </c>
      <c r="B10516" s="124" t="s">
        <v>24268</v>
      </c>
      <c r="C10516" s="125" t="s">
        <v>1394</v>
      </c>
      <c r="D10516" s="126" t="s">
        <v>884</v>
      </c>
    </row>
    <row r="10517" spans="1:4" ht="15" x14ac:dyDescent="0.2">
      <c r="A10517" s="33">
        <v>4415</v>
      </c>
      <c r="B10517" s="124" t="s">
        <v>24269</v>
      </c>
      <c r="C10517" s="125" t="s">
        <v>1394</v>
      </c>
      <c r="D10517" s="126" t="s">
        <v>930</v>
      </c>
    </row>
    <row r="10518" spans="1:4" ht="15" x14ac:dyDescent="0.2">
      <c r="A10518" s="33">
        <v>37373</v>
      </c>
      <c r="B10518" s="124" t="s">
        <v>24270</v>
      </c>
      <c r="C10518" s="125" t="s">
        <v>1393</v>
      </c>
      <c r="D10518" s="126" t="s">
        <v>1083</v>
      </c>
    </row>
    <row r="10519" spans="1:4" ht="15" x14ac:dyDescent="0.2">
      <c r="A10519" s="33">
        <v>40864</v>
      </c>
      <c r="B10519" s="124" t="s">
        <v>24271</v>
      </c>
      <c r="C10519" s="125" t="s">
        <v>1397</v>
      </c>
      <c r="D10519" s="126" t="s">
        <v>13780</v>
      </c>
    </row>
    <row r="10520" spans="1:4" ht="15" x14ac:dyDescent="0.2">
      <c r="A10520" s="33">
        <v>4734</v>
      </c>
      <c r="B10520" s="124" t="s">
        <v>24272</v>
      </c>
      <c r="C10520" s="125" t="s">
        <v>1407</v>
      </c>
      <c r="D10520" s="126" t="s">
        <v>24273</v>
      </c>
    </row>
    <row r="10521" spans="1:4" ht="15" x14ac:dyDescent="0.2">
      <c r="A10521" s="33">
        <v>6085</v>
      </c>
      <c r="B10521" s="124" t="s">
        <v>24274</v>
      </c>
      <c r="C10521" s="125" t="s">
        <v>1396</v>
      </c>
      <c r="D10521" s="126" t="s">
        <v>777</v>
      </c>
    </row>
    <row r="10522" spans="1:4" ht="15" x14ac:dyDescent="0.2">
      <c r="A10522" s="33">
        <v>38396</v>
      </c>
      <c r="B10522" s="124" t="s">
        <v>24275</v>
      </c>
      <c r="C10522" s="125" t="s">
        <v>14755</v>
      </c>
      <c r="D10522" s="126" t="s">
        <v>24276</v>
      </c>
    </row>
    <row r="10523" spans="1:4" ht="15" x14ac:dyDescent="0.2">
      <c r="A10523" s="33">
        <v>6090</v>
      </c>
      <c r="B10523" s="124" t="s">
        <v>24277</v>
      </c>
      <c r="C10523" s="125" t="s">
        <v>1396</v>
      </c>
      <c r="D10523" s="126" t="s">
        <v>13911</v>
      </c>
    </row>
    <row r="10524" spans="1:4" ht="15" x14ac:dyDescent="0.2">
      <c r="A10524" s="33">
        <v>11622</v>
      </c>
      <c r="B10524" s="124" t="s">
        <v>24278</v>
      </c>
      <c r="C10524" s="125" t="s">
        <v>1395</v>
      </c>
      <c r="D10524" s="126" t="s">
        <v>13955</v>
      </c>
    </row>
    <row r="10525" spans="1:4" ht="15" x14ac:dyDescent="0.2">
      <c r="A10525" s="33">
        <v>6094</v>
      </c>
      <c r="B10525" s="124" t="s">
        <v>24279</v>
      </c>
      <c r="C10525" s="125" t="s">
        <v>1395</v>
      </c>
      <c r="D10525" s="126" t="s">
        <v>1025</v>
      </c>
    </row>
    <row r="10526" spans="1:4" ht="15" x14ac:dyDescent="0.2">
      <c r="A10526" s="33">
        <v>7317</v>
      </c>
      <c r="B10526" s="124" t="s">
        <v>24280</v>
      </c>
      <c r="C10526" s="125" t="s">
        <v>1395</v>
      </c>
      <c r="D10526" s="126" t="s">
        <v>157</v>
      </c>
    </row>
    <row r="10527" spans="1:4" ht="15" x14ac:dyDescent="0.2">
      <c r="A10527" s="33">
        <v>142</v>
      </c>
      <c r="B10527" s="124" t="s">
        <v>24281</v>
      </c>
      <c r="C10527" s="125" t="s">
        <v>1392</v>
      </c>
      <c r="D10527" s="126" t="s">
        <v>2660</v>
      </c>
    </row>
    <row r="10528" spans="1:4" ht="15" x14ac:dyDescent="0.2">
      <c r="A10528" s="33">
        <v>38123</v>
      </c>
      <c r="B10528" s="124" t="s">
        <v>24282</v>
      </c>
      <c r="C10528" s="125" t="s">
        <v>1395</v>
      </c>
      <c r="D10528" s="126" t="s">
        <v>13956</v>
      </c>
    </row>
    <row r="10529" spans="1:4" ht="15" x14ac:dyDescent="0.2">
      <c r="A10529" s="33">
        <v>42701</v>
      </c>
      <c r="B10529" s="124" t="s">
        <v>24283</v>
      </c>
      <c r="C10529" s="125" t="s">
        <v>14755</v>
      </c>
      <c r="D10529" s="126" t="s">
        <v>7396</v>
      </c>
    </row>
    <row r="10530" spans="1:4" ht="15" x14ac:dyDescent="0.2">
      <c r="A10530" s="33">
        <v>42702</v>
      </c>
      <c r="B10530" s="124" t="s">
        <v>24284</v>
      </c>
      <c r="C10530" s="125" t="s">
        <v>14755</v>
      </c>
      <c r="D10530" s="126" t="s">
        <v>24285</v>
      </c>
    </row>
    <row r="10531" spans="1:4" ht="15" x14ac:dyDescent="0.2">
      <c r="A10531" s="33">
        <v>37955</v>
      </c>
      <c r="B10531" s="124" t="s">
        <v>24286</v>
      </c>
      <c r="C10531" s="125" t="s">
        <v>14755</v>
      </c>
      <c r="D10531" s="126" t="s">
        <v>14457</v>
      </c>
    </row>
    <row r="10532" spans="1:4" ht="30" x14ac:dyDescent="0.2">
      <c r="A10532" s="33">
        <v>42699</v>
      </c>
      <c r="B10532" s="124" t="s">
        <v>24287</v>
      </c>
      <c r="C10532" s="125" t="s">
        <v>14755</v>
      </c>
      <c r="D10532" s="126" t="s">
        <v>3668</v>
      </c>
    </row>
    <row r="10533" spans="1:4" ht="30" x14ac:dyDescent="0.2">
      <c r="A10533" s="33">
        <v>42700</v>
      </c>
      <c r="B10533" s="124" t="s">
        <v>24288</v>
      </c>
      <c r="C10533" s="125" t="s">
        <v>14755</v>
      </c>
      <c r="D10533" s="126" t="s">
        <v>24289</v>
      </c>
    </row>
    <row r="10534" spans="1:4" ht="30" x14ac:dyDescent="0.2">
      <c r="A10534" s="33">
        <v>37743</v>
      </c>
      <c r="B10534" s="124" t="s">
        <v>24290</v>
      </c>
      <c r="C10534" s="125" t="s">
        <v>14755</v>
      </c>
      <c r="D10534" s="126" t="s">
        <v>13957</v>
      </c>
    </row>
    <row r="10535" spans="1:4" ht="30" x14ac:dyDescent="0.2">
      <c r="A10535" s="33">
        <v>37744</v>
      </c>
      <c r="B10535" s="124" t="s">
        <v>24291</v>
      </c>
      <c r="C10535" s="125" t="s">
        <v>14755</v>
      </c>
      <c r="D10535" s="126" t="s">
        <v>13958</v>
      </c>
    </row>
    <row r="10536" spans="1:4" ht="30" x14ac:dyDescent="0.2">
      <c r="A10536" s="33">
        <v>37741</v>
      </c>
      <c r="B10536" s="124" t="s">
        <v>24292</v>
      </c>
      <c r="C10536" s="125" t="s">
        <v>14755</v>
      </c>
      <c r="D10536" s="126" t="s">
        <v>13959</v>
      </c>
    </row>
    <row r="10537" spans="1:4" ht="30" x14ac:dyDescent="0.2">
      <c r="A10537" s="33">
        <v>39396</v>
      </c>
      <c r="B10537" s="124" t="s">
        <v>24293</v>
      </c>
      <c r="C10537" s="125" t="s">
        <v>14755</v>
      </c>
      <c r="D10537" s="126" t="s">
        <v>23000</v>
      </c>
    </row>
    <row r="10538" spans="1:4" ht="30" x14ac:dyDescent="0.2">
      <c r="A10538" s="33">
        <v>39392</v>
      </c>
      <c r="B10538" s="124" t="s">
        <v>24294</v>
      </c>
      <c r="C10538" s="125" t="s">
        <v>14755</v>
      </c>
      <c r="D10538" s="126" t="s">
        <v>1274</v>
      </c>
    </row>
    <row r="10539" spans="1:4" ht="30" x14ac:dyDescent="0.2">
      <c r="A10539" s="33">
        <v>39393</v>
      </c>
      <c r="B10539" s="124" t="s">
        <v>24295</v>
      </c>
      <c r="C10539" s="125" t="s">
        <v>14755</v>
      </c>
      <c r="D10539" s="126" t="s">
        <v>14668</v>
      </c>
    </row>
    <row r="10540" spans="1:4" ht="30" x14ac:dyDescent="0.2">
      <c r="A10540" s="33">
        <v>39394</v>
      </c>
      <c r="B10540" s="124" t="s">
        <v>24296</v>
      </c>
      <c r="C10540" s="125" t="s">
        <v>14755</v>
      </c>
      <c r="D10540" s="126" t="s">
        <v>14750</v>
      </c>
    </row>
    <row r="10541" spans="1:4" ht="30" x14ac:dyDescent="0.2">
      <c r="A10541" s="33">
        <v>39395</v>
      </c>
      <c r="B10541" s="124" t="s">
        <v>24297</v>
      </c>
      <c r="C10541" s="125" t="s">
        <v>14755</v>
      </c>
      <c r="D10541" s="126" t="s">
        <v>24298</v>
      </c>
    </row>
    <row r="10542" spans="1:4" ht="30" x14ac:dyDescent="0.2">
      <c r="A10542" s="33">
        <v>14618</v>
      </c>
      <c r="B10542" s="124" t="s">
        <v>24299</v>
      </c>
      <c r="C10542" s="125" t="s">
        <v>14755</v>
      </c>
      <c r="D10542" s="126" t="s">
        <v>24300</v>
      </c>
    </row>
    <row r="10543" spans="1:4" ht="30" x14ac:dyDescent="0.2">
      <c r="A10543" s="33">
        <v>40269</v>
      </c>
      <c r="B10543" s="124" t="s">
        <v>24301</v>
      </c>
      <c r="C10543" s="125" t="s">
        <v>14755</v>
      </c>
      <c r="D10543" s="126" t="s">
        <v>24302</v>
      </c>
    </row>
    <row r="10544" spans="1:4" ht="15" x14ac:dyDescent="0.2">
      <c r="A10544" s="33">
        <v>6110</v>
      </c>
      <c r="B10544" s="124" t="s">
        <v>24303</v>
      </c>
      <c r="C10544" s="125" t="s">
        <v>1393</v>
      </c>
      <c r="D10544" s="126" t="s">
        <v>7100</v>
      </c>
    </row>
    <row r="10545" spans="1:4" ht="15" x14ac:dyDescent="0.2">
      <c r="A10545" s="33">
        <v>40910</v>
      </c>
      <c r="B10545" s="124" t="s">
        <v>24304</v>
      </c>
      <c r="C10545" s="125" t="s">
        <v>1397</v>
      </c>
      <c r="D10545" s="126" t="s">
        <v>13306</v>
      </c>
    </row>
    <row r="10546" spans="1:4" ht="15" x14ac:dyDescent="0.2">
      <c r="A10546" s="33">
        <v>6111</v>
      </c>
      <c r="B10546" s="124" t="s">
        <v>24305</v>
      </c>
      <c r="C10546" s="125" t="s">
        <v>1393</v>
      </c>
      <c r="D10546" s="126" t="s">
        <v>529</v>
      </c>
    </row>
    <row r="10547" spans="1:4" ht="15" x14ac:dyDescent="0.2">
      <c r="A10547" s="33">
        <v>41084</v>
      </c>
      <c r="B10547" s="124" t="s">
        <v>24306</v>
      </c>
      <c r="C10547" s="125" t="s">
        <v>1397</v>
      </c>
      <c r="D10547" s="126" t="s">
        <v>13961</v>
      </c>
    </row>
    <row r="10548" spans="1:4" ht="15" x14ac:dyDescent="0.2">
      <c r="A10548" s="33">
        <v>25950</v>
      </c>
      <c r="B10548" s="124" t="s">
        <v>24307</v>
      </c>
      <c r="C10548" s="125" t="s">
        <v>1407</v>
      </c>
      <c r="D10548" s="126" t="s">
        <v>17916</v>
      </c>
    </row>
    <row r="10549" spans="1:4" ht="15" x14ac:dyDescent="0.2">
      <c r="A10549" s="33">
        <v>38637</v>
      </c>
      <c r="B10549" s="124" t="s">
        <v>24308</v>
      </c>
      <c r="C10549" s="125" t="s">
        <v>14755</v>
      </c>
      <c r="D10549" s="126" t="s">
        <v>24309</v>
      </c>
    </row>
    <row r="10550" spans="1:4" ht="15" x14ac:dyDescent="0.2">
      <c r="A10550" s="33">
        <v>6150</v>
      </c>
      <c r="B10550" s="124" t="s">
        <v>24310</v>
      </c>
      <c r="C10550" s="125" t="s">
        <v>14755</v>
      </c>
      <c r="D10550" s="126" t="s">
        <v>13980</v>
      </c>
    </row>
    <row r="10551" spans="1:4" ht="15" x14ac:dyDescent="0.2">
      <c r="A10551" s="33">
        <v>6136</v>
      </c>
      <c r="B10551" s="124" t="s">
        <v>24311</v>
      </c>
      <c r="C10551" s="125" t="s">
        <v>14755</v>
      </c>
      <c r="D10551" s="126" t="s">
        <v>16467</v>
      </c>
    </row>
    <row r="10552" spans="1:4" ht="15" x14ac:dyDescent="0.2">
      <c r="A10552" s="33">
        <v>38638</v>
      </c>
      <c r="B10552" s="124" t="s">
        <v>24312</v>
      </c>
      <c r="C10552" s="125" t="s">
        <v>14755</v>
      </c>
      <c r="D10552" s="126" t="s">
        <v>17208</v>
      </c>
    </row>
    <row r="10553" spans="1:4" ht="15" x14ac:dyDescent="0.2">
      <c r="A10553" s="33">
        <v>20262</v>
      </c>
      <c r="B10553" s="124" t="s">
        <v>24313</v>
      </c>
      <c r="C10553" s="125" t="s">
        <v>14755</v>
      </c>
      <c r="D10553" s="126" t="s">
        <v>13267</v>
      </c>
    </row>
    <row r="10554" spans="1:4" ht="15" x14ac:dyDescent="0.2">
      <c r="A10554" s="33">
        <v>6148</v>
      </c>
      <c r="B10554" s="124" t="s">
        <v>24314</v>
      </c>
      <c r="C10554" s="125" t="s">
        <v>14755</v>
      </c>
      <c r="D10554" s="126" t="s">
        <v>2337</v>
      </c>
    </row>
    <row r="10555" spans="1:4" ht="15" x14ac:dyDescent="0.2">
      <c r="A10555" s="33">
        <v>6145</v>
      </c>
      <c r="B10555" s="124" t="s">
        <v>24315</v>
      </c>
      <c r="C10555" s="125" t="s">
        <v>14755</v>
      </c>
      <c r="D10555" s="126" t="s">
        <v>3841</v>
      </c>
    </row>
    <row r="10556" spans="1:4" ht="15" x14ac:dyDescent="0.2">
      <c r="A10556" s="33">
        <v>6149</v>
      </c>
      <c r="B10556" s="124" t="s">
        <v>24316</v>
      </c>
      <c r="C10556" s="125" t="s">
        <v>14755</v>
      </c>
      <c r="D10556" s="126" t="s">
        <v>964</v>
      </c>
    </row>
    <row r="10557" spans="1:4" ht="15" x14ac:dyDescent="0.2">
      <c r="A10557" s="33">
        <v>6146</v>
      </c>
      <c r="B10557" s="124" t="s">
        <v>24317</v>
      </c>
      <c r="C10557" s="125" t="s">
        <v>14755</v>
      </c>
      <c r="D10557" s="126" t="s">
        <v>530</v>
      </c>
    </row>
    <row r="10558" spans="1:4" ht="15" x14ac:dyDescent="0.2">
      <c r="A10558" s="33">
        <v>26026</v>
      </c>
      <c r="B10558" s="124" t="s">
        <v>24318</v>
      </c>
      <c r="C10558" s="125" t="s">
        <v>1395</v>
      </c>
      <c r="D10558" s="126" t="s">
        <v>106</v>
      </c>
    </row>
    <row r="10559" spans="1:4" ht="15" x14ac:dyDescent="0.2">
      <c r="A10559" s="33">
        <v>39961</v>
      </c>
      <c r="B10559" s="124" t="s">
        <v>24319</v>
      </c>
      <c r="C10559" s="125" t="s">
        <v>14755</v>
      </c>
      <c r="D10559" s="126" t="s">
        <v>644</v>
      </c>
    </row>
    <row r="10560" spans="1:4" ht="30" x14ac:dyDescent="0.2">
      <c r="A10560" s="33">
        <v>42433</v>
      </c>
      <c r="B10560" s="124" t="s">
        <v>24320</v>
      </c>
      <c r="C10560" s="125" t="s">
        <v>14755</v>
      </c>
      <c r="D10560" s="126" t="s">
        <v>24321</v>
      </c>
    </row>
    <row r="10561" spans="1:4" ht="30" x14ac:dyDescent="0.2">
      <c r="A10561" s="33">
        <v>42434</v>
      </c>
      <c r="B10561" s="124" t="s">
        <v>24322</v>
      </c>
      <c r="C10561" s="125" t="s">
        <v>14755</v>
      </c>
      <c r="D10561" s="126" t="s">
        <v>24323</v>
      </c>
    </row>
    <row r="10562" spans="1:4" ht="30" x14ac:dyDescent="0.2">
      <c r="A10562" s="33">
        <v>42435</v>
      </c>
      <c r="B10562" s="124" t="s">
        <v>24324</v>
      </c>
      <c r="C10562" s="125" t="s">
        <v>14755</v>
      </c>
      <c r="D10562" s="126" t="s">
        <v>24325</v>
      </c>
    </row>
    <row r="10563" spans="1:4" ht="15" x14ac:dyDescent="0.2">
      <c r="A10563" s="33">
        <v>38061</v>
      </c>
      <c r="B10563" s="124" t="s">
        <v>24326</v>
      </c>
      <c r="C10563" s="125" t="s">
        <v>14755</v>
      </c>
      <c r="D10563" s="126" t="s">
        <v>13963</v>
      </c>
    </row>
    <row r="10564" spans="1:4" ht="15" x14ac:dyDescent="0.2">
      <c r="A10564" s="33">
        <v>20250</v>
      </c>
      <c r="B10564" s="124" t="s">
        <v>24327</v>
      </c>
      <c r="C10564" s="125" t="s">
        <v>1395</v>
      </c>
      <c r="D10564" s="126" t="s">
        <v>537</v>
      </c>
    </row>
    <row r="10565" spans="1:4" ht="45" x14ac:dyDescent="0.2">
      <c r="A10565" s="33">
        <v>39965</v>
      </c>
      <c r="B10565" s="124" t="s">
        <v>24328</v>
      </c>
      <c r="C10565" s="125" t="s">
        <v>1409</v>
      </c>
      <c r="D10565" s="126" t="s">
        <v>13964</v>
      </c>
    </row>
    <row r="10566" spans="1:4" ht="45" x14ac:dyDescent="0.2">
      <c r="A10566" s="33">
        <v>39964</v>
      </c>
      <c r="B10566" s="124" t="s">
        <v>24329</v>
      </c>
      <c r="C10566" s="125" t="s">
        <v>1409</v>
      </c>
      <c r="D10566" s="126" t="s">
        <v>13965</v>
      </c>
    </row>
    <row r="10567" spans="1:4" ht="15" x14ac:dyDescent="0.2">
      <c r="A10567" s="33">
        <v>7</v>
      </c>
      <c r="B10567" s="124" t="s">
        <v>24330</v>
      </c>
      <c r="C10567" s="125" t="s">
        <v>1395</v>
      </c>
      <c r="D10567" s="126" t="s">
        <v>832</v>
      </c>
    </row>
    <row r="10568" spans="1:4" ht="15" x14ac:dyDescent="0.2">
      <c r="A10568" s="33">
        <v>13388</v>
      </c>
      <c r="B10568" s="124" t="s">
        <v>24331</v>
      </c>
      <c r="C10568" s="125" t="s">
        <v>1395</v>
      </c>
      <c r="D10568" s="126" t="s">
        <v>24332</v>
      </c>
    </row>
    <row r="10569" spans="1:4" ht="15" x14ac:dyDescent="0.2">
      <c r="A10569" s="33">
        <v>39914</v>
      </c>
      <c r="B10569" s="124" t="s">
        <v>24333</v>
      </c>
      <c r="C10569" s="125" t="s">
        <v>1395</v>
      </c>
      <c r="D10569" s="126" t="s">
        <v>24334</v>
      </c>
    </row>
    <row r="10570" spans="1:4" ht="15" x14ac:dyDescent="0.2">
      <c r="A10570" s="33">
        <v>12732</v>
      </c>
      <c r="B10570" s="124" t="s">
        <v>24335</v>
      </c>
      <c r="C10570" s="125" t="s">
        <v>14755</v>
      </c>
      <c r="D10570" s="126" t="s">
        <v>24336</v>
      </c>
    </row>
    <row r="10571" spans="1:4" ht="15" x14ac:dyDescent="0.2">
      <c r="A10571" s="33">
        <v>6160</v>
      </c>
      <c r="B10571" s="124" t="s">
        <v>24337</v>
      </c>
      <c r="C10571" s="125" t="s">
        <v>1393</v>
      </c>
      <c r="D10571" s="126" t="s">
        <v>14186</v>
      </c>
    </row>
    <row r="10572" spans="1:4" ht="15" x14ac:dyDescent="0.2">
      <c r="A10572" s="33">
        <v>41087</v>
      </c>
      <c r="B10572" s="124" t="s">
        <v>24338</v>
      </c>
      <c r="C10572" s="125" t="s">
        <v>1397</v>
      </c>
      <c r="D10572" s="126" t="s">
        <v>24339</v>
      </c>
    </row>
    <row r="10573" spans="1:4" ht="15" x14ac:dyDescent="0.2">
      <c r="A10573" s="33">
        <v>6166</v>
      </c>
      <c r="B10573" s="124" t="s">
        <v>24340</v>
      </c>
      <c r="C10573" s="125" t="s">
        <v>1393</v>
      </c>
      <c r="D10573" s="126" t="s">
        <v>1360</v>
      </c>
    </row>
    <row r="10574" spans="1:4" ht="15" x14ac:dyDescent="0.2">
      <c r="A10574" s="33">
        <v>41088</v>
      </c>
      <c r="B10574" s="124" t="s">
        <v>24341</v>
      </c>
      <c r="C10574" s="125" t="s">
        <v>1397</v>
      </c>
      <c r="D10574" s="126" t="s">
        <v>24342</v>
      </c>
    </row>
    <row r="10575" spans="1:4" ht="30" x14ac:dyDescent="0.2">
      <c r="A10575" s="33">
        <v>20232</v>
      </c>
      <c r="B10575" s="124" t="s">
        <v>24343</v>
      </c>
      <c r="C10575" s="125" t="s">
        <v>1394</v>
      </c>
      <c r="D10575" s="126" t="s">
        <v>24344</v>
      </c>
    </row>
    <row r="10576" spans="1:4" ht="15" x14ac:dyDescent="0.2">
      <c r="A10576" s="33">
        <v>10856</v>
      </c>
      <c r="B10576" s="124" t="s">
        <v>24345</v>
      </c>
      <c r="C10576" s="125" t="s">
        <v>1394</v>
      </c>
      <c r="D10576" s="126" t="s">
        <v>3280</v>
      </c>
    </row>
    <row r="10577" spans="1:4" ht="15" x14ac:dyDescent="0.2">
      <c r="A10577" s="33">
        <v>4828</v>
      </c>
      <c r="B10577" s="124" t="s">
        <v>24346</v>
      </c>
      <c r="C10577" s="125" t="s">
        <v>1394</v>
      </c>
      <c r="D10577" s="126" t="s">
        <v>14488</v>
      </c>
    </row>
    <row r="10578" spans="1:4" ht="15" x14ac:dyDescent="0.2">
      <c r="A10578" s="33">
        <v>20249</v>
      </c>
      <c r="B10578" s="124" t="s">
        <v>24347</v>
      </c>
      <c r="C10578" s="125" t="s">
        <v>1394</v>
      </c>
      <c r="D10578" s="126" t="s">
        <v>4009</v>
      </c>
    </row>
    <row r="10579" spans="1:4" ht="15" x14ac:dyDescent="0.2">
      <c r="A10579" s="33">
        <v>11609</v>
      </c>
      <c r="B10579" s="124" t="s">
        <v>24348</v>
      </c>
      <c r="C10579" s="125" t="s">
        <v>1396</v>
      </c>
      <c r="D10579" s="126" t="s">
        <v>2448</v>
      </c>
    </row>
    <row r="10580" spans="1:4" ht="15" x14ac:dyDescent="0.2">
      <c r="A10580" s="33">
        <v>20083</v>
      </c>
      <c r="B10580" s="124" t="s">
        <v>24349</v>
      </c>
      <c r="C10580" s="125" t="s">
        <v>14755</v>
      </c>
      <c r="D10580" s="126" t="s">
        <v>14505</v>
      </c>
    </row>
    <row r="10581" spans="1:4" ht="15" x14ac:dyDescent="0.2">
      <c r="A10581" s="33">
        <v>20082</v>
      </c>
      <c r="B10581" s="124" t="s">
        <v>24350</v>
      </c>
      <c r="C10581" s="125" t="s">
        <v>14755</v>
      </c>
      <c r="D10581" s="126" t="s">
        <v>24351</v>
      </c>
    </row>
    <row r="10582" spans="1:4" ht="15" x14ac:dyDescent="0.2">
      <c r="A10582" s="33">
        <v>5318</v>
      </c>
      <c r="B10582" s="124" t="s">
        <v>24352</v>
      </c>
      <c r="C10582" s="125" t="s">
        <v>1396</v>
      </c>
      <c r="D10582" s="126" t="s">
        <v>1349</v>
      </c>
    </row>
    <row r="10583" spans="1:4" ht="15" x14ac:dyDescent="0.2">
      <c r="A10583" s="33">
        <v>10691</v>
      </c>
      <c r="B10583" s="124" t="s">
        <v>24353</v>
      </c>
      <c r="C10583" s="125" t="s">
        <v>1396</v>
      </c>
      <c r="D10583" s="126" t="s">
        <v>16958</v>
      </c>
    </row>
    <row r="10584" spans="1:4" ht="15" x14ac:dyDescent="0.2">
      <c r="A10584" s="33">
        <v>12295</v>
      </c>
      <c r="B10584" s="124" t="s">
        <v>24354</v>
      </c>
      <c r="C10584" s="125" t="s">
        <v>14755</v>
      </c>
      <c r="D10584" s="126" t="s">
        <v>451</v>
      </c>
    </row>
    <row r="10585" spans="1:4" ht="15" x14ac:dyDescent="0.2">
      <c r="A10585" s="33">
        <v>12296</v>
      </c>
      <c r="B10585" s="124" t="s">
        <v>24355</v>
      </c>
      <c r="C10585" s="125" t="s">
        <v>14755</v>
      </c>
      <c r="D10585" s="126" t="s">
        <v>672</v>
      </c>
    </row>
    <row r="10586" spans="1:4" ht="15" x14ac:dyDescent="0.2">
      <c r="A10586" s="33">
        <v>12294</v>
      </c>
      <c r="B10586" s="124" t="s">
        <v>24356</v>
      </c>
      <c r="C10586" s="125" t="s">
        <v>14755</v>
      </c>
      <c r="D10586" s="126" t="s">
        <v>460</v>
      </c>
    </row>
    <row r="10587" spans="1:4" ht="15" x14ac:dyDescent="0.2">
      <c r="A10587" s="33">
        <v>14543</v>
      </c>
      <c r="B10587" s="124" t="s">
        <v>24357</v>
      </c>
      <c r="C10587" s="125" t="s">
        <v>14755</v>
      </c>
      <c r="D10587" s="126" t="s">
        <v>1088</v>
      </c>
    </row>
    <row r="10588" spans="1:4" ht="15" x14ac:dyDescent="0.2">
      <c r="A10588" s="33">
        <v>13329</v>
      </c>
      <c r="B10588" s="124" t="s">
        <v>24358</v>
      </c>
      <c r="C10588" s="125" t="s">
        <v>14755</v>
      </c>
      <c r="D10588" s="126" t="s">
        <v>13357</v>
      </c>
    </row>
    <row r="10589" spans="1:4" ht="15" x14ac:dyDescent="0.2">
      <c r="A10589" s="33">
        <v>21044</v>
      </c>
      <c r="B10589" s="124" t="s">
        <v>24359</v>
      </c>
      <c r="C10589" s="125" t="s">
        <v>14755</v>
      </c>
      <c r="D10589" s="126" t="s">
        <v>19423</v>
      </c>
    </row>
    <row r="10590" spans="1:4" ht="15" x14ac:dyDescent="0.2">
      <c r="A10590" s="33">
        <v>21045</v>
      </c>
      <c r="B10590" s="124" t="s">
        <v>24360</v>
      </c>
      <c r="C10590" s="125" t="s">
        <v>14755</v>
      </c>
      <c r="D10590" s="126" t="s">
        <v>24361</v>
      </c>
    </row>
    <row r="10591" spans="1:4" ht="15" x14ac:dyDescent="0.2">
      <c r="A10591" s="33">
        <v>21040</v>
      </c>
      <c r="B10591" s="124" t="s">
        <v>24362</v>
      </c>
      <c r="C10591" s="125" t="s">
        <v>14755</v>
      </c>
      <c r="D10591" s="126" t="s">
        <v>5956</v>
      </c>
    </row>
    <row r="10592" spans="1:4" ht="15" x14ac:dyDescent="0.2">
      <c r="A10592" s="33">
        <v>21041</v>
      </c>
      <c r="B10592" s="124" t="s">
        <v>24363</v>
      </c>
      <c r="C10592" s="125" t="s">
        <v>14755</v>
      </c>
      <c r="D10592" s="126" t="s">
        <v>14097</v>
      </c>
    </row>
    <row r="10593" spans="1:4" ht="15" x14ac:dyDescent="0.2">
      <c r="A10593" s="33">
        <v>21047</v>
      </c>
      <c r="B10593" s="124" t="s">
        <v>24364</v>
      </c>
      <c r="C10593" s="125" t="s">
        <v>14755</v>
      </c>
      <c r="D10593" s="126" t="s">
        <v>13887</v>
      </c>
    </row>
    <row r="10594" spans="1:4" ht="15" x14ac:dyDescent="0.2">
      <c r="A10594" s="33">
        <v>21043</v>
      </c>
      <c r="B10594" s="124" t="s">
        <v>24365</v>
      </c>
      <c r="C10594" s="125" t="s">
        <v>14755</v>
      </c>
      <c r="D10594" s="126" t="s">
        <v>24366</v>
      </c>
    </row>
    <row r="10595" spans="1:4" ht="30" x14ac:dyDescent="0.2">
      <c r="A10595" s="33">
        <v>21042</v>
      </c>
      <c r="B10595" s="124" t="s">
        <v>24367</v>
      </c>
      <c r="C10595" s="125" t="s">
        <v>14755</v>
      </c>
      <c r="D10595" s="126" t="s">
        <v>510</v>
      </c>
    </row>
    <row r="10596" spans="1:4" ht="15" x14ac:dyDescent="0.2">
      <c r="A10596" s="33">
        <v>11895</v>
      </c>
      <c r="B10596" s="124" t="s">
        <v>24368</v>
      </c>
      <c r="C10596" s="125" t="s">
        <v>14755</v>
      </c>
      <c r="D10596" s="126" t="s">
        <v>13968</v>
      </c>
    </row>
    <row r="10597" spans="1:4" ht="15" x14ac:dyDescent="0.2">
      <c r="A10597" s="33">
        <v>11896</v>
      </c>
      <c r="B10597" s="124" t="s">
        <v>24369</v>
      </c>
      <c r="C10597" s="125" t="s">
        <v>14755</v>
      </c>
      <c r="D10597" s="126" t="s">
        <v>13969</v>
      </c>
    </row>
    <row r="10598" spans="1:4" ht="15" x14ac:dyDescent="0.2">
      <c r="A10598" s="33">
        <v>11897</v>
      </c>
      <c r="B10598" s="124" t="s">
        <v>24370</v>
      </c>
      <c r="C10598" s="125" t="s">
        <v>14755</v>
      </c>
      <c r="D10598" s="126" t="s">
        <v>13970</v>
      </c>
    </row>
    <row r="10599" spans="1:4" ht="15" x14ac:dyDescent="0.2">
      <c r="A10599" s="33">
        <v>11898</v>
      </c>
      <c r="B10599" s="124" t="s">
        <v>24371</v>
      </c>
      <c r="C10599" s="125" t="s">
        <v>14755</v>
      </c>
      <c r="D10599" s="126" t="s">
        <v>13971</v>
      </c>
    </row>
    <row r="10600" spans="1:4" ht="15" x14ac:dyDescent="0.2">
      <c r="A10600" s="33">
        <v>3282</v>
      </c>
      <c r="B10600" s="124" t="s">
        <v>24372</v>
      </c>
      <c r="C10600" s="125" t="s">
        <v>14755</v>
      </c>
      <c r="D10600" s="126" t="s">
        <v>13972</v>
      </c>
    </row>
    <row r="10601" spans="1:4" ht="15" x14ac:dyDescent="0.2">
      <c r="A10601" s="33">
        <v>11899</v>
      </c>
      <c r="B10601" s="124" t="s">
        <v>24373</v>
      </c>
      <c r="C10601" s="125" t="s">
        <v>14755</v>
      </c>
      <c r="D10601" s="126" t="s">
        <v>13973</v>
      </c>
    </row>
    <row r="10602" spans="1:4" ht="15" x14ac:dyDescent="0.2">
      <c r="A10602" s="33">
        <v>11900</v>
      </c>
      <c r="B10602" s="124" t="s">
        <v>24374</v>
      </c>
      <c r="C10602" s="125" t="s">
        <v>14755</v>
      </c>
      <c r="D10602" s="126" t="s">
        <v>13974</v>
      </c>
    </row>
    <row r="10603" spans="1:4" ht="15" x14ac:dyDescent="0.2">
      <c r="A10603" s="33">
        <v>14149</v>
      </c>
      <c r="B10603" s="124" t="s">
        <v>24375</v>
      </c>
      <c r="C10603" s="125" t="s">
        <v>1404</v>
      </c>
      <c r="D10603" s="126" t="s">
        <v>13975</v>
      </c>
    </row>
    <row r="10604" spans="1:4" ht="30" x14ac:dyDescent="0.2">
      <c r="A10604" s="33">
        <v>38099</v>
      </c>
      <c r="B10604" s="124" t="s">
        <v>24376</v>
      </c>
      <c r="C10604" s="125" t="s">
        <v>14755</v>
      </c>
      <c r="D10604" s="126" t="s">
        <v>2339</v>
      </c>
    </row>
    <row r="10605" spans="1:4" ht="30" x14ac:dyDescent="0.2">
      <c r="A10605" s="33">
        <v>38100</v>
      </c>
      <c r="B10605" s="124" t="s">
        <v>24377</v>
      </c>
      <c r="C10605" s="125" t="s">
        <v>14755</v>
      </c>
      <c r="D10605" s="126" t="s">
        <v>191</v>
      </c>
    </row>
    <row r="10606" spans="1:4" ht="15" x14ac:dyDescent="0.2">
      <c r="A10606" s="33">
        <v>20061</v>
      </c>
      <c r="B10606" s="124" t="s">
        <v>24378</v>
      </c>
      <c r="C10606" s="125" t="s">
        <v>14755</v>
      </c>
      <c r="D10606" s="126" t="s">
        <v>1212</v>
      </c>
    </row>
    <row r="10607" spans="1:4" ht="15" x14ac:dyDescent="0.2">
      <c r="A10607" s="33">
        <v>7576</v>
      </c>
      <c r="B10607" s="124" t="s">
        <v>24379</v>
      </c>
      <c r="C10607" s="125" t="s">
        <v>14755</v>
      </c>
      <c r="D10607" s="126" t="s">
        <v>13976</v>
      </c>
    </row>
    <row r="10608" spans="1:4" ht="15" x14ac:dyDescent="0.2">
      <c r="A10608" s="33">
        <v>3384</v>
      </c>
      <c r="B10608" s="124" t="s">
        <v>24380</v>
      </c>
      <c r="C10608" s="125" t="s">
        <v>14755</v>
      </c>
      <c r="D10608" s="126" t="s">
        <v>183</v>
      </c>
    </row>
    <row r="10609" spans="1:4" ht="15" x14ac:dyDescent="0.2">
      <c r="A10609" s="33">
        <v>7572</v>
      </c>
      <c r="B10609" s="124" t="s">
        <v>24381</v>
      </c>
      <c r="C10609" s="125" t="s">
        <v>14755</v>
      </c>
      <c r="D10609" s="126" t="s">
        <v>13255</v>
      </c>
    </row>
    <row r="10610" spans="1:4" ht="15" x14ac:dyDescent="0.2">
      <c r="A10610" s="33">
        <v>3396</v>
      </c>
      <c r="B10610" s="124" t="s">
        <v>24382</v>
      </c>
      <c r="C10610" s="125" t="s">
        <v>14755</v>
      </c>
      <c r="D10610" s="126" t="s">
        <v>5026</v>
      </c>
    </row>
    <row r="10611" spans="1:4" ht="15" x14ac:dyDescent="0.2">
      <c r="A10611" s="33">
        <v>37590</v>
      </c>
      <c r="B10611" s="124" t="s">
        <v>24383</v>
      </c>
      <c r="C10611" s="125" t="s">
        <v>14755</v>
      </c>
      <c r="D10611" s="126" t="s">
        <v>22827</v>
      </c>
    </row>
    <row r="10612" spans="1:4" ht="15" x14ac:dyDescent="0.2">
      <c r="A10612" s="33">
        <v>37591</v>
      </c>
      <c r="B10612" s="124" t="s">
        <v>24384</v>
      </c>
      <c r="C10612" s="125" t="s">
        <v>14755</v>
      </c>
      <c r="D10612" s="126" t="s">
        <v>18084</v>
      </c>
    </row>
    <row r="10613" spans="1:4" ht="30" x14ac:dyDescent="0.2">
      <c r="A10613" s="33">
        <v>12626</v>
      </c>
      <c r="B10613" s="124" t="s">
        <v>24385</v>
      </c>
      <c r="C10613" s="125" t="s">
        <v>14755</v>
      </c>
      <c r="D10613" s="126" t="s">
        <v>1215</v>
      </c>
    </row>
    <row r="10614" spans="1:4" ht="15" x14ac:dyDescent="0.2">
      <c r="A10614" s="33">
        <v>11033</v>
      </c>
      <c r="B10614" s="124" t="s">
        <v>24386</v>
      </c>
      <c r="C10614" s="125" t="s">
        <v>14755</v>
      </c>
      <c r="D10614" s="126" t="s">
        <v>2118</v>
      </c>
    </row>
    <row r="10615" spans="1:4" ht="15" x14ac:dyDescent="0.2">
      <c r="A10615" s="33">
        <v>390</v>
      </c>
      <c r="B10615" s="124" t="s">
        <v>24387</v>
      </c>
      <c r="C10615" s="125" t="s">
        <v>14755</v>
      </c>
      <c r="D10615" s="126" t="s">
        <v>13553</v>
      </c>
    </row>
    <row r="10616" spans="1:4" ht="30" x14ac:dyDescent="0.2">
      <c r="A10616" s="33">
        <v>42436</v>
      </c>
      <c r="B10616" s="124" t="s">
        <v>24388</v>
      </c>
      <c r="C10616" s="125" t="s">
        <v>14755</v>
      </c>
      <c r="D10616" s="126" t="s">
        <v>24389</v>
      </c>
    </row>
    <row r="10617" spans="1:4" ht="30" x14ac:dyDescent="0.2">
      <c r="A10617" s="33">
        <v>6178</v>
      </c>
      <c r="B10617" s="124" t="s">
        <v>24390</v>
      </c>
      <c r="C10617" s="125" t="s">
        <v>1409</v>
      </c>
      <c r="D10617" s="126" t="s">
        <v>13977</v>
      </c>
    </row>
    <row r="10618" spans="1:4" ht="30" x14ac:dyDescent="0.2">
      <c r="A10618" s="33">
        <v>6180</v>
      </c>
      <c r="B10618" s="124" t="s">
        <v>24391</v>
      </c>
      <c r="C10618" s="125" t="s">
        <v>1409</v>
      </c>
      <c r="D10618" s="126" t="s">
        <v>13978</v>
      </c>
    </row>
    <row r="10619" spans="1:4" ht="30" x14ac:dyDescent="0.2">
      <c r="A10619" s="33">
        <v>6182</v>
      </c>
      <c r="B10619" s="124" t="s">
        <v>24392</v>
      </c>
      <c r="C10619" s="125" t="s">
        <v>1409</v>
      </c>
      <c r="D10619" s="126" t="s">
        <v>13979</v>
      </c>
    </row>
    <row r="10620" spans="1:4" ht="15" x14ac:dyDescent="0.2">
      <c r="A10620" s="33">
        <v>3993</v>
      </c>
      <c r="B10620" s="124" t="s">
        <v>24393</v>
      </c>
      <c r="C10620" s="125" t="s">
        <v>1409</v>
      </c>
      <c r="D10620" s="126" t="s">
        <v>13980</v>
      </c>
    </row>
    <row r="10621" spans="1:4" ht="15" x14ac:dyDescent="0.2">
      <c r="A10621" s="33">
        <v>3990</v>
      </c>
      <c r="B10621" s="124" t="s">
        <v>24394</v>
      </c>
      <c r="C10621" s="125" t="s">
        <v>1394</v>
      </c>
      <c r="D10621" s="126" t="s">
        <v>1177</v>
      </c>
    </row>
    <row r="10622" spans="1:4" ht="15" x14ac:dyDescent="0.2">
      <c r="A10622" s="33">
        <v>3992</v>
      </c>
      <c r="B10622" s="124" t="s">
        <v>24395</v>
      </c>
      <c r="C10622" s="125" t="s">
        <v>1394</v>
      </c>
      <c r="D10622" s="126" t="s">
        <v>13424</v>
      </c>
    </row>
    <row r="10623" spans="1:4" ht="15" x14ac:dyDescent="0.2">
      <c r="A10623" s="33">
        <v>4509</v>
      </c>
      <c r="B10623" s="124" t="s">
        <v>24396</v>
      </c>
      <c r="C10623" s="125" t="s">
        <v>1394</v>
      </c>
      <c r="D10623" s="126" t="s">
        <v>91</v>
      </c>
    </row>
    <row r="10624" spans="1:4" ht="15" x14ac:dyDescent="0.2">
      <c r="A10624" s="33">
        <v>6194</v>
      </c>
      <c r="B10624" s="124" t="s">
        <v>24397</v>
      </c>
      <c r="C10624" s="125" t="s">
        <v>1394</v>
      </c>
      <c r="D10624" s="126" t="s">
        <v>1285</v>
      </c>
    </row>
    <row r="10625" spans="1:4" ht="15" x14ac:dyDescent="0.2">
      <c r="A10625" s="33">
        <v>6193</v>
      </c>
      <c r="B10625" s="124" t="s">
        <v>24398</v>
      </c>
      <c r="C10625" s="125" t="s">
        <v>1394</v>
      </c>
      <c r="D10625" s="126" t="s">
        <v>6542</v>
      </c>
    </row>
    <row r="10626" spans="1:4" ht="15" x14ac:dyDescent="0.2">
      <c r="A10626" s="33">
        <v>10567</v>
      </c>
      <c r="B10626" s="124" t="s">
        <v>24399</v>
      </c>
      <c r="C10626" s="125" t="s">
        <v>1394</v>
      </c>
      <c r="D10626" s="126" t="s">
        <v>3769</v>
      </c>
    </row>
    <row r="10627" spans="1:4" ht="15" x14ac:dyDescent="0.2">
      <c r="A10627" s="33">
        <v>6188</v>
      </c>
      <c r="B10627" s="124" t="s">
        <v>24400</v>
      </c>
      <c r="C10627" s="125" t="s">
        <v>1409</v>
      </c>
      <c r="D10627" s="126" t="s">
        <v>14418</v>
      </c>
    </row>
    <row r="10628" spans="1:4" ht="15" x14ac:dyDescent="0.2">
      <c r="A10628" s="33">
        <v>6212</v>
      </c>
      <c r="B10628" s="124" t="s">
        <v>24400</v>
      </c>
      <c r="C10628" s="125" t="s">
        <v>1394</v>
      </c>
      <c r="D10628" s="126" t="s">
        <v>4235</v>
      </c>
    </row>
    <row r="10629" spans="1:4" ht="15" x14ac:dyDescent="0.2">
      <c r="A10629" s="33">
        <v>6189</v>
      </c>
      <c r="B10629" s="124" t="s">
        <v>24401</v>
      </c>
      <c r="C10629" s="125" t="s">
        <v>1394</v>
      </c>
      <c r="D10629" s="126" t="s">
        <v>1266</v>
      </c>
    </row>
    <row r="10630" spans="1:4" ht="15" x14ac:dyDescent="0.2">
      <c r="A10630" s="33">
        <v>6214</v>
      </c>
      <c r="B10630" s="124" t="s">
        <v>24402</v>
      </c>
      <c r="C10630" s="125" t="s">
        <v>1409</v>
      </c>
      <c r="D10630" s="126" t="s">
        <v>13981</v>
      </c>
    </row>
    <row r="10631" spans="1:4" ht="30" x14ac:dyDescent="0.2">
      <c r="A10631" s="33">
        <v>36153</v>
      </c>
      <c r="B10631" s="124" t="s">
        <v>24403</v>
      </c>
      <c r="C10631" s="125" t="s">
        <v>14755</v>
      </c>
      <c r="D10631" s="126" t="s">
        <v>24404</v>
      </c>
    </row>
    <row r="10632" spans="1:4" ht="15" x14ac:dyDescent="0.2">
      <c r="A10632" s="33">
        <v>10740</v>
      </c>
      <c r="B10632" s="124" t="s">
        <v>24405</v>
      </c>
      <c r="C10632" s="125" t="s">
        <v>14755</v>
      </c>
      <c r="D10632" s="126" t="s">
        <v>24406</v>
      </c>
    </row>
    <row r="10633" spans="1:4" ht="15" x14ac:dyDescent="0.2">
      <c r="A10633" s="33">
        <v>13914</v>
      </c>
      <c r="B10633" s="124" t="s">
        <v>24407</v>
      </c>
      <c r="C10633" s="125" t="s">
        <v>14755</v>
      </c>
      <c r="D10633" s="126" t="s">
        <v>24408</v>
      </c>
    </row>
    <row r="10634" spans="1:4" ht="15" x14ac:dyDescent="0.2">
      <c r="A10634" s="33">
        <v>10742</v>
      </c>
      <c r="B10634" s="124" t="s">
        <v>24409</v>
      </c>
      <c r="C10634" s="125" t="s">
        <v>14755</v>
      </c>
      <c r="D10634" s="126" t="s">
        <v>24410</v>
      </c>
    </row>
    <row r="10635" spans="1:4" ht="15" x14ac:dyDescent="0.2">
      <c r="A10635" s="33">
        <v>38465</v>
      </c>
      <c r="B10635" s="124" t="s">
        <v>24411</v>
      </c>
      <c r="C10635" s="125" t="s">
        <v>14755</v>
      </c>
      <c r="D10635" s="126" t="s">
        <v>24412</v>
      </c>
    </row>
    <row r="10636" spans="1:4" ht="15" x14ac:dyDescent="0.2">
      <c r="A10636" s="33">
        <v>7543</v>
      </c>
      <c r="B10636" s="124" t="s">
        <v>24413</v>
      </c>
      <c r="C10636" s="125" t="s">
        <v>14755</v>
      </c>
      <c r="D10636" s="126" t="s">
        <v>715</v>
      </c>
    </row>
    <row r="10637" spans="1:4" ht="15" x14ac:dyDescent="0.2">
      <c r="A10637" s="33">
        <v>13255</v>
      </c>
      <c r="B10637" s="124" t="s">
        <v>24414</v>
      </c>
      <c r="C10637" s="125" t="s">
        <v>14755</v>
      </c>
      <c r="D10637" s="126" t="s">
        <v>1457</v>
      </c>
    </row>
    <row r="10638" spans="1:4" ht="15" x14ac:dyDescent="0.2">
      <c r="A10638" s="33">
        <v>39352</v>
      </c>
      <c r="B10638" s="124" t="s">
        <v>24415</v>
      </c>
      <c r="C10638" s="125" t="s">
        <v>14755</v>
      </c>
      <c r="D10638" s="126" t="s">
        <v>642</v>
      </c>
    </row>
    <row r="10639" spans="1:4" ht="15" x14ac:dyDescent="0.2">
      <c r="A10639" s="33">
        <v>39346</v>
      </c>
      <c r="B10639" s="124" t="s">
        <v>24416</v>
      </c>
      <c r="C10639" s="125" t="s">
        <v>14755</v>
      </c>
      <c r="D10639" s="126" t="s">
        <v>642</v>
      </c>
    </row>
    <row r="10640" spans="1:4" ht="15" x14ac:dyDescent="0.2">
      <c r="A10640" s="33">
        <v>39350</v>
      </c>
      <c r="B10640" s="124" t="s">
        <v>24417</v>
      </c>
      <c r="C10640" s="125" t="s">
        <v>14755</v>
      </c>
      <c r="D10640" s="126" t="s">
        <v>735</v>
      </c>
    </row>
    <row r="10641" spans="1:4" ht="15" x14ac:dyDescent="0.2">
      <c r="A10641" s="33">
        <v>39351</v>
      </c>
      <c r="B10641" s="124" t="s">
        <v>24418</v>
      </c>
      <c r="C10641" s="125" t="s">
        <v>14755</v>
      </c>
      <c r="D10641" s="126" t="s">
        <v>2683</v>
      </c>
    </row>
    <row r="10642" spans="1:4" ht="15" x14ac:dyDescent="0.2">
      <c r="A10642" s="33">
        <v>38952</v>
      </c>
      <c r="B10642" s="124" t="s">
        <v>24419</v>
      </c>
      <c r="C10642" s="125" t="s">
        <v>14755</v>
      </c>
      <c r="D10642" s="126" t="s">
        <v>775</v>
      </c>
    </row>
    <row r="10643" spans="1:4" ht="15" x14ac:dyDescent="0.2">
      <c r="A10643" s="33">
        <v>38953</v>
      </c>
      <c r="B10643" s="124" t="s">
        <v>24420</v>
      </c>
      <c r="C10643" s="125" t="s">
        <v>14755</v>
      </c>
      <c r="D10643" s="126" t="s">
        <v>1347</v>
      </c>
    </row>
    <row r="10644" spans="1:4" ht="15" x14ac:dyDescent="0.2">
      <c r="A10644" s="33">
        <v>38835</v>
      </c>
      <c r="B10644" s="124" t="s">
        <v>24421</v>
      </c>
      <c r="C10644" s="125" t="s">
        <v>14755</v>
      </c>
      <c r="D10644" s="126" t="s">
        <v>2248</v>
      </c>
    </row>
    <row r="10645" spans="1:4" ht="15" x14ac:dyDescent="0.2">
      <c r="A10645" s="33">
        <v>38837</v>
      </c>
      <c r="B10645" s="124" t="s">
        <v>24422</v>
      </c>
      <c r="C10645" s="125" t="s">
        <v>14755</v>
      </c>
      <c r="D10645" s="126" t="s">
        <v>1303</v>
      </c>
    </row>
    <row r="10646" spans="1:4" ht="15" x14ac:dyDescent="0.2">
      <c r="A10646" s="33">
        <v>38836</v>
      </c>
      <c r="B10646" s="124" t="s">
        <v>24423</v>
      </c>
      <c r="C10646" s="125" t="s">
        <v>14755</v>
      </c>
      <c r="D10646" s="126" t="s">
        <v>580</v>
      </c>
    </row>
    <row r="10647" spans="1:4" ht="15" x14ac:dyDescent="0.2">
      <c r="A10647" s="33">
        <v>2666</v>
      </c>
      <c r="B10647" s="124" t="s">
        <v>24424</v>
      </c>
      <c r="C10647" s="125" t="s">
        <v>14755</v>
      </c>
      <c r="D10647" s="126" t="s">
        <v>13286</v>
      </c>
    </row>
    <row r="10648" spans="1:4" ht="15" x14ac:dyDescent="0.2">
      <c r="A10648" s="33">
        <v>2668</v>
      </c>
      <c r="B10648" s="124" t="s">
        <v>24425</v>
      </c>
      <c r="C10648" s="125" t="s">
        <v>14755</v>
      </c>
      <c r="D10648" s="126" t="s">
        <v>5282</v>
      </c>
    </row>
    <row r="10649" spans="1:4" ht="15" x14ac:dyDescent="0.2">
      <c r="A10649" s="33">
        <v>2664</v>
      </c>
      <c r="B10649" s="124" t="s">
        <v>24426</v>
      </c>
      <c r="C10649" s="125" t="s">
        <v>14755</v>
      </c>
      <c r="D10649" s="126" t="s">
        <v>490</v>
      </c>
    </row>
    <row r="10650" spans="1:4" ht="15" x14ac:dyDescent="0.2">
      <c r="A10650" s="33">
        <v>2662</v>
      </c>
      <c r="B10650" s="124" t="s">
        <v>24427</v>
      </c>
      <c r="C10650" s="125" t="s">
        <v>14755</v>
      </c>
      <c r="D10650" s="126" t="s">
        <v>847</v>
      </c>
    </row>
    <row r="10651" spans="1:4" ht="30" x14ac:dyDescent="0.2">
      <c r="A10651" s="33">
        <v>20964</v>
      </c>
      <c r="B10651" s="124" t="s">
        <v>24428</v>
      </c>
      <c r="C10651" s="125" t="s">
        <v>14755</v>
      </c>
      <c r="D10651" s="126" t="s">
        <v>13982</v>
      </c>
    </row>
    <row r="10652" spans="1:4" ht="30" x14ac:dyDescent="0.2">
      <c r="A10652" s="33">
        <v>10905</v>
      </c>
      <c r="B10652" s="124" t="s">
        <v>24429</v>
      </c>
      <c r="C10652" s="125" t="s">
        <v>14755</v>
      </c>
      <c r="D10652" s="126" t="s">
        <v>13983</v>
      </c>
    </row>
    <row r="10653" spans="1:4" ht="15" x14ac:dyDescent="0.2">
      <c r="A10653" s="33">
        <v>42703</v>
      </c>
      <c r="B10653" s="124" t="s">
        <v>24430</v>
      </c>
      <c r="C10653" s="125" t="s">
        <v>14755</v>
      </c>
      <c r="D10653" s="126" t="s">
        <v>4450</v>
      </c>
    </row>
    <row r="10654" spans="1:4" ht="15" x14ac:dyDescent="0.2">
      <c r="A10654" s="33">
        <v>42704</v>
      </c>
      <c r="B10654" s="124" t="s">
        <v>24431</v>
      </c>
      <c r="C10654" s="125" t="s">
        <v>14755</v>
      </c>
      <c r="D10654" s="126" t="s">
        <v>24432</v>
      </c>
    </row>
    <row r="10655" spans="1:4" ht="15" x14ac:dyDescent="0.2">
      <c r="A10655" s="33">
        <v>42705</v>
      </c>
      <c r="B10655" s="124" t="s">
        <v>24433</v>
      </c>
      <c r="C10655" s="125" t="s">
        <v>14755</v>
      </c>
      <c r="D10655" s="126" t="s">
        <v>14475</v>
      </c>
    </row>
    <row r="10656" spans="1:4" ht="15" x14ac:dyDescent="0.2">
      <c r="A10656" s="33">
        <v>42706</v>
      </c>
      <c r="B10656" s="124" t="s">
        <v>24434</v>
      </c>
      <c r="C10656" s="125" t="s">
        <v>14755</v>
      </c>
      <c r="D10656" s="126" t="s">
        <v>13836</v>
      </c>
    </row>
    <row r="10657" spans="1:4" ht="15" x14ac:dyDescent="0.2">
      <c r="A10657" s="33">
        <v>11289</v>
      </c>
      <c r="B10657" s="124" t="s">
        <v>24435</v>
      </c>
      <c r="C10657" s="125" t="s">
        <v>14755</v>
      </c>
      <c r="D10657" s="126" t="s">
        <v>24436</v>
      </c>
    </row>
    <row r="10658" spans="1:4" ht="15" x14ac:dyDescent="0.2">
      <c r="A10658" s="33">
        <v>11241</v>
      </c>
      <c r="B10658" s="124" t="s">
        <v>24437</v>
      </c>
      <c r="C10658" s="125" t="s">
        <v>14755</v>
      </c>
      <c r="D10658" s="126" t="s">
        <v>24438</v>
      </c>
    </row>
    <row r="10659" spans="1:4" ht="30" x14ac:dyDescent="0.2">
      <c r="A10659" s="33">
        <v>11301</v>
      </c>
      <c r="B10659" s="124" t="s">
        <v>24439</v>
      </c>
      <c r="C10659" s="125" t="s">
        <v>14755</v>
      </c>
      <c r="D10659" s="126" t="s">
        <v>24440</v>
      </c>
    </row>
    <row r="10660" spans="1:4" ht="30" x14ac:dyDescent="0.2">
      <c r="A10660" s="33">
        <v>21090</v>
      </c>
      <c r="B10660" s="124" t="s">
        <v>24441</v>
      </c>
      <c r="C10660" s="125" t="s">
        <v>14755</v>
      </c>
      <c r="D10660" s="126" t="s">
        <v>24442</v>
      </c>
    </row>
    <row r="10661" spans="1:4" ht="15" x14ac:dyDescent="0.2">
      <c r="A10661" s="33">
        <v>14112</v>
      </c>
      <c r="B10661" s="124" t="s">
        <v>24443</v>
      </c>
      <c r="C10661" s="125" t="s">
        <v>14755</v>
      </c>
      <c r="D10661" s="126" t="s">
        <v>24444</v>
      </c>
    </row>
    <row r="10662" spans="1:4" ht="15" x14ac:dyDescent="0.2">
      <c r="A10662" s="33">
        <v>11315</v>
      </c>
      <c r="B10662" s="124" t="s">
        <v>24445</v>
      </c>
      <c r="C10662" s="125" t="s">
        <v>14755</v>
      </c>
      <c r="D10662" s="126" t="s">
        <v>24446</v>
      </c>
    </row>
    <row r="10663" spans="1:4" ht="15" x14ac:dyDescent="0.2">
      <c r="A10663" s="33">
        <v>11292</v>
      </c>
      <c r="B10663" s="124" t="s">
        <v>24447</v>
      </c>
      <c r="C10663" s="125" t="s">
        <v>14755</v>
      </c>
      <c r="D10663" s="126" t="s">
        <v>24448</v>
      </c>
    </row>
    <row r="10664" spans="1:4" ht="30" x14ac:dyDescent="0.2">
      <c r="A10664" s="33">
        <v>21071</v>
      </c>
      <c r="B10664" s="124" t="s">
        <v>24449</v>
      </c>
      <c r="C10664" s="125" t="s">
        <v>14755</v>
      </c>
      <c r="D10664" s="126" t="s">
        <v>24450</v>
      </c>
    </row>
    <row r="10665" spans="1:4" ht="15" x14ac:dyDescent="0.2">
      <c r="A10665" s="33">
        <v>11293</v>
      </c>
      <c r="B10665" s="124" t="s">
        <v>24451</v>
      </c>
      <c r="C10665" s="125" t="s">
        <v>14755</v>
      </c>
      <c r="D10665" s="126" t="s">
        <v>14101</v>
      </c>
    </row>
    <row r="10666" spans="1:4" ht="30" x14ac:dyDescent="0.2">
      <c r="A10666" s="33">
        <v>11316</v>
      </c>
      <c r="B10666" s="124" t="s">
        <v>24452</v>
      </c>
      <c r="C10666" s="125" t="s">
        <v>14755</v>
      </c>
      <c r="D10666" s="126" t="s">
        <v>24453</v>
      </c>
    </row>
    <row r="10667" spans="1:4" ht="30" x14ac:dyDescent="0.2">
      <c r="A10667" s="33">
        <v>6243</v>
      </c>
      <c r="B10667" s="124" t="s">
        <v>24454</v>
      </c>
      <c r="C10667" s="125" t="s">
        <v>14755</v>
      </c>
      <c r="D10667" s="126" t="s">
        <v>24455</v>
      </c>
    </row>
    <row r="10668" spans="1:4" ht="30" x14ac:dyDescent="0.2">
      <c r="A10668" s="33">
        <v>21079</v>
      </c>
      <c r="B10668" s="124" t="s">
        <v>24456</v>
      </c>
      <c r="C10668" s="125" t="s">
        <v>14755</v>
      </c>
      <c r="D10668" s="126" t="s">
        <v>24457</v>
      </c>
    </row>
    <row r="10669" spans="1:4" ht="30" x14ac:dyDescent="0.2">
      <c r="A10669" s="33">
        <v>6240</v>
      </c>
      <c r="B10669" s="124" t="s">
        <v>24458</v>
      </c>
      <c r="C10669" s="125" t="s">
        <v>14755</v>
      </c>
      <c r="D10669" s="126" t="s">
        <v>24459</v>
      </c>
    </row>
    <row r="10670" spans="1:4" ht="30" x14ac:dyDescent="0.2">
      <c r="A10670" s="33">
        <v>11296</v>
      </c>
      <c r="B10670" s="124" t="s">
        <v>24460</v>
      </c>
      <c r="C10670" s="125" t="s">
        <v>14755</v>
      </c>
      <c r="D10670" s="126" t="s">
        <v>24461</v>
      </c>
    </row>
    <row r="10671" spans="1:4" ht="15" x14ac:dyDescent="0.2">
      <c r="A10671" s="33">
        <v>11299</v>
      </c>
      <c r="B10671" s="124" t="s">
        <v>24462</v>
      </c>
      <c r="C10671" s="125" t="s">
        <v>14755</v>
      </c>
      <c r="D10671" s="126" t="s">
        <v>24463</v>
      </c>
    </row>
    <row r="10672" spans="1:4" ht="15" x14ac:dyDescent="0.2">
      <c r="A10672" s="33">
        <v>11066</v>
      </c>
      <c r="B10672" s="124" t="s">
        <v>24464</v>
      </c>
      <c r="C10672" s="125" t="s">
        <v>14755</v>
      </c>
      <c r="D10672" s="126" t="s">
        <v>625</v>
      </c>
    </row>
    <row r="10673" spans="1:4" ht="15" x14ac:dyDescent="0.2">
      <c r="A10673" s="33">
        <v>11065</v>
      </c>
      <c r="B10673" s="124" t="s">
        <v>24465</v>
      </c>
      <c r="C10673" s="125" t="s">
        <v>14755</v>
      </c>
      <c r="D10673" s="126" t="s">
        <v>14246</v>
      </c>
    </row>
    <row r="10674" spans="1:4" ht="15" x14ac:dyDescent="0.2">
      <c r="A10674" s="33">
        <v>11688</v>
      </c>
      <c r="B10674" s="124" t="s">
        <v>24466</v>
      </c>
      <c r="C10674" s="125" t="s">
        <v>14755</v>
      </c>
      <c r="D10674" s="126" t="s">
        <v>24467</v>
      </c>
    </row>
    <row r="10675" spans="1:4" ht="45" x14ac:dyDescent="0.2">
      <c r="A10675" s="33">
        <v>37736</v>
      </c>
      <c r="B10675" s="124" t="s">
        <v>24468</v>
      </c>
      <c r="C10675" s="125" t="s">
        <v>14755</v>
      </c>
      <c r="D10675" s="126" t="s">
        <v>24469</v>
      </c>
    </row>
    <row r="10676" spans="1:4" ht="30" x14ac:dyDescent="0.2">
      <c r="A10676" s="33">
        <v>37739</v>
      </c>
      <c r="B10676" s="124" t="s">
        <v>24470</v>
      </c>
      <c r="C10676" s="125" t="s">
        <v>14755</v>
      </c>
      <c r="D10676" s="126" t="s">
        <v>24471</v>
      </c>
    </row>
    <row r="10677" spans="1:4" ht="30" x14ac:dyDescent="0.2">
      <c r="A10677" s="33">
        <v>37740</v>
      </c>
      <c r="B10677" s="124" t="s">
        <v>24472</v>
      </c>
      <c r="C10677" s="125" t="s">
        <v>14755</v>
      </c>
      <c r="D10677" s="126" t="s">
        <v>24473</v>
      </c>
    </row>
    <row r="10678" spans="1:4" ht="30" x14ac:dyDescent="0.2">
      <c r="A10678" s="33">
        <v>37738</v>
      </c>
      <c r="B10678" s="124" t="s">
        <v>24474</v>
      </c>
      <c r="C10678" s="125" t="s">
        <v>14755</v>
      </c>
      <c r="D10678" s="126" t="s">
        <v>24475</v>
      </c>
    </row>
    <row r="10679" spans="1:4" ht="30" x14ac:dyDescent="0.2">
      <c r="A10679" s="33">
        <v>37737</v>
      </c>
      <c r="B10679" s="124" t="s">
        <v>24476</v>
      </c>
      <c r="C10679" s="125" t="s">
        <v>14755</v>
      </c>
      <c r="D10679" s="126" t="s">
        <v>24477</v>
      </c>
    </row>
    <row r="10680" spans="1:4" ht="15" x14ac:dyDescent="0.2">
      <c r="A10680" s="33">
        <v>25014</v>
      </c>
      <c r="B10680" s="124" t="s">
        <v>24478</v>
      </c>
      <c r="C10680" s="125" t="s">
        <v>14755</v>
      </c>
      <c r="D10680" s="126" t="s">
        <v>24479</v>
      </c>
    </row>
    <row r="10681" spans="1:4" ht="15" x14ac:dyDescent="0.2">
      <c r="A10681" s="33">
        <v>25013</v>
      </c>
      <c r="B10681" s="124" t="s">
        <v>24480</v>
      </c>
      <c r="C10681" s="125" t="s">
        <v>14755</v>
      </c>
      <c r="D10681" s="126" t="s">
        <v>24481</v>
      </c>
    </row>
    <row r="10682" spans="1:4" ht="15" x14ac:dyDescent="0.2">
      <c r="A10682" s="33">
        <v>14405</v>
      </c>
      <c r="B10682" s="124" t="s">
        <v>24482</v>
      </c>
      <c r="C10682" s="125" t="s">
        <v>14755</v>
      </c>
      <c r="D10682" s="126" t="s">
        <v>24483</v>
      </c>
    </row>
    <row r="10683" spans="1:4" ht="30" x14ac:dyDescent="0.2">
      <c r="A10683" s="33">
        <v>6253</v>
      </c>
      <c r="B10683" s="124" t="s">
        <v>24484</v>
      </c>
      <c r="C10683" s="125" t="s">
        <v>14755</v>
      </c>
      <c r="D10683" s="126" t="s">
        <v>13637</v>
      </c>
    </row>
    <row r="10684" spans="1:4" ht="15" x14ac:dyDescent="0.2">
      <c r="A10684" s="33">
        <v>36790</v>
      </c>
      <c r="B10684" s="124" t="s">
        <v>24485</v>
      </c>
      <c r="C10684" s="125" t="s">
        <v>14755</v>
      </c>
      <c r="D10684" s="126" t="s">
        <v>4213</v>
      </c>
    </row>
    <row r="10685" spans="1:4" ht="15" x14ac:dyDescent="0.2">
      <c r="A10685" s="33">
        <v>20271</v>
      </c>
      <c r="B10685" s="124" t="s">
        <v>24486</v>
      </c>
      <c r="C10685" s="125" t="s">
        <v>14755</v>
      </c>
      <c r="D10685" s="126" t="s">
        <v>24487</v>
      </c>
    </row>
    <row r="10686" spans="1:4" ht="15" x14ac:dyDescent="0.2">
      <c r="A10686" s="33">
        <v>10423</v>
      </c>
      <c r="B10686" s="124" t="s">
        <v>24488</v>
      </c>
      <c r="C10686" s="125" t="s">
        <v>14755</v>
      </c>
      <c r="D10686" s="126" t="s">
        <v>24489</v>
      </c>
    </row>
    <row r="10687" spans="1:4" ht="15" x14ac:dyDescent="0.2">
      <c r="A10687" s="33">
        <v>37589</v>
      </c>
      <c r="B10687" s="124" t="s">
        <v>24490</v>
      </c>
      <c r="C10687" s="125" t="s">
        <v>14755</v>
      </c>
      <c r="D10687" s="126" t="s">
        <v>13986</v>
      </c>
    </row>
    <row r="10688" spans="1:4" ht="15" x14ac:dyDescent="0.2">
      <c r="A10688" s="33">
        <v>11690</v>
      </c>
      <c r="B10688" s="124" t="s">
        <v>24491</v>
      </c>
      <c r="C10688" s="125" t="s">
        <v>14755</v>
      </c>
      <c r="D10688" s="126" t="s">
        <v>13987</v>
      </c>
    </row>
    <row r="10689" spans="1:4" ht="15" x14ac:dyDescent="0.2">
      <c r="A10689" s="33">
        <v>20234</v>
      </c>
      <c r="B10689" s="124" t="s">
        <v>24492</v>
      </c>
      <c r="C10689" s="125" t="s">
        <v>14755</v>
      </c>
      <c r="D10689" s="126" t="s">
        <v>13988</v>
      </c>
    </row>
    <row r="10690" spans="1:4" ht="15" x14ac:dyDescent="0.2">
      <c r="A10690" s="33">
        <v>4763</v>
      </c>
      <c r="B10690" s="124" t="s">
        <v>24493</v>
      </c>
      <c r="C10690" s="125" t="s">
        <v>1393</v>
      </c>
      <c r="D10690" s="126" t="s">
        <v>1075</v>
      </c>
    </row>
    <row r="10691" spans="1:4" ht="15" x14ac:dyDescent="0.2">
      <c r="A10691" s="33">
        <v>41070</v>
      </c>
      <c r="B10691" s="124" t="s">
        <v>24494</v>
      </c>
      <c r="C10691" s="125" t="s">
        <v>1397</v>
      </c>
      <c r="D10691" s="126" t="s">
        <v>13989</v>
      </c>
    </row>
    <row r="10692" spans="1:4" ht="15" x14ac:dyDescent="0.2">
      <c r="A10692" s="33">
        <v>14583</v>
      </c>
      <c r="B10692" s="124" t="s">
        <v>24495</v>
      </c>
      <c r="C10692" s="125" t="s">
        <v>1407</v>
      </c>
      <c r="D10692" s="126" t="s">
        <v>13831</v>
      </c>
    </row>
    <row r="10693" spans="1:4" ht="15" x14ac:dyDescent="0.2">
      <c r="A10693" s="33">
        <v>11457</v>
      </c>
      <c r="B10693" s="124" t="s">
        <v>24496</v>
      </c>
      <c r="C10693" s="125" t="s">
        <v>14755</v>
      </c>
      <c r="D10693" s="126" t="s">
        <v>19051</v>
      </c>
    </row>
    <row r="10694" spans="1:4" ht="15" x14ac:dyDescent="0.2">
      <c r="A10694" s="33">
        <v>21121</v>
      </c>
      <c r="B10694" s="124" t="s">
        <v>24497</v>
      </c>
      <c r="C10694" s="125" t="s">
        <v>14755</v>
      </c>
      <c r="D10694" s="126" t="s">
        <v>277</v>
      </c>
    </row>
    <row r="10695" spans="1:4" ht="15" x14ac:dyDescent="0.2">
      <c r="A10695" s="33">
        <v>38010</v>
      </c>
      <c r="B10695" s="124" t="s">
        <v>24498</v>
      </c>
      <c r="C10695" s="125" t="s">
        <v>14755</v>
      </c>
      <c r="D10695" s="126" t="s">
        <v>284</v>
      </c>
    </row>
    <row r="10696" spans="1:4" ht="15" x14ac:dyDescent="0.2">
      <c r="A10696" s="33">
        <v>38011</v>
      </c>
      <c r="B10696" s="124" t="s">
        <v>24499</v>
      </c>
      <c r="C10696" s="125" t="s">
        <v>14755</v>
      </c>
      <c r="D10696" s="126" t="s">
        <v>2270</v>
      </c>
    </row>
    <row r="10697" spans="1:4" ht="15" x14ac:dyDescent="0.2">
      <c r="A10697" s="33">
        <v>38012</v>
      </c>
      <c r="B10697" s="124" t="s">
        <v>24500</v>
      </c>
      <c r="C10697" s="125" t="s">
        <v>14755</v>
      </c>
      <c r="D10697" s="126" t="s">
        <v>449</v>
      </c>
    </row>
    <row r="10698" spans="1:4" ht="15" x14ac:dyDescent="0.2">
      <c r="A10698" s="33">
        <v>38013</v>
      </c>
      <c r="B10698" s="124" t="s">
        <v>24501</v>
      </c>
      <c r="C10698" s="125" t="s">
        <v>14755</v>
      </c>
      <c r="D10698" s="126" t="s">
        <v>235</v>
      </c>
    </row>
    <row r="10699" spans="1:4" ht="15" x14ac:dyDescent="0.2">
      <c r="A10699" s="33">
        <v>38014</v>
      </c>
      <c r="B10699" s="124" t="s">
        <v>24502</v>
      </c>
      <c r="C10699" s="125" t="s">
        <v>14755</v>
      </c>
      <c r="D10699" s="126" t="s">
        <v>17281</v>
      </c>
    </row>
    <row r="10700" spans="1:4" ht="15" x14ac:dyDescent="0.2">
      <c r="A10700" s="33">
        <v>38015</v>
      </c>
      <c r="B10700" s="124" t="s">
        <v>24503</v>
      </c>
      <c r="C10700" s="125" t="s">
        <v>14755</v>
      </c>
      <c r="D10700" s="126" t="s">
        <v>24504</v>
      </c>
    </row>
    <row r="10701" spans="1:4" ht="15" x14ac:dyDescent="0.2">
      <c r="A10701" s="33">
        <v>38016</v>
      </c>
      <c r="B10701" s="124" t="s">
        <v>24505</v>
      </c>
      <c r="C10701" s="125" t="s">
        <v>14755</v>
      </c>
      <c r="D10701" s="126" t="s">
        <v>14491</v>
      </c>
    </row>
    <row r="10702" spans="1:4" ht="15" x14ac:dyDescent="0.2">
      <c r="A10702" s="33">
        <v>12741</v>
      </c>
      <c r="B10702" s="124" t="s">
        <v>24506</v>
      </c>
      <c r="C10702" s="125" t="s">
        <v>14755</v>
      </c>
      <c r="D10702" s="126" t="s">
        <v>24507</v>
      </c>
    </row>
    <row r="10703" spans="1:4" ht="15" x14ac:dyDescent="0.2">
      <c r="A10703" s="33">
        <v>12733</v>
      </c>
      <c r="B10703" s="124" t="s">
        <v>24508</v>
      </c>
      <c r="C10703" s="125" t="s">
        <v>14755</v>
      </c>
      <c r="D10703" s="126" t="s">
        <v>1067</v>
      </c>
    </row>
    <row r="10704" spans="1:4" ht="15" x14ac:dyDescent="0.2">
      <c r="A10704" s="33">
        <v>12734</v>
      </c>
      <c r="B10704" s="124" t="s">
        <v>24509</v>
      </c>
      <c r="C10704" s="125" t="s">
        <v>14755</v>
      </c>
      <c r="D10704" s="126" t="s">
        <v>1303</v>
      </c>
    </row>
    <row r="10705" spans="1:4" ht="15" x14ac:dyDescent="0.2">
      <c r="A10705" s="33">
        <v>12735</v>
      </c>
      <c r="B10705" s="124" t="s">
        <v>24510</v>
      </c>
      <c r="C10705" s="125" t="s">
        <v>14755</v>
      </c>
      <c r="D10705" s="126" t="s">
        <v>1256</v>
      </c>
    </row>
    <row r="10706" spans="1:4" ht="15" x14ac:dyDescent="0.2">
      <c r="A10706" s="33">
        <v>12736</v>
      </c>
      <c r="B10706" s="124" t="s">
        <v>24511</v>
      </c>
      <c r="C10706" s="125" t="s">
        <v>14755</v>
      </c>
      <c r="D10706" s="126" t="s">
        <v>24512</v>
      </c>
    </row>
    <row r="10707" spans="1:4" ht="15" x14ac:dyDescent="0.2">
      <c r="A10707" s="33">
        <v>12737</v>
      </c>
      <c r="B10707" s="124" t="s">
        <v>24513</v>
      </c>
      <c r="C10707" s="125" t="s">
        <v>14755</v>
      </c>
      <c r="D10707" s="126" t="s">
        <v>14135</v>
      </c>
    </row>
    <row r="10708" spans="1:4" ht="15" x14ac:dyDescent="0.2">
      <c r="A10708" s="33">
        <v>12738</v>
      </c>
      <c r="B10708" s="124" t="s">
        <v>24514</v>
      </c>
      <c r="C10708" s="125" t="s">
        <v>14755</v>
      </c>
      <c r="D10708" s="126" t="s">
        <v>24515</v>
      </c>
    </row>
    <row r="10709" spans="1:4" ht="15" x14ac:dyDescent="0.2">
      <c r="A10709" s="33">
        <v>12739</v>
      </c>
      <c r="B10709" s="124" t="s">
        <v>24516</v>
      </c>
      <c r="C10709" s="125" t="s">
        <v>14755</v>
      </c>
      <c r="D10709" s="126" t="s">
        <v>24517</v>
      </c>
    </row>
    <row r="10710" spans="1:4" ht="15" x14ac:dyDescent="0.2">
      <c r="A10710" s="33">
        <v>12740</v>
      </c>
      <c r="B10710" s="124" t="s">
        <v>24518</v>
      </c>
      <c r="C10710" s="125" t="s">
        <v>14755</v>
      </c>
      <c r="D10710" s="126" t="s">
        <v>24519</v>
      </c>
    </row>
    <row r="10711" spans="1:4" ht="15" x14ac:dyDescent="0.2">
      <c r="A10711" s="33">
        <v>6297</v>
      </c>
      <c r="B10711" s="124" t="s">
        <v>24520</v>
      </c>
      <c r="C10711" s="125" t="s">
        <v>14755</v>
      </c>
      <c r="D10711" s="126" t="s">
        <v>1341</v>
      </c>
    </row>
    <row r="10712" spans="1:4" ht="15" x14ac:dyDescent="0.2">
      <c r="A10712" s="33">
        <v>6296</v>
      </c>
      <c r="B10712" s="124" t="s">
        <v>24521</v>
      </c>
      <c r="C10712" s="125" t="s">
        <v>14755</v>
      </c>
      <c r="D10712" s="126" t="s">
        <v>13644</v>
      </c>
    </row>
    <row r="10713" spans="1:4" ht="15" x14ac:dyDescent="0.2">
      <c r="A10713" s="33">
        <v>6294</v>
      </c>
      <c r="B10713" s="124" t="s">
        <v>24522</v>
      </c>
      <c r="C10713" s="125" t="s">
        <v>14755</v>
      </c>
      <c r="D10713" s="126" t="s">
        <v>5131</v>
      </c>
    </row>
    <row r="10714" spans="1:4" ht="15" x14ac:dyDescent="0.2">
      <c r="A10714" s="33">
        <v>6323</v>
      </c>
      <c r="B10714" s="124" t="s">
        <v>24523</v>
      </c>
      <c r="C10714" s="125" t="s">
        <v>14755</v>
      </c>
      <c r="D10714" s="126" t="s">
        <v>17489</v>
      </c>
    </row>
    <row r="10715" spans="1:4" ht="15" x14ac:dyDescent="0.2">
      <c r="A10715" s="33">
        <v>6299</v>
      </c>
      <c r="B10715" s="124" t="s">
        <v>24524</v>
      </c>
      <c r="C10715" s="125" t="s">
        <v>14755</v>
      </c>
      <c r="D10715" s="126" t="s">
        <v>24525</v>
      </c>
    </row>
    <row r="10716" spans="1:4" ht="15" x14ac:dyDescent="0.2">
      <c r="A10716" s="33">
        <v>6298</v>
      </c>
      <c r="B10716" s="124" t="s">
        <v>24526</v>
      </c>
      <c r="C10716" s="125" t="s">
        <v>14755</v>
      </c>
      <c r="D10716" s="126" t="s">
        <v>14735</v>
      </c>
    </row>
    <row r="10717" spans="1:4" ht="15" x14ac:dyDescent="0.2">
      <c r="A10717" s="33">
        <v>6295</v>
      </c>
      <c r="B10717" s="124" t="s">
        <v>24527</v>
      </c>
      <c r="C10717" s="125" t="s">
        <v>14755</v>
      </c>
      <c r="D10717" s="126" t="s">
        <v>2415</v>
      </c>
    </row>
    <row r="10718" spans="1:4" ht="15" x14ac:dyDescent="0.2">
      <c r="A10718" s="33">
        <v>6322</v>
      </c>
      <c r="B10718" s="124" t="s">
        <v>24528</v>
      </c>
      <c r="C10718" s="125" t="s">
        <v>14755</v>
      </c>
      <c r="D10718" s="126" t="s">
        <v>16377</v>
      </c>
    </row>
    <row r="10719" spans="1:4" ht="15" x14ac:dyDescent="0.2">
      <c r="A10719" s="33">
        <v>6300</v>
      </c>
      <c r="B10719" s="124" t="s">
        <v>24529</v>
      </c>
      <c r="C10719" s="125" t="s">
        <v>14755</v>
      </c>
      <c r="D10719" s="126" t="s">
        <v>24530</v>
      </c>
    </row>
    <row r="10720" spans="1:4" ht="15" x14ac:dyDescent="0.2">
      <c r="A10720" s="33">
        <v>6321</v>
      </c>
      <c r="B10720" s="124" t="s">
        <v>24531</v>
      </c>
      <c r="C10720" s="125" t="s">
        <v>14755</v>
      </c>
      <c r="D10720" s="126" t="s">
        <v>24532</v>
      </c>
    </row>
    <row r="10721" spans="1:4" ht="15" x14ac:dyDescent="0.2">
      <c r="A10721" s="33">
        <v>6301</v>
      </c>
      <c r="B10721" s="124" t="s">
        <v>24533</v>
      </c>
      <c r="C10721" s="125" t="s">
        <v>14755</v>
      </c>
      <c r="D10721" s="126" t="s">
        <v>24534</v>
      </c>
    </row>
    <row r="10722" spans="1:4" ht="15" x14ac:dyDescent="0.2">
      <c r="A10722" s="33">
        <v>7105</v>
      </c>
      <c r="B10722" s="124" t="s">
        <v>24535</v>
      </c>
      <c r="C10722" s="125" t="s">
        <v>14755</v>
      </c>
      <c r="D10722" s="126" t="s">
        <v>17602</v>
      </c>
    </row>
    <row r="10723" spans="1:4" ht="15" x14ac:dyDescent="0.2">
      <c r="A10723" s="33">
        <v>20183</v>
      </c>
      <c r="B10723" s="124" t="s">
        <v>24536</v>
      </c>
      <c r="C10723" s="125" t="s">
        <v>14755</v>
      </c>
      <c r="D10723" s="126" t="s">
        <v>16521</v>
      </c>
    </row>
    <row r="10724" spans="1:4" ht="15" x14ac:dyDescent="0.2">
      <c r="A10724" s="33">
        <v>38448</v>
      </c>
      <c r="B10724" s="124" t="s">
        <v>24537</v>
      </c>
      <c r="C10724" s="125" t="s">
        <v>14755</v>
      </c>
      <c r="D10724" s="126" t="s">
        <v>24538</v>
      </c>
    </row>
    <row r="10725" spans="1:4" ht="15" x14ac:dyDescent="0.2">
      <c r="A10725" s="33">
        <v>20182</v>
      </c>
      <c r="B10725" s="124" t="s">
        <v>24539</v>
      </c>
      <c r="C10725" s="125" t="s">
        <v>14755</v>
      </c>
      <c r="D10725" s="126" t="s">
        <v>1074</v>
      </c>
    </row>
    <row r="10726" spans="1:4" ht="15" x14ac:dyDescent="0.2">
      <c r="A10726" s="33">
        <v>7119</v>
      </c>
      <c r="B10726" s="124" t="s">
        <v>24540</v>
      </c>
      <c r="C10726" s="125" t="s">
        <v>14755</v>
      </c>
      <c r="D10726" s="126" t="s">
        <v>3750</v>
      </c>
    </row>
    <row r="10727" spans="1:4" ht="15" x14ac:dyDescent="0.2">
      <c r="A10727" s="33">
        <v>7120</v>
      </c>
      <c r="B10727" s="124" t="s">
        <v>24541</v>
      </c>
      <c r="C10727" s="125" t="s">
        <v>14755</v>
      </c>
      <c r="D10727" s="126" t="s">
        <v>855</v>
      </c>
    </row>
    <row r="10728" spans="1:4" ht="15" x14ac:dyDescent="0.2">
      <c r="A10728" s="33">
        <v>6319</v>
      </c>
      <c r="B10728" s="124" t="s">
        <v>24542</v>
      </c>
      <c r="C10728" s="125" t="s">
        <v>14755</v>
      </c>
      <c r="D10728" s="126" t="s">
        <v>17416</v>
      </c>
    </row>
    <row r="10729" spans="1:4" ht="15" x14ac:dyDescent="0.2">
      <c r="A10729" s="33">
        <v>6304</v>
      </c>
      <c r="B10729" s="124" t="s">
        <v>24543</v>
      </c>
      <c r="C10729" s="125" t="s">
        <v>14755</v>
      </c>
      <c r="D10729" s="126" t="s">
        <v>17416</v>
      </c>
    </row>
    <row r="10730" spans="1:4" ht="15" x14ac:dyDescent="0.2">
      <c r="A10730" s="33">
        <v>21116</v>
      </c>
      <c r="B10730" s="124" t="s">
        <v>24544</v>
      </c>
      <c r="C10730" s="125" t="s">
        <v>14755</v>
      </c>
      <c r="D10730" s="126" t="s">
        <v>18120</v>
      </c>
    </row>
    <row r="10731" spans="1:4" ht="15" x14ac:dyDescent="0.2">
      <c r="A10731" s="33">
        <v>6320</v>
      </c>
      <c r="B10731" s="124" t="s">
        <v>24545</v>
      </c>
      <c r="C10731" s="125" t="s">
        <v>14755</v>
      </c>
      <c r="D10731" s="126" t="s">
        <v>2592</v>
      </c>
    </row>
    <row r="10732" spans="1:4" ht="15" x14ac:dyDescent="0.2">
      <c r="A10732" s="33">
        <v>6303</v>
      </c>
      <c r="B10732" s="124" t="s">
        <v>24546</v>
      </c>
      <c r="C10732" s="125" t="s">
        <v>14755</v>
      </c>
      <c r="D10732" s="126" t="s">
        <v>2592</v>
      </c>
    </row>
    <row r="10733" spans="1:4" ht="15" x14ac:dyDescent="0.2">
      <c r="A10733" s="33">
        <v>6308</v>
      </c>
      <c r="B10733" s="124" t="s">
        <v>24547</v>
      </c>
      <c r="C10733" s="125" t="s">
        <v>14755</v>
      </c>
      <c r="D10733" s="126" t="s">
        <v>24548</v>
      </c>
    </row>
    <row r="10734" spans="1:4" ht="15" x14ac:dyDescent="0.2">
      <c r="A10734" s="33">
        <v>6317</v>
      </c>
      <c r="B10734" s="124" t="s">
        <v>24549</v>
      </c>
      <c r="C10734" s="125" t="s">
        <v>14755</v>
      </c>
      <c r="D10734" s="126" t="s">
        <v>24548</v>
      </c>
    </row>
    <row r="10735" spans="1:4" ht="15" x14ac:dyDescent="0.2">
      <c r="A10735" s="33">
        <v>6307</v>
      </c>
      <c r="B10735" s="124" t="s">
        <v>24550</v>
      </c>
      <c r="C10735" s="125" t="s">
        <v>14755</v>
      </c>
      <c r="D10735" s="126" t="s">
        <v>24548</v>
      </c>
    </row>
    <row r="10736" spans="1:4" ht="15" x14ac:dyDescent="0.2">
      <c r="A10736" s="33">
        <v>6309</v>
      </c>
      <c r="B10736" s="124" t="s">
        <v>24551</v>
      </c>
      <c r="C10736" s="125" t="s">
        <v>14755</v>
      </c>
      <c r="D10736" s="126" t="s">
        <v>24552</v>
      </c>
    </row>
    <row r="10737" spans="1:4" ht="15" x14ac:dyDescent="0.2">
      <c r="A10737" s="33">
        <v>6318</v>
      </c>
      <c r="B10737" s="124" t="s">
        <v>24553</v>
      </c>
      <c r="C10737" s="125" t="s">
        <v>14755</v>
      </c>
      <c r="D10737" s="126" t="s">
        <v>17289</v>
      </c>
    </row>
    <row r="10738" spans="1:4" ht="15" x14ac:dyDescent="0.2">
      <c r="A10738" s="33">
        <v>6306</v>
      </c>
      <c r="B10738" s="124" t="s">
        <v>24554</v>
      </c>
      <c r="C10738" s="125" t="s">
        <v>14755</v>
      </c>
      <c r="D10738" s="126" t="s">
        <v>17289</v>
      </c>
    </row>
    <row r="10739" spans="1:4" ht="15" x14ac:dyDescent="0.2">
      <c r="A10739" s="33">
        <v>6305</v>
      </c>
      <c r="B10739" s="124" t="s">
        <v>24555</v>
      </c>
      <c r="C10739" s="125" t="s">
        <v>14755</v>
      </c>
      <c r="D10739" s="126" t="s">
        <v>17289</v>
      </c>
    </row>
    <row r="10740" spans="1:4" ht="15" x14ac:dyDescent="0.2">
      <c r="A10740" s="33">
        <v>6302</v>
      </c>
      <c r="B10740" s="124" t="s">
        <v>24556</v>
      </c>
      <c r="C10740" s="125" t="s">
        <v>14755</v>
      </c>
      <c r="D10740" s="126" t="s">
        <v>16275</v>
      </c>
    </row>
    <row r="10741" spans="1:4" ht="15" x14ac:dyDescent="0.2">
      <c r="A10741" s="33">
        <v>6312</v>
      </c>
      <c r="B10741" s="124" t="s">
        <v>24557</v>
      </c>
      <c r="C10741" s="125" t="s">
        <v>14755</v>
      </c>
      <c r="D10741" s="126" t="s">
        <v>14273</v>
      </c>
    </row>
    <row r="10742" spans="1:4" ht="15" x14ac:dyDescent="0.2">
      <c r="A10742" s="33">
        <v>6311</v>
      </c>
      <c r="B10742" s="124" t="s">
        <v>24558</v>
      </c>
      <c r="C10742" s="125" t="s">
        <v>14755</v>
      </c>
      <c r="D10742" s="126" t="s">
        <v>14273</v>
      </c>
    </row>
    <row r="10743" spans="1:4" ht="15" x14ac:dyDescent="0.2">
      <c r="A10743" s="33">
        <v>6310</v>
      </c>
      <c r="B10743" s="124" t="s">
        <v>24559</v>
      </c>
      <c r="C10743" s="125" t="s">
        <v>14755</v>
      </c>
      <c r="D10743" s="126" t="s">
        <v>14273</v>
      </c>
    </row>
    <row r="10744" spans="1:4" ht="15" x14ac:dyDescent="0.2">
      <c r="A10744" s="33">
        <v>6314</v>
      </c>
      <c r="B10744" s="124" t="s">
        <v>24560</v>
      </c>
      <c r="C10744" s="125" t="s">
        <v>14755</v>
      </c>
      <c r="D10744" s="126" t="s">
        <v>14273</v>
      </c>
    </row>
    <row r="10745" spans="1:4" ht="15" x14ac:dyDescent="0.2">
      <c r="A10745" s="33">
        <v>6313</v>
      </c>
      <c r="B10745" s="124" t="s">
        <v>24561</v>
      </c>
      <c r="C10745" s="125" t="s">
        <v>14755</v>
      </c>
      <c r="D10745" s="126" t="s">
        <v>14273</v>
      </c>
    </row>
    <row r="10746" spans="1:4" ht="15" x14ac:dyDescent="0.2">
      <c r="A10746" s="33">
        <v>6315</v>
      </c>
      <c r="B10746" s="124" t="s">
        <v>24562</v>
      </c>
      <c r="C10746" s="125" t="s">
        <v>14755</v>
      </c>
      <c r="D10746" s="126" t="s">
        <v>24563</v>
      </c>
    </row>
    <row r="10747" spans="1:4" ht="15" x14ac:dyDescent="0.2">
      <c r="A10747" s="33">
        <v>6316</v>
      </c>
      <c r="B10747" s="124" t="s">
        <v>24564</v>
      </c>
      <c r="C10747" s="125" t="s">
        <v>14755</v>
      </c>
      <c r="D10747" s="126" t="s">
        <v>24563</v>
      </c>
    </row>
    <row r="10748" spans="1:4" ht="15" x14ac:dyDescent="0.2">
      <c r="A10748" s="33">
        <v>38878</v>
      </c>
      <c r="B10748" s="124" t="s">
        <v>24565</v>
      </c>
      <c r="C10748" s="125" t="s">
        <v>14755</v>
      </c>
      <c r="D10748" s="126" t="s">
        <v>995</v>
      </c>
    </row>
    <row r="10749" spans="1:4" ht="15" x14ac:dyDescent="0.2">
      <c r="A10749" s="33">
        <v>38879</v>
      </c>
      <c r="B10749" s="124" t="s">
        <v>24566</v>
      </c>
      <c r="C10749" s="125" t="s">
        <v>14755</v>
      </c>
      <c r="D10749" s="126" t="s">
        <v>1238</v>
      </c>
    </row>
    <row r="10750" spans="1:4" ht="15" x14ac:dyDescent="0.2">
      <c r="A10750" s="33">
        <v>38881</v>
      </c>
      <c r="B10750" s="124" t="s">
        <v>24567</v>
      </c>
      <c r="C10750" s="125" t="s">
        <v>14755</v>
      </c>
      <c r="D10750" s="126" t="s">
        <v>461</v>
      </c>
    </row>
    <row r="10751" spans="1:4" ht="15" x14ac:dyDescent="0.2">
      <c r="A10751" s="33">
        <v>38880</v>
      </c>
      <c r="B10751" s="124" t="s">
        <v>24568</v>
      </c>
      <c r="C10751" s="125" t="s">
        <v>14755</v>
      </c>
      <c r="D10751" s="126" t="s">
        <v>178</v>
      </c>
    </row>
    <row r="10752" spans="1:4" ht="15" x14ac:dyDescent="0.2">
      <c r="A10752" s="33">
        <v>38882</v>
      </c>
      <c r="B10752" s="124" t="s">
        <v>24569</v>
      </c>
      <c r="C10752" s="125" t="s">
        <v>14755</v>
      </c>
      <c r="D10752" s="126" t="s">
        <v>1279</v>
      </c>
    </row>
    <row r="10753" spans="1:4" ht="15" x14ac:dyDescent="0.2">
      <c r="A10753" s="33">
        <v>38883</v>
      </c>
      <c r="B10753" s="124" t="s">
        <v>24570</v>
      </c>
      <c r="C10753" s="125" t="s">
        <v>14755</v>
      </c>
      <c r="D10753" s="126" t="s">
        <v>1054</v>
      </c>
    </row>
    <row r="10754" spans="1:4" ht="15" x14ac:dyDescent="0.2">
      <c r="A10754" s="33">
        <v>38884</v>
      </c>
      <c r="B10754" s="124" t="s">
        <v>24571</v>
      </c>
      <c r="C10754" s="125" t="s">
        <v>14755</v>
      </c>
      <c r="D10754" s="126" t="s">
        <v>623</v>
      </c>
    </row>
    <row r="10755" spans="1:4" ht="15" x14ac:dyDescent="0.2">
      <c r="A10755" s="33">
        <v>38885</v>
      </c>
      <c r="B10755" s="124" t="s">
        <v>24572</v>
      </c>
      <c r="C10755" s="125" t="s">
        <v>14755</v>
      </c>
      <c r="D10755" s="126" t="s">
        <v>14471</v>
      </c>
    </row>
    <row r="10756" spans="1:4" ht="15" x14ac:dyDescent="0.2">
      <c r="A10756" s="33">
        <v>38886</v>
      </c>
      <c r="B10756" s="124" t="s">
        <v>24573</v>
      </c>
      <c r="C10756" s="125" t="s">
        <v>14755</v>
      </c>
      <c r="D10756" s="126" t="s">
        <v>22404</v>
      </c>
    </row>
    <row r="10757" spans="1:4" ht="15" x14ac:dyDescent="0.2">
      <c r="A10757" s="33">
        <v>38887</v>
      </c>
      <c r="B10757" s="124" t="s">
        <v>24574</v>
      </c>
      <c r="C10757" s="125" t="s">
        <v>14755</v>
      </c>
      <c r="D10757" s="126" t="s">
        <v>1367</v>
      </c>
    </row>
    <row r="10758" spans="1:4" ht="15" x14ac:dyDescent="0.2">
      <c r="A10758" s="33">
        <v>38888</v>
      </c>
      <c r="B10758" s="124" t="s">
        <v>24575</v>
      </c>
      <c r="C10758" s="125" t="s">
        <v>14755</v>
      </c>
      <c r="D10758" s="126" t="s">
        <v>1312</v>
      </c>
    </row>
    <row r="10759" spans="1:4" ht="15" x14ac:dyDescent="0.2">
      <c r="A10759" s="33">
        <v>38890</v>
      </c>
      <c r="B10759" s="124" t="s">
        <v>24576</v>
      </c>
      <c r="C10759" s="125" t="s">
        <v>14755</v>
      </c>
      <c r="D10759" s="126" t="s">
        <v>5896</v>
      </c>
    </row>
    <row r="10760" spans="1:4" ht="15" x14ac:dyDescent="0.2">
      <c r="A10760" s="33">
        <v>38893</v>
      </c>
      <c r="B10760" s="124" t="s">
        <v>24577</v>
      </c>
      <c r="C10760" s="125" t="s">
        <v>14755</v>
      </c>
      <c r="D10760" s="126" t="s">
        <v>14182</v>
      </c>
    </row>
    <row r="10761" spans="1:4" ht="15" x14ac:dyDescent="0.2">
      <c r="A10761" s="33">
        <v>38894</v>
      </c>
      <c r="B10761" s="124" t="s">
        <v>24578</v>
      </c>
      <c r="C10761" s="125" t="s">
        <v>14755</v>
      </c>
      <c r="D10761" s="126" t="s">
        <v>910</v>
      </c>
    </row>
    <row r="10762" spans="1:4" ht="15" x14ac:dyDescent="0.2">
      <c r="A10762" s="33">
        <v>38896</v>
      </c>
      <c r="B10762" s="124" t="s">
        <v>24579</v>
      </c>
      <c r="C10762" s="125" t="s">
        <v>14755</v>
      </c>
      <c r="D10762" s="126" t="s">
        <v>17487</v>
      </c>
    </row>
    <row r="10763" spans="1:4" ht="15" x14ac:dyDescent="0.2">
      <c r="A10763" s="33">
        <v>39324</v>
      </c>
      <c r="B10763" s="124" t="s">
        <v>24580</v>
      </c>
      <c r="C10763" s="125" t="s">
        <v>14755</v>
      </c>
      <c r="D10763" s="126" t="s">
        <v>1347</v>
      </c>
    </row>
    <row r="10764" spans="1:4" ht="15" x14ac:dyDescent="0.2">
      <c r="A10764" s="33">
        <v>39325</v>
      </c>
      <c r="B10764" s="124" t="s">
        <v>24581</v>
      </c>
      <c r="C10764" s="125" t="s">
        <v>14755</v>
      </c>
      <c r="D10764" s="126" t="s">
        <v>14032</v>
      </c>
    </row>
    <row r="10765" spans="1:4" ht="15" x14ac:dyDescent="0.2">
      <c r="A10765" s="33">
        <v>39326</v>
      </c>
      <c r="B10765" s="124" t="s">
        <v>24582</v>
      </c>
      <c r="C10765" s="125" t="s">
        <v>14755</v>
      </c>
      <c r="D10765" s="126" t="s">
        <v>2708</v>
      </c>
    </row>
    <row r="10766" spans="1:4" ht="15" x14ac:dyDescent="0.2">
      <c r="A10766" s="33">
        <v>39327</v>
      </c>
      <c r="B10766" s="124" t="s">
        <v>24583</v>
      </c>
      <c r="C10766" s="125" t="s">
        <v>14755</v>
      </c>
      <c r="D10766" s="126" t="s">
        <v>24584</v>
      </c>
    </row>
    <row r="10767" spans="1:4" ht="15" x14ac:dyDescent="0.2">
      <c r="A10767" s="33">
        <v>20176</v>
      </c>
      <c r="B10767" s="124" t="s">
        <v>24585</v>
      </c>
      <c r="C10767" s="125" t="s">
        <v>14755</v>
      </c>
      <c r="D10767" s="126" t="s">
        <v>17578</v>
      </c>
    </row>
    <row r="10768" spans="1:4" ht="15" x14ac:dyDescent="0.2">
      <c r="A10768" s="33">
        <v>11378</v>
      </c>
      <c r="B10768" s="124" t="s">
        <v>24586</v>
      </c>
      <c r="C10768" s="125" t="s">
        <v>14755</v>
      </c>
      <c r="D10768" s="126" t="s">
        <v>24587</v>
      </c>
    </row>
    <row r="10769" spans="1:4" ht="15" x14ac:dyDescent="0.2">
      <c r="A10769" s="33">
        <v>11379</v>
      </c>
      <c r="B10769" s="124" t="s">
        <v>24588</v>
      </c>
      <c r="C10769" s="125" t="s">
        <v>14755</v>
      </c>
      <c r="D10769" s="126" t="s">
        <v>14414</v>
      </c>
    </row>
    <row r="10770" spans="1:4" ht="15" x14ac:dyDescent="0.2">
      <c r="A10770" s="33">
        <v>11493</v>
      </c>
      <c r="B10770" s="124" t="s">
        <v>24589</v>
      </c>
      <c r="C10770" s="125" t="s">
        <v>14755</v>
      </c>
      <c r="D10770" s="126" t="s">
        <v>14527</v>
      </c>
    </row>
    <row r="10771" spans="1:4" ht="30" x14ac:dyDescent="0.2">
      <c r="A10771" s="33">
        <v>42717</v>
      </c>
      <c r="B10771" s="124" t="s">
        <v>24590</v>
      </c>
      <c r="C10771" s="125" t="s">
        <v>14755</v>
      </c>
      <c r="D10771" s="126" t="s">
        <v>24591</v>
      </c>
    </row>
    <row r="10772" spans="1:4" ht="30" x14ac:dyDescent="0.2">
      <c r="A10772" s="33">
        <v>42718</v>
      </c>
      <c r="B10772" s="124" t="s">
        <v>24592</v>
      </c>
      <c r="C10772" s="125" t="s">
        <v>14755</v>
      </c>
      <c r="D10772" s="126" t="s">
        <v>24593</v>
      </c>
    </row>
    <row r="10773" spans="1:4" ht="15" x14ac:dyDescent="0.2">
      <c r="A10773" s="33">
        <v>7106</v>
      </c>
      <c r="B10773" s="124" t="s">
        <v>24594</v>
      </c>
      <c r="C10773" s="125" t="s">
        <v>14755</v>
      </c>
      <c r="D10773" s="126" t="s">
        <v>24595</v>
      </c>
    </row>
    <row r="10774" spans="1:4" ht="15" x14ac:dyDescent="0.2">
      <c r="A10774" s="33">
        <v>7104</v>
      </c>
      <c r="B10774" s="124" t="s">
        <v>24596</v>
      </c>
      <c r="C10774" s="125" t="s">
        <v>14755</v>
      </c>
      <c r="D10774" s="126" t="s">
        <v>304</v>
      </c>
    </row>
    <row r="10775" spans="1:4" ht="15" x14ac:dyDescent="0.2">
      <c r="A10775" s="33">
        <v>7136</v>
      </c>
      <c r="B10775" s="124" t="s">
        <v>24597</v>
      </c>
      <c r="C10775" s="125" t="s">
        <v>14755</v>
      </c>
      <c r="D10775" s="126" t="s">
        <v>1213</v>
      </c>
    </row>
    <row r="10776" spans="1:4" ht="15" x14ac:dyDescent="0.2">
      <c r="A10776" s="33">
        <v>7128</v>
      </c>
      <c r="B10776" s="124" t="s">
        <v>24598</v>
      </c>
      <c r="C10776" s="125" t="s">
        <v>14755</v>
      </c>
      <c r="D10776" s="126" t="s">
        <v>568</v>
      </c>
    </row>
    <row r="10777" spans="1:4" ht="15" x14ac:dyDescent="0.2">
      <c r="A10777" s="33">
        <v>7108</v>
      </c>
      <c r="B10777" s="124" t="s">
        <v>24599</v>
      </c>
      <c r="C10777" s="125" t="s">
        <v>14755</v>
      </c>
      <c r="D10777" s="126" t="s">
        <v>662</v>
      </c>
    </row>
    <row r="10778" spans="1:4" ht="15" x14ac:dyDescent="0.2">
      <c r="A10778" s="33">
        <v>7129</v>
      </c>
      <c r="B10778" s="124" t="s">
        <v>24600</v>
      </c>
      <c r="C10778" s="125" t="s">
        <v>14755</v>
      </c>
      <c r="D10778" s="126" t="s">
        <v>603</v>
      </c>
    </row>
    <row r="10779" spans="1:4" ht="15" x14ac:dyDescent="0.2">
      <c r="A10779" s="33">
        <v>7130</v>
      </c>
      <c r="B10779" s="124" t="s">
        <v>24601</v>
      </c>
      <c r="C10779" s="125" t="s">
        <v>14755</v>
      </c>
      <c r="D10779" s="126" t="s">
        <v>606</v>
      </c>
    </row>
    <row r="10780" spans="1:4" ht="15" x14ac:dyDescent="0.2">
      <c r="A10780" s="33">
        <v>7131</v>
      </c>
      <c r="B10780" s="124" t="s">
        <v>24602</v>
      </c>
      <c r="C10780" s="125" t="s">
        <v>14755</v>
      </c>
      <c r="D10780" s="126" t="s">
        <v>1170</v>
      </c>
    </row>
    <row r="10781" spans="1:4" ht="15" x14ac:dyDescent="0.2">
      <c r="A10781" s="33">
        <v>7132</v>
      </c>
      <c r="B10781" s="124" t="s">
        <v>24603</v>
      </c>
      <c r="C10781" s="125" t="s">
        <v>14755</v>
      </c>
      <c r="D10781" s="126" t="s">
        <v>13522</v>
      </c>
    </row>
    <row r="10782" spans="1:4" ht="15" x14ac:dyDescent="0.2">
      <c r="A10782" s="33">
        <v>7133</v>
      </c>
      <c r="B10782" s="124" t="s">
        <v>24604</v>
      </c>
      <c r="C10782" s="125" t="s">
        <v>14755</v>
      </c>
      <c r="D10782" s="126" t="s">
        <v>24605</v>
      </c>
    </row>
    <row r="10783" spans="1:4" ht="30" x14ac:dyDescent="0.2">
      <c r="A10783" s="33">
        <v>37420</v>
      </c>
      <c r="B10783" s="124" t="s">
        <v>24606</v>
      </c>
      <c r="C10783" s="125" t="s">
        <v>14755</v>
      </c>
      <c r="D10783" s="126" t="s">
        <v>14004</v>
      </c>
    </row>
    <row r="10784" spans="1:4" ht="30" x14ac:dyDescent="0.2">
      <c r="A10784" s="33">
        <v>37421</v>
      </c>
      <c r="B10784" s="124" t="s">
        <v>24607</v>
      </c>
      <c r="C10784" s="125" t="s">
        <v>14755</v>
      </c>
      <c r="D10784" s="126" t="s">
        <v>14005</v>
      </c>
    </row>
    <row r="10785" spans="1:4" ht="30" x14ac:dyDescent="0.2">
      <c r="A10785" s="33">
        <v>37422</v>
      </c>
      <c r="B10785" s="124" t="s">
        <v>24608</v>
      </c>
      <c r="C10785" s="125" t="s">
        <v>14755</v>
      </c>
      <c r="D10785" s="126" t="s">
        <v>1518</v>
      </c>
    </row>
    <row r="10786" spans="1:4" ht="15" x14ac:dyDescent="0.2">
      <c r="A10786" s="33">
        <v>37443</v>
      </c>
      <c r="B10786" s="124" t="s">
        <v>24609</v>
      </c>
      <c r="C10786" s="125" t="s">
        <v>14755</v>
      </c>
      <c r="D10786" s="126" t="s">
        <v>4021</v>
      </c>
    </row>
    <row r="10787" spans="1:4" ht="15" x14ac:dyDescent="0.2">
      <c r="A10787" s="33">
        <v>37444</v>
      </c>
      <c r="B10787" s="124" t="s">
        <v>24610</v>
      </c>
      <c r="C10787" s="125" t="s">
        <v>14755</v>
      </c>
      <c r="D10787" s="126" t="s">
        <v>24611</v>
      </c>
    </row>
    <row r="10788" spans="1:4" ht="15" x14ac:dyDescent="0.2">
      <c r="A10788" s="33">
        <v>37445</v>
      </c>
      <c r="B10788" s="124" t="s">
        <v>24612</v>
      </c>
      <c r="C10788" s="125" t="s">
        <v>14755</v>
      </c>
      <c r="D10788" s="126" t="s">
        <v>24613</v>
      </c>
    </row>
    <row r="10789" spans="1:4" ht="15" x14ac:dyDescent="0.2">
      <c r="A10789" s="33">
        <v>37446</v>
      </c>
      <c r="B10789" s="124" t="s">
        <v>24614</v>
      </c>
      <c r="C10789" s="125" t="s">
        <v>14755</v>
      </c>
      <c r="D10789" s="126" t="s">
        <v>24615</v>
      </c>
    </row>
    <row r="10790" spans="1:4" ht="15" x14ac:dyDescent="0.2">
      <c r="A10790" s="33">
        <v>37447</v>
      </c>
      <c r="B10790" s="124" t="s">
        <v>24616</v>
      </c>
      <c r="C10790" s="125" t="s">
        <v>14755</v>
      </c>
      <c r="D10790" s="126" t="s">
        <v>24617</v>
      </c>
    </row>
    <row r="10791" spans="1:4" ht="15" x14ac:dyDescent="0.2">
      <c r="A10791" s="33">
        <v>37448</v>
      </c>
      <c r="B10791" s="124" t="s">
        <v>24618</v>
      </c>
      <c r="C10791" s="125" t="s">
        <v>14755</v>
      </c>
      <c r="D10791" s="126" t="s">
        <v>24619</v>
      </c>
    </row>
    <row r="10792" spans="1:4" ht="15" x14ac:dyDescent="0.2">
      <c r="A10792" s="33">
        <v>37440</v>
      </c>
      <c r="B10792" s="124" t="s">
        <v>24620</v>
      </c>
      <c r="C10792" s="125" t="s">
        <v>14755</v>
      </c>
      <c r="D10792" s="126" t="s">
        <v>14206</v>
      </c>
    </row>
    <row r="10793" spans="1:4" ht="15" x14ac:dyDescent="0.2">
      <c r="A10793" s="33">
        <v>37441</v>
      </c>
      <c r="B10793" s="124" t="s">
        <v>24621</v>
      </c>
      <c r="C10793" s="125" t="s">
        <v>14755</v>
      </c>
      <c r="D10793" s="126" t="s">
        <v>14206</v>
      </c>
    </row>
    <row r="10794" spans="1:4" ht="15" x14ac:dyDescent="0.2">
      <c r="A10794" s="33">
        <v>37442</v>
      </c>
      <c r="B10794" s="124" t="s">
        <v>24622</v>
      </c>
      <c r="C10794" s="125" t="s">
        <v>14755</v>
      </c>
      <c r="D10794" s="126" t="s">
        <v>16445</v>
      </c>
    </row>
    <row r="10795" spans="1:4" ht="15" x14ac:dyDescent="0.2">
      <c r="A10795" s="33">
        <v>38017</v>
      </c>
      <c r="B10795" s="124" t="s">
        <v>24623</v>
      </c>
      <c r="C10795" s="125" t="s">
        <v>14755</v>
      </c>
      <c r="D10795" s="126" t="s">
        <v>4016</v>
      </c>
    </row>
    <row r="10796" spans="1:4" ht="15" x14ac:dyDescent="0.2">
      <c r="A10796" s="33">
        <v>38018</v>
      </c>
      <c r="B10796" s="124" t="s">
        <v>24624</v>
      </c>
      <c r="C10796" s="125" t="s">
        <v>14755</v>
      </c>
      <c r="D10796" s="126" t="s">
        <v>1180</v>
      </c>
    </row>
    <row r="10797" spans="1:4" ht="15" x14ac:dyDescent="0.2">
      <c r="A10797" s="33">
        <v>39895</v>
      </c>
      <c r="B10797" s="124" t="s">
        <v>24625</v>
      </c>
      <c r="C10797" s="125" t="s">
        <v>14755</v>
      </c>
      <c r="D10797" s="126" t="s">
        <v>14117</v>
      </c>
    </row>
    <row r="10798" spans="1:4" ht="15" x14ac:dyDescent="0.2">
      <c r="A10798" s="33">
        <v>39896</v>
      </c>
      <c r="B10798" s="124" t="s">
        <v>24626</v>
      </c>
      <c r="C10798" s="125" t="s">
        <v>14755</v>
      </c>
      <c r="D10798" s="126" t="s">
        <v>16510</v>
      </c>
    </row>
    <row r="10799" spans="1:4" ht="15" x14ac:dyDescent="0.2">
      <c r="A10799" s="33">
        <v>38873</v>
      </c>
      <c r="B10799" s="124" t="s">
        <v>24627</v>
      </c>
      <c r="C10799" s="125" t="s">
        <v>14755</v>
      </c>
      <c r="D10799" s="126" t="s">
        <v>601</v>
      </c>
    </row>
    <row r="10800" spans="1:4" ht="15" x14ac:dyDescent="0.2">
      <c r="A10800" s="33">
        <v>38874</v>
      </c>
      <c r="B10800" s="124" t="s">
        <v>24628</v>
      </c>
      <c r="C10800" s="125" t="s">
        <v>14755</v>
      </c>
      <c r="D10800" s="126" t="s">
        <v>826</v>
      </c>
    </row>
    <row r="10801" spans="1:4" ht="15" x14ac:dyDescent="0.2">
      <c r="A10801" s="33">
        <v>38875</v>
      </c>
      <c r="B10801" s="124" t="s">
        <v>24629</v>
      </c>
      <c r="C10801" s="125" t="s">
        <v>14755</v>
      </c>
      <c r="D10801" s="126" t="s">
        <v>1222</v>
      </c>
    </row>
    <row r="10802" spans="1:4" ht="15" x14ac:dyDescent="0.2">
      <c r="A10802" s="33">
        <v>38876</v>
      </c>
      <c r="B10802" s="124" t="s">
        <v>24630</v>
      </c>
      <c r="C10802" s="125" t="s">
        <v>14755</v>
      </c>
      <c r="D10802" s="126" t="s">
        <v>24631</v>
      </c>
    </row>
    <row r="10803" spans="1:4" ht="30" x14ac:dyDescent="0.2">
      <c r="A10803" s="33">
        <v>39000</v>
      </c>
      <c r="B10803" s="124" t="s">
        <v>24632</v>
      </c>
      <c r="C10803" s="125" t="s">
        <v>14755</v>
      </c>
      <c r="D10803" s="126" t="s">
        <v>24633</v>
      </c>
    </row>
    <row r="10804" spans="1:4" ht="15" x14ac:dyDescent="0.2">
      <c r="A10804" s="33">
        <v>38674</v>
      </c>
      <c r="B10804" s="124" t="s">
        <v>24634</v>
      </c>
      <c r="C10804" s="125" t="s">
        <v>14755</v>
      </c>
      <c r="D10804" s="126" t="s">
        <v>22626</v>
      </c>
    </row>
    <row r="10805" spans="1:4" ht="15" x14ac:dyDescent="0.2">
      <c r="A10805" s="33">
        <v>38911</v>
      </c>
      <c r="B10805" s="124" t="s">
        <v>24635</v>
      </c>
      <c r="C10805" s="125" t="s">
        <v>14755</v>
      </c>
      <c r="D10805" s="126" t="s">
        <v>19054</v>
      </c>
    </row>
    <row r="10806" spans="1:4" ht="15" x14ac:dyDescent="0.2">
      <c r="A10806" s="33">
        <v>38912</v>
      </c>
      <c r="B10806" s="124" t="s">
        <v>24636</v>
      </c>
      <c r="C10806" s="125" t="s">
        <v>14755</v>
      </c>
      <c r="D10806" s="126" t="s">
        <v>24637</v>
      </c>
    </row>
    <row r="10807" spans="1:4" ht="15" x14ac:dyDescent="0.2">
      <c r="A10807" s="33">
        <v>38019</v>
      </c>
      <c r="B10807" s="124" t="s">
        <v>24638</v>
      </c>
      <c r="C10807" s="125" t="s">
        <v>14755</v>
      </c>
      <c r="D10807" s="126" t="s">
        <v>2323</v>
      </c>
    </row>
    <row r="10808" spans="1:4" ht="15" x14ac:dyDescent="0.2">
      <c r="A10808" s="33">
        <v>38020</v>
      </c>
      <c r="B10808" s="124" t="s">
        <v>24639</v>
      </c>
      <c r="C10808" s="125" t="s">
        <v>14755</v>
      </c>
      <c r="D10808" s="126" t="s">
        <v>1180</v>
      </c>
    </row>
    <row r="10809" spans="1:4" ht="15" x14ac:dyDescent="0.2">
      <c r="A10809" s="33">
        <v>38454</v>
      </c>
      <c r="B10809" s="124" t="s">
        <v>24640</v>
      </c>
      <c r="C10809" s="125" t="s">
        <v>14755</v>
      </c>
      <c r="D10809" s="126" t="s">
        <v>5047</v>
      </c>
    </row>
    <row r="10810" spans="1:4" ht="15" x14ac:dyDescent="0.2">
      <c r="A10810" s="33">
        <v>38455</v>
      </c>
      <c r="B10810" s="124" t="s">
        <v>24641</v>
      </c>
      <c r="C10810" s="125" t="s">
        <v>14755</v>
      </c>
      <c r="D10810" s="126" t="s">
        <v>13545</v>
      </c>
    </row>
    <row r="10811" spans="1:4" ht="15" x14ac:dyDescent="0.2">
      <c r="A10811" s="33">
        <v>38462</v>
      </c>
      <c r="B10811" s="124" t="s">
        <v>24642</v>
      </c>
      <c r="C10811" s="125" t="s">
        <v>14755</v>
      </c>
      <c r="D10811" s="126" t="s">
        <v>24643</v>
      </c>
    </row>
    <row r="10812" spans="1:4" ht="15" x14ac:dyDescent="0.2">
      <c r="A10812" s="33">
        <v>36362</v>
      </c>
      <c r="B10812" s="124" t="s">
        <v>24644</v>
      </c>
      <c r="C10812" s="125" t="s">
        <v>14755</v>
      </c>
      <c r="D10812" s="126" t="s">
        <v>275</v>
      </c>
    </row>
    <row r="10813" spans="1:4" ht="15" x14ac:dyDescent="0.2">
      <c r="A10813" s="33">
        <v>36298</v>
      </c>
      <c r="B10813" s="124" t="s">
        <v>24645</v>
      </c>
      <c r="C10813" s="125" t="s">
        <v>14755</v>
      </c>
      <c r="D10813" s="126" t="s">
        <v>134</v>
      </c>
    </row>
    <row r="10814" spans="1:4" ht="15" x14ac:dyDescent="0.2">
      <c r="A10814" s="33">
        <v>38456</v>
      </c>
      <c r="B10814" s="124" t="s">
        <v>24646</v>
      </c>
      <c r="C10814" s="125" t="s">
        <v>14755</v>
      </c>
      <c r="D10814" s="126" t="s">
        <v>111</v>
      </c>
    </row>
    <row r="10815" spans="1:4" ht="15" x14ac:dyDescent="0.2">
      <c r="A10815" s="33">
        <v>38457</v>
      </c>
      <c r="B10815" s="124" t="s">
        <v>24647</v>
      </c>
      <c r="C10815" s="125" t="s">
        <v>14755</v>
      </c>
      <c r="D10815" s="126" t="s">
        <v>5902</v>
      </c>
    </row>
    <row r="10816" spans="1:4" ht="15" x14ac:dyDescent="0.2">
      <c r="A10816" s="33">
        <v>38458</v>
      </c>
      <c r="B10816" s="124" t="s">
        <v>24648</v>
      </c>
      <c r="C10816" s="125" t="s">
        <v>14755</v>
      </c>
      <c r="D10816" s="126" t="s">
        <v>252</v>
      </c>
    </row>
    <row r="10817" spans="1:4" ht="15" x14ac:dyDescent="0.2">
      <c r="A10817" s="33">
        <v>38459</v>
      </c>
      <c r="B10817" s="124" t="s">
        <v>24649</v>
      </c>
      <c r="C10817" s="125" t="s">
        <v>14755</v>
      </c>
      <c r="D10817" s="126" t="s">
        <v>1182</v>
      </c>
    </row>
    <row r="10818" spans="1:4" ht="15" x14ac:dyDescent="0.2">
      <c r="A10818" s="33">
        <v>38460</v>
      </c>
      <c r="B10818" s="124" t="s">
        <v>24650</v>
      </c>
      <c r="C10818" s="125" t="s">
        <v>14755</v>
      </c>
      <c r="D10818" s="126" t="s">
        <v>16509</v>
      </c>
    </row>
    <row r="10819" spans="1:4" ht="15" x14ac:dyDescent="0.2">
      <c r="A10819" s="33">
        <v>38461</v>
      </c>
      <c r="B10819" s="124" t="s">
        <v>24651</v>
      </c>
      <c r="C10819" s="125" t="s">
        <v>14755</v>
      </c>
      <c r="D10819" s="126" t="s">
        <v>13791</v>
      </c>
    </row>
    <row r="10820" spans="1:4" ht="15" x14ac:dyDescent="0.2">
      <c r="A10820" s="33">
        <v>7094</v>
      </c>
      <c r="B10820" s="124" t="s">
        <v>24652</v>
      </c>
      <c r="C10820" s="125" t="s">
        <v>14755</v>
      </c>
      <c r="D10820" s="126" t="s">
        <v>18061</v>
      </c>
    </row>
    <row r="10821" spans="1:4" ht="15" x14ac:dyDescent="0.2">
      <c r="A10821" s="33">
        <v>7116</v>
      </c>
      <c r="B10821" s="124" t="s">
        <v>24653</v>
      </c>
      <c r="C10821" s="125" t="s">
        <v>14755</v>
      </c>
      <c r="D10821" s="126" t="s">
        <v>407</v>
      </c>
    </row>
    <row r="10822" spans="1:4" ht="15" x14ac:dyDescent="0.2">
      <c r="A10822" s="33">
        <v>7118</v>
      </c>
      <c r="B10822" s="124" t="s">
        <v>24654</v>
      </c>
      <c r="C10822" s="125" t="s">
        <v>14755</v>
      </c>
      <c r="D10822" s="126" t="s">
        <v>701</v>
      </c>
    </row>
    <row r="10823" spans="1:4" ht="15" x14ac:dyDescent="0.2">
      <c r="A10823" s="33">
        <v>7117</v>
      </c>
      <c r="B10823" s="124" t="s">
        <v>24655</v>
      </c>
      <c r="C10823" s="125" t="s">
        <v>14755</v>
      </c>
      <c r="D10823" s="126" t="s">
        <v>17483</v>
      </c>
    </row>
    <row r="10824" spans="1:4" ht="15" x14ac:dyDescent="0.2">
      <c r="A10824" s="33">
        <v>7098</v>
      </c>
      <c r="B10824" s="124" t="s">
        <v>24656</v>
      </c>
      <c r="C10824" s="125" t="s">
        <v>14755</v>
      </c>
      <c r="D10824" s="126" t="s">
        <v>719</v>
      </c>
    </row>
    <row r="10825" spans="1:4" ht="15" x14ac:dyDescent="0.2">
      <c r="A10825" s="33">
        <v>7110</v>
      </c>
      <c r="B10825" s="124" t="s">
        <v>24657</v>
      </c>
      <c r="C10825" s="125" t="s">
        <v>14755</v>
      </c>
      <c r="D10825" s="126" t="s">
        <v>14240</v>
      </c>
    </row>
    <row r="10826" spans="1:4" ht="15" x14ac:dyDescent="0.2">
      <c r="A10826" s="33">
        <v>7123</v>
      </c>
      <c r="B10826" s="124" t="s">
        <v>24658</v>
      </c>
      <c r="C10826" s="125" t="s">
        <v>14755</v>
      </c>
      <c r="D10826" s="126" t="s">
        <v>421</v>
      </c>
    </row>
    <row r="10827" spans="1:4" ht="30" x14ac:dyDescent="0.2">
      <c r="A10827" s="33">
        <v>7121</v>
      </c>
      <c r="B10827" s="124" t="s">
        <v>24659</v>
      </c>
      <c r="C10827" s="125" t="s">
        <v>14755</v>
      </c>
      <c r="D10827" s="126" t="s">
        <v>2590</v>
      </c>
    </row>
    <row r="10828" spans="1:4" ht="30" x14ac:dyDescent="0.2">
      <c r="A10828" s="33">
        <v>7137</v>
      </c>
      <c r="B10828" s="124" t="s">
        <v>24660</v>
      </c>
      <c r="C10828" s="125" t="s">
        <v>14755</v>
      </c>
      <c r="D10828" s="126" t="s">
        <v>4944</v>
      </c>
    </row>
    <row r="10829" spans="1:4" ht="30" x14ac:dyDescent="0.2">
      <c r="A10829" s="33">
        <v>7122</v>
      </c>
      <c r="B10829" s="124" t="s">
        <v>24661</v>
      </c>
      <c r="C10829" s="125" t="s">
        <v>14755</v>
      </c>
      <c r="D10829" s="126" t="s">
        <v>24662</v>
      </c>
    </row>
    <row r="10830" spans="1:4" ht="30" x14ac:dyDescent="0.2">
      <c r="A10830" s="33">
        <v>7114</v>
      </c>
      <c r="B10830" s="124" t="s">
        <v>24663</v>
      </c>
      <c r="C10830" s="125" t="s">
        <v>14755</v>
      </c>
      <c r="D10830" s="126" t="s">
        <v>18986</v>
      </c>
    </row>
    <row r="10831" spans="1:4" ht="15" x14ac:dyDescent="0.2">
      <c r="A10831" s="33">
        <v>7109</v>
      </c>
      <c r="B10831" s="124" t="s">
        <v>24664</v>
      </c>
      <c r="C10831" s="125" t="s">
        <v>14755</v>
      </c>
      <c r="D10831" s="126" t="s">
        <v>13349</v>
      </c>
    </row>
    <row r="10832" spans="1:4" ht="15" x14ac:dyDescent="0.2">
      <c r="A10832" s="33">
        <v>7135</v>
      </c>
      <c r="B10832" s="124" t="s">
        <v>24665</v>
      </c>
      <c r="C10832" s="125" t="s">
        <v>14755</v>
      </c>
      <c r="D10832" s="126" t="s">
        <v>285</v>
      </c>
    </row>
    <row r="10833" spans="1:4" ht="15" x14ac:dyDescent="0.2">
      <c r="A10833" s="33">
        <v>37947</v>
      </c>
      <c r="B10833" s="124" t="s">
        <v>24666</v>
      </c>
      <c r="C10833" s="125" t="s">
        <v>14755</v>
      </c>
      <c r="D10833" s="126" t="s">
        <v>2445</v>
      </c>
    </row>
    <row r="10834" spans="1:4" ht="15" x14ac:dyDescent="0.2">
      <c r="A10834" s="33">
        <v>7103</v>
      </c>
      <c r="B10834" s="124" t="s">
        <v>24667</v>
      </c>
      <c r="C10834" s="125" t="s">
        <v>14755</v>
      </c>
      <c r="D10834" s="126" t="s">
        <v>662</v>
      </c>
    </row>
    <row r="10835" spans="1:4" ht="15" x14ac:dyDescent="0.2">
      <c r="A10835" s="33">
        <v>40419</v>
      </c>
      <c r="B10835" s="124" t="s">
        <v>24668</v>
      </c>
      <c r="C10835" s="125" t="s">
        <v>14755</v>
      </c>
      <c r="D10835" s="126" t="s">
        <v>13815</v>
      </c>
    </row>
    <row r="10836" spans="1:4" ht="15" x14ac:dyDescent="0.2">
      <c r="A10836" s="33">
        <v>40420</v>
      </c>
      <c r="B10836" s="124" t="s">
        <v>24669</v>
      </c>
      <c r="C10836" s="125" t="s">
        <v>14755</v>
      </c>
      <c r="D10836" s="126" t="s">
        <v>14684</v>
      </c>
    </row>
    <row r="10837" spans="1:4" ht="15" x14ac:dyDescent="0.2">
      <c r="A10837" s="33">
        <v>40421</v>
      </c>
      <c r="B10837" s="124" t="s">
        <v>24670</v>
      </c>
      <c r="C10837" s="125" t="s">
        <v>14755</v>
      </c>
      <c r="D10837" s="126" t="s">
        <v>24671</v>
      </c>
    </row>
    <row r="10838" spans="1:4" ht="15" x14ac:dyDescent="0.2">
      <c r="A10838" s="33">
        <v>7126</v>
      </c>
      <c r="B10838" s="124" t="s">
        <v>24672</v>
      </c>
      <c r="C10838" s="125" t="s">
        <v>14755</v>
      </c>
      <c r="D10838" s="126" t="s">
        <v>932</v>
      </c>
    </row>
    <row r="10839" spans="1:4" ht="15" x14ac:dyDescent="0.2">
      <c r="A10839" s="33">
        <v>38905</v>
      </c>
      <c r="B10839" s="124" t="s">
        <v>24673</v>
      </c>
      <c r="C10839" s="125" t="s">
        <v>14755</v>
      </c>
      <c r="D10839" s="126" t="s">
        <v>439</v>
      </c>
    </row>
    <row r="10840" spans="1:4" ht="15" x14ac:dyDescent="0.2">
      <c r="A10840" s="33">
        <v>38907</v>
      </c>
      <c r="B10840" s="124" t="s">
        <v>24674</v>
      </c>
      <c r="C10840" s="125" t="s">
        <v>14755</v>
      </c>
      <c r="D10840" s="126" t="s">
        <v>17475</v>
      </c>
    </row>
    <row r="10841" spans="1:4" ht="15" x14ac:dyDescent="0.2">
      <c r="A10841" s="33">
        <v>38908</v>
      </c>
      <c r="B10841" s="124" t="s">
        <v>24675</v>
      </c>
      <c r="C10841" s="125" t="s">
        <v>14755</v>
      </c>
      <c r="D10841" s="126" t="s">
        <v>1352</v>
      </c>
    </row>
    <row r="10842" spans="1:4" ht="15" x14ac:dyDescent="0.2">
      <c r="A10842" s="33">
        <v>38909</v>
      </c>
      <c r="B10842" s="124" t="s">
        <v>24676</v>
      </c>
      <c r="C10842" s="125" t="s">
        <v>14755</v>
      </c>
      <c r="D10842" s="126" t="s">
        <v>13471</v>
      </c>
    </row>
    <row r="10843" spans="1:4" ht="15" x14ac:dyDescent="0.2">
      <c r="A10843" s="33">
        <v>38910</v>
      </c>
      <c r="B10843" s="124" t="s">
        <v>24677</v>
      </c>
      <c r="C10843" s="125" t="s">
        <v>14755</v>
      </c>
      <c r="D10843" s="126" t="s">
        <v>13814</v>
      </c>
    </row>
    <row r="10844" spans="1:4" ht="15" x14ac:dyDescent="0.2">
      <c r="A10844" s="33">
        <v>38897</v>
      </c>
      <c r="B10844" s="124" t="s">
        <v>24678</v>
      </c>
      <c r="C10844" s="125" t="s">
        <v>14755</v>
      </c>
      <c r="D10844" s="126" t="s">
        <v>18062</v>
      </c>
    </row>
    <row r="10845" spans="1:4" ht="15" x14ac:dyDescent="0.2">
      <c r="A10845" s="33">
        <v>38899</v>
      </c>
      <c r="B10845" s="124" t="s">
        <v>24679</v>
      </c>
      <c r="C10845" s="125" t="s">
        <v>14755</v>
      </c>
      <c r="D10845" s="126" t="s">
        <v>1225</v>
      </c>
    </row>
    <row r="10846" spans="1:4" ht="15" x14ac:dyDescent="0.2">
      <c r="A10846" s="33">
        <v>38900</v>
      </c>
      <c r="B10846" s="124" t="s">
        <v>24680</v>
      </c>
      <c r="C10846" s="125" t="s">
        <v>14755</v>
      </c>
      <c r="D10846" s="126" t="s">
        <v>14495</v>
      </c>
    </row>
    <row r="10847" spans="1:4" ht="15" x14ac:dyDescent="0.2">
      <c r="A10847" s="33">
        <v>38901</v>
      </c>
      <c r="B10847" s="124" t="s">
        <v>24681</v>
      </c>
      <c r="C10847" s="125" t="s">
        <v>14755</v>
      </c>
      <c r="D10847" s="126" t="s">
        <v>13418</v>
      </c>
    </row>
    <row r="10848" spans="1:4" ht="15" x14ac:dyDescent="0.2">
      <c r="A10848" s="33">
        <v>38904</v>
      </c>
      <c r="B10848" s="124" t="s">
        <v>24682</v>
      </c>
      <c r="C10848" s="125" t="s">
        <v>14755</v>
      </c>
      <c r="D10848" s="126" t="s">
        <v>24097</v>
      </c>
    </row>
    <row r="10849" spans="1:4" ht="15" x14ac:dyDescent="0.2">
      <c r="A10849" s="33">
        <v>38903</v>
      </c>
      <c r="B10849" s="124" t="s">
        <v>24683</v>
      </c>
      <c r="C10849" s="125" t="s">
        <v>14755</v>
      </c>
      <c r="D10849" s="126" t="s">
        <v>24684</v>
      </c>
    </row>
    <row r="10850" spans="1:4" ht="15" x14ac:dyDescent="0.2">
      <c r="A10850" s="33">
        <v>7091</v>
      </c>
      <c r="B10850" s="124" t="s">
        <v>24685</v>
      </c>
      <c r="C10850" s="125" t="s">
        <v>14755</v>
      </c>
      <c r="D10850" s="126" t="s">
        <v>2679</v>
      </c>
    </row>
    <row r="10851" spans="1:4" ht="15" x14ac:dyDescent="0.2">
      <c r="A10851" s="33">
        <v>11655</v>
      </c>
      <c r="B10851" s="124" t="s">
        <v>24686</v>
      </c>
      <c r="C10851" s="125" t="s">
        <v>14755</v>
      </c>
      <c r="D10851" s="126" t="s">
        <v>14421</v>
      </c>
    </row>
    <row r="10852" spans="1:4" ht="15" x14ac:dyDescent="0.2">
      <c r="A10852" s="33">
        <v>11656</v>
      </c>
      <c r="B10852" s="124" t="s">
        <v>24687</v>
      </c>
      <c r="C10852" s="125" t="s">
        <v>14755</v>
      </c>
      <c r="D10852" s="126" t="s">
        <v>13729</v>
      </c>
    </row>
    <row r="10853" spans="1:4" ht="15" x14ac:dyDescent="0.2">
      <c r="A10853" s="33">
        <v>37948</v>
      </c>
      <c r="B10853" s="124" t="s">
        <v>24688</v>
      </c>
      <c r="C10853" s="125" t="s">
        <v>14755</v>
      </c>
      <c r="D10853" s="126" t="s">
        <v>280</v>
      </c>
    </row>
    <row r="10854" spans="1:4" ht="15" x14ac:dyDescent="0.2">
      <c r="A10854" s="33">
        <v>7097</v>
      </c>
      <c r="B10854" s="124" t="s">
        <v>24689</v>
      </c>
      <c r="C10854" s="125" t="s">
        <v>14755</v>
      </c>
      <c r="D10854" s="126" t="s">
        <v>998</v>
      </c>
    </row>
    <row r="10855" spans="1:4" ht="15" x14ac:dyDescent="0.2">
      <c r="A10855" s="33">
        <v>11657</v>
      </c>
      <c r="B10855" s="124" t="s">
        <v>24690</v>
      </c>
      <c r="C10855" s="125" t="s">
        <v>14755</v>
      </c>
      <c r="D10855" s="126" t="s">
        <v>17615</v>
      </c>
    </row>
    <row r="10856" spans="1:4" ht="15" x14ac:dyDescent="0.2">
      <c r="A10856" s="33">
        <v>11658</v>
      </c>
      <c r="B10856" s="124" t="s">
        <v>24691</v>
      </c>
      <c r="C10856" s="125" t="s">
        <v>14755</v>
      </c>
      <c r="D10856" s="126" t="s">
        <v>875</v>
      </c>
    </row>
    <row r="10857" spans="1:4" ht="15" x14ac:dyDescent="0.2">
      <c r="A10857" s="33">
        <v>7146</v>
      </c>
      <c r="B10857" s="124" t="s">
        <v>24692</v>
      </c>
      <c r="C10857" s="125" t="s">
        <v>14755</v>
      </c>
      <c r="D10857" s="126" t="s">
        <v>17299</v>
      </c>
    </row>
    <row r="10858" spans="1:4" ht="15" x14ac:dyDescent="0.2">
      <c r="A10858" s="33">
        <v>7138</v>
      </c>
      <c r="B10858" s="124" t="s">
        <v>24693</v>
      </c>
      <c r="C10858" s="125" t="s">
        <v>14755</v>
      </c>
      <c r="D10858" s="126" t="s">
        <v>271</v>
      </c>
    </row>
    <row r="10859" spans="1:4" ht="15" x14ac:dyDescent="0.2">
      <c r="A10859" s="33">
        <v>7139</v>
      </c>
      <c r="B10859" s="124" t="s">
        <v>24694</v>
      </c>
      <c r="C10859" s="125" t="s">
        <v>14755</v>
      </c>
      <c r="D10859" s="126" t="s">
        <v>955</v>
      </c>
    </row>
    <row r="10860" spans="1:4" ht="15" x14ac:dyDescent="0.2">
      <c r="A10860" s="33">
        <v>7140</v>
      </c>
      <c r="B10860" s="124" t="s">
        <v>24695</v>
      </c>
      <c r="C10860" s="125" t="s">
        <v>14755</v>
      </c>
      <c r="D10860" s="126" t="s">
        <v>584</v>
      </c>
    </row>
    <row r="10861" spans="1:4" ht="15" x14ac:dyDescent="0.2">
      <c r="A10861" s="33">
        <v>7141</v>
      </c>
      <c r="B10861" s="124" t="s">
        <v>24696</v>
      </c>
      <c r="C10861" s="125" t="s">
        <v>14755</v>
      </c>
      <c r="D10861" s="126" t="s">
        <v>14396</v>
      </c>
    </row>
    <row r="10862" spans="1:4" ht="15" x14ac:dyDescent="0.2">
      <c r="A10862" s="33">
        <v>7143</v>
      </c>
      <c r="B10862" s="124" t="s">
        <v>24697</v>
      </c>
      <c r="C10862" s="125" t="s">
        <v>14755</v>
      </c>
      <c r="D10862" s="126" t="s">
        <v>19048</v>
      </c>
    </row>
    <row r="10863" spans="1:4" ht="15" x14ac:dyDescent="0.2">
      <c r="A10863" s="33">
        <v>7144</v>
      </c>
      <c r="B10863" s="124" t="s">
        <v>24698</v>
      </c>
      <c r="C10863" s="125" t="s">
        <v>14755</v>
      </c>
      <c r="D10863" s="126" t="s">
        <v>17918</v>
      </c>
    </row>
    <row r="10864" spans="1:4" ht="15" x14ac:dyDescent="0.2">
      <c r="A10864" s="33">
        <v>7145</v>
      </c>
      <c r="B10864" s="124" t="s">
        <v>24699</v>
      </c>
      <c r="C10864" s="125" t="s">
        <v>14755</v>
      </c>
      <c r="D10864" s="126" t="s">
        <v>24700</v>
      </c>
    </row>
    <row r="10865" spans="1:4" ht="15" x14ac:dyDescent="0.2">
      <c r="A10865" s="33">
        <v>7142</v>
      </c>
      <c r="B10865" s="124" t="s">
        <v>24701</v>
      </c>
      <c r="C10865" s="125" t="s">
        <v>14755</v>
      </c>
      <c r="D10865" s="126" t="s">
        <v>1123</v>
      </c>
    </row>
    <row r="10866" spans="1:4" ht="15" x14ac:dyDescent="0.2">
      <c r="A10866" s="33">
        <v>3593</v>
      </c>
      <c r="B10866" s="124" t="s">
        <v>24702</v>
      </c>
      <c r="C10866" s="125" t="s">
        <v>14755</v>
      </c>
      <c r="D10866" s="126" t="s">
        <v>24703</v>
      </c>
    </row>
    <row r="10867" spans="1:4" ht="15" x14ac:dyDescent="0.2">
      <c r="A10867" s="33">
        <v>3588</v>
      </c>
      <c r="B10867" s="124" t="s">
        <v>24704</v>
      </c>
      <c r="C10867" s="125" t="s">
        <v>14755</v>
      </c>
      <c r="D10867" s="126" t="s">
        <v>18646</v>
      </c>
    </row>
    <row r="10868" spans="1:4" ht="15" x14ac:dyDescent="0.2">
      <c r="A10868" s="33">
        <v>3585</v>
      </c>
      <c r="B10868" s="124" t="s">
        <v>24705</v>
      </c>
      <c r="C10868" s="125" t="s">
        <v>14755</v>
      </c>
      <c r="D10868" s="126" t="s">
        <v>4854</v>
      </c>
    </row>
    <row r="10869" spans="1:4" ht="15" x14ac:dyDescent="0.2">
      <c r="A10869" s="33">
        <v>3587</v>
      </c>
      <c r="B10869" s="124" t="s">
        <v>24706</v>
      </c>
      <c r="C10869" s="125" t="s">
        <v>14755</v>
      </c>
      <c r="D10869" s="126" t="s">
        <v>14752</v>
      </c>
    </row>
    <row r="10870" spans="1:4" ht="15" x14ac:dyDescent="0.2">
      <c r="A10870" s="33">
        <v>3590</v>
      </c>
      <c r="B10870" s="124" t="s">
        <v>24707</v>
      </c>
      <c r="C10870" s="125" t="s">
        <v>14755</v>
      </c>
      <c r="D10870" s="126" t="s">
        <v>24708</v>
      </c>
    </row>
    <row r="10871" spans="1:4" ht="15" x14ac:dyDescent="0.2">
      <c r="A10871" s="33">
        <v>3589</v>
      </c>
      <c r="B10871" s="124" t="s">
        <v>24709</v>
      </c>
      <c r="C10871" s="125" t="s">
        <v>14755</v>
      </c>
      <c r="D10871" s="126" t="s">
        <v>18100</v>
      </c>
    </row>
    <row r="10872" spans="1:4" ht="15" x14ac:dyDescent="0.2">
      <c r="A10872" s="33">
        <v>3586</v>
      </c>
      <c r="B10872" s="124" t="s">
        <v>24710</v>
      </c>
      <c r="C10872" s="125" t="s">
        <v>14755</v>
      </c>
      <c r="D10872" s="126" t="s">
        <v>16699</v>
      </c>
    </row>
    <row r="10873" spans="1:4" ht="15" x14ac:dyDescent="0.2">
      <c r="A10873" s="33">
        <v>3592</v>
      </c>
      <c r="B10873" s="124" t="s">
        <v>24711</v>
      </c>
      <c r="C10873" s="125" t="s">
        <v>14755</v>
      </c>
      <c r="D10873" s="126" t="s">
        <v>14714</v>
      </c>
    </row>
    <row r="10874" spans="1:4" ht="15" x14ac:dyDescent="0.2">
      <c r="A10874" s="33">
        <v>3591</v>
      </c>
      <c r="B10874" s="124" t="s">
        <v>24712</v>
      </c>
      <c r="C10874" s="125" t="s">
        <v>14755</v>
      </c>
      <c r="D10874" s="126" t="s">
        <v>24713</v>
      </c>
    </row>
    <row r="10875" spans="1:4" ht="15" x14ac:dyDescent="0.2">
      <c r="A10875" s="33">
        <v>40396</v>
      </c>
      <c r="B10875" s="124" t="s">
        <v>24714</v>
      </c>
      <c r="C10875" s="125" t="s">
        <v>14755</v>
      </c>
      <c r="D10875" s="126" t="s">
        <v>24715</v>
      </c>
    </row>
    <row r="10876" spans="1:4" ht="15" x14ac:dyDescent="0.2">
      <c r="A10876" s="33">
        <v>40395</v>
      </c>
      <c r="B10876" s="124" t="s">
        <v>24716</v>
      </c>
      <c r="C10876" s="125" t="s">
        <v>14755</v>
      </c>
      <c r="D10876" s="126" t="s">
        <v>17778</v>
      </c>
    </row>
    <row r="10877" spans="1:4" ht="15" x14ac:dyDescent="0.2">
      <c r="A10877" s="33">
        <v>40392</v>
      </c>
      <c r="B10877" s="124" t="s">
        <v>24717</v>
      </c>
      <c r="C10877" s="125" t="s">
        <v>14755</v>
      </c>
      <c r="D10877" s="126" t="s">
        <v>1075</v>
      </c>
    </row>
    <row r="10878" spans="1:4" ht="15" x14ac:dyDescent="0.2">
      <c r="A10878" s="33">
        <v>40394</v>
      </c>
      <c r="B10878" s="124" t="s">
        <v>24718</v>
      </c>
      <c r="C10878" s="125" t="s">
        <v>14755</v>
      </c>
      <c r="D10878" s="126" t="s">
        <v>17294</v>
      </c>
    </row>
    <row r="10879" spans="1:4" ht="15" x14ac:dyDescent="0.2">
      <c r="A10879" s="33">
        <v>40398</v>
      </c>
      <c r="B10879" s="124" t="s">
        <v>24719</v>
      </c>
      <c r="C10879" s="125" t="s">
        <v>14755</v>
      </c>
      <c r="D10879" s="126" t="s">
        <v>24720</v>
      </c>
    </row>
    <row r="10880" spans="1:4" ht="15" x14ac:dyDescent="0.2">
      <c r="A10880" s="33">
        <v>40397</v>
      </c>
      <c r="B10880" s="124" t="s">
        <v>24721</v>
      </c>
      <c r="C10880" s="125" t="s">
        <v>14755</v>
      </c>
      <c r="D10880" s="126" t="s">
        <v>24722</v>
      </c>
    </row>
    <row r="10881" spans="1:4" ht="15" x14ac:dyDescent="0.2">
      <c r="A10881" s="33">
        <v>40393</v>
      </c>
      <c r="B10881" s="124" t="s">
        <v>24723</v>
      </c>
      <c r="C10881" s="125" t="s">
        <v>14755</v>
      </c>
      <c r="D10881" s="126" t="s">
        <v>1239</v>
      </c>
    </row>
    <row r="10882" spans="1:4" ht="15" x14ac:dyDescent="0.2">
      <c r="A10882" s="33">
        <v>40399</v>
      </c>
      <c r="B10882" s="124" t="s">
        <v>24724</v>
      </c>
      <c r="C10882" s="125" t="s">
        <v>14755</v>
      </c>
      <c r="D10882" s="126" t="s">
        <v>24725</v>
      </c>
    </row>
    <row r="10883" spans="1:4" ht="15" x14ac:dyDescent="0.2">
      <c r="A10883" s="33">
        <v>39322</v>
      </c>
      <c r="B10883" s="124" t="s">
        <v>24726</v>
      </c>
      <c r="C10883" s="125" t="s">
        <v>14755</v>
      </c>
      <c r="D10883" s="126" t="s">
        <v>2483</v>
      </c>
    </row>
    <row r="10884" spans="1:4" ht="15" x14ac:dyDescent="0.2">
      <c r="A10884" s="33">
        <v>39289</v>
      </c>
      <c r="B10884" s="124" t="s">
        <v>24727</v>
      </c>
      <c r="C10884" s="125" t="s">
        <v>14755</v>
      </c>
      <c r="D10884" s="126" t="s">
        <v>1204</v>
      </c>
    </row>
    <row r="10885" spans="1:4" ht="15" x14ac:dyDescent="0.2">
      <c r="A10885" s="33">
        <v>39290</v>
      </c>
      <c r="B10885" s="124" t="s">
        <v>24728</v>
      </c>
      <c r="C10885" s="125" t="s">
        <v>14755</v>
      </c>
      <c r="D10885" s="126" t="s">
        <v>16678</v>
      </c>
    </row>
    <row r="10886" spans="1:4" ht="15" x14ac:dyDescent="0.2">
      <c r="A10886" s="33">
        <v>39291</v>
      </c>
      <c r="B10886" s="124" t="s">
        <v>24729</v>
      </c>
      <c r="C10886" s="125" t="s">
        <v>14755</v>
      </c>
      <c r="D10886" s="126" t="s">
        <v>24730</v>
      </c>
    </row>
    <row r="10887" spans="1:4" ht="15" x14ac:dyDescent="0.2">
      <c r="A10887" s="33">
        <v>20174</v>
      </c>
      <c r="B10887" s="124" t="s">
        <v>24731</v>
      </c>
      <c r="C10887" s="125" t="s">
        <v>14755</v>
      </c>
      <c r="D10887" s="126" t="s">
        <v>17792</v>
      </c>
    </row>
    <row r="10888" spans="1:4" ht="15" x14ac:dyDescent="0.2">
      <c r="A10888" s="33">
        <v>41892</v>
      </c>
      <c r="B10888" s="124" t="s">
        <v>24732</v>
      </c>
      <c r="C10888" s="125" t="s">
        <v>14755</v>
      </c>
      <c r="D10888" s="126" t="s">
        <v>24733</v>
      </c>
    </row>
    <row r="10889" spans="1:4" ht="15" x14ac:dyDescent="0.2">
      <c r="A10889" s="33">
        <v>7048</v>
      </c>
      <c r="B10889" s="124" t="s">
        <v>24734</v>
      </c>
      <c r="C10889" s="125" t="s">
        <v>14755</v>
      </c>
      <c r="D10889" s="126" t="s">
        <v>17796</v>
      </c>
    </row>
    <row r="10890" spans="1:4" ht="15" x14ac:dyDescent="0.2">
      <c r="A10890" s="33">
        <v>7088</v>
      </c>
      <c r="B10890" s="124" t="s">
        <v>24735</v>
      </c>
      <c r="C10890" s="125" t="s">
        <v>14755</v>
      </c>
      <c r="D10890" s="126" t="s">
        <v>13796</v>
      </c>
    </row>
    <row r="10891" spans="1:4" ht="15" x14ac:dyDescent="0.2">
      <c r="A10891" s="33">
        <v>20179</v>
      </c>
      <c r="B10891" s="124" t="s">
        <v>24736</v>
      </c>
      <c r="C10891" s="125" t="s">
        <v>14755</v>
      </c>
      <c r="D10891" s="126" t="s">
        <v>14227</v>
      </c>
    </row>
    <row r="10892" spans="1:4" ht="15" x14ac:dyDescent="0.2">
      <c r="A10892" s="33">
        <v>20178</v>
      </c>
      <c r="B10892" s="124" t="s">
        <v>24737</v>
      </c>
      <c r="C10892" s="125" t="s">
        <v>14755</v>
      </c>
      <c r="D10892" s="126" t="s">
        <v>24738</v>
      </c>
    </row>
    <row r="10893" spans="1:4" ht="15" x14ac:dyDescent="0.2">
      <c r="A10893" s="33">
        <v>20180</v>
      </c>
      <c r="B10893" s="124" t="s">
        <v>24739</v>
      </c>
      <c r="C10893" s="125" t="s">
        <v>14755</v>
      </c>
      <c r="D10893" s="126" t="s">
        <v>24740</v>
      </c>
    </row>
    <row r="10894" spans="1:4" ht="15" x14ac:dyDescent="0.2">
      <c r="A10894" s="33">
        <v>20181</v>
      </c>
      <c r="B10894" s="124" t="s">
        <v>24741</v>
      </c>
      <c r="C10894" s="125" t="s">
        <v>14755</v>
      </c>
      <c r="D10894" s="126" t="s">
        <v>24742</v>
      </c>
    </row>
    <row r="10895" spans="1:4" ht="15" x14ac:dyDescent="0.2">
      <c r="A10895" s="33">
        <v>20177</v>
      </c>
      <c r="B10895" s="124" t="s">
        <v>24743</v>
      </c>
      <c r="C10895" s="125" t="s">
        <v>14755</v>
      </c>
      <c r="D10895" s="126" t="s">
        <v>1513</v>
      </c>
    </row>
    <row r="10896" spans="1:4" ht="15" x14ac:dyDescent="0.2">
      <c r="A10896" s="33">
        <v>7082</v>
      </c>
      <c r="B10896" s="124" t="s">
        <v>24744</v>
      </c>
      <c r="C10896" s="125" t="s">
        <v>14755</v>
      </c>
      <c r="D10896" s="126" t="s">
        <v>1425</v>
      </c>
    </row>
    <row r="10897" spans="1:4" ht="30" x14ac:dyDescent="0.2">
      <c r="A10897" s="33">
        <v>42707</v>
      </c>
      <c r="B10897" s="124" t="s">
        <v>24745</v>
      </c>
      <c r="C10897" s="125" t="s">
        <v>14755</v>
      </c>
      <c r="D10897" s="126" t="s">
        <v>1727</v>
      </c>
    </row>
    <row r="10898" spans="1:4" ht="15" x14ac:dyDescent="0.2">
      <c r="A10898" s="33">
        <v>7069</v>
      </c>
      <c r="B10898" s="124" t="s">
        <v>24746</v>
      </c>
      <c r="C10898" s="125" t="s">
        <v>14755</v>
      </c>
      <c r="D10898" s="126" t="s">
        <v>24747</v>
      </c>
    </row>
    <row r="10899" spans="1:4" ht="30" x14ac:dyDescent="0.2">
      <c r="A10899" s="33">
        <v>42708</v>
      </c>
      <c r="B10899" s="124" t="s">
        <v>24748</v>
      </c>
      <c r="C10899" s="125" t="s">
        <v>14755</v>
      </c>
      <c r="D10899" s="126" t="s">
        <v>24749</v>
      </c>
    </row>
    <row r="10900" spans="1:4" ht="15" x14ac:dyDescent="0.2">
      <c r="A10900" s="33">
        <v>7070</v>
      </c>
      <c r="B10900" s="124" t="s">
        <v>24750</v>
      </c>
      <c r="C10900" s="125" t="s">
        <v>14755</v>
      </c>
      <c r="D10900" s="126" t="s">
        <v>24751</v>
      </c>
    </row>
    <row r="10901" spans="1:4" ht="30" x14ac:dyDescent="0.2">
      <c r="A10901" s="33">
        <v>42709</v>
      </c>
      <c r="B10901" s="124" t="s">
        <v>24752</v>
      </c>
      <c r="C10901" s="125" t="s">
        <v>14755</v>
      </c>
      <c r="D10901" s="126" t="s">
        <v>24753</v>
      </c>
    </row>
    <row r="10902" spans="1:4" ht="30" x14ac:dyDescent="0.2">
      <c r="A10902" s="33">
        <v>42710</v>
      </c>
      <c r="B10902" s="124" t="s">
        <v>24754</v>
      </c>
      <c r="C10902" s="125" t="s">
        <v>14755</v>
      </c>
      <c r="D10902" s="126" t="s">
        <v>24755</v>
      </c>
    </row>
    <row r="10903" spans="1:4" ht="30" x14ac:dyDescent="0.2">
      <c r="A10903" s="33">
        <v>42716</v>
      </c>
      <c r="B10903" s="124" t="s">
        <v>24756</v>
      </c>
      <c r="C10903" s="125" t="s">
        <v>14755</v>
      </c>
      <c r="D10903" s="126" t="s">
        <v>24757</v>
      </c>
    </row>
    <row r="10904" spans="1:4" ht="15" x14ac:dyDescent="0.2">
      <c r="A10904" s="33">
        <v>20172</v>
      </c>
      <c r="B10904" s="124" t="s">
        <v>24758</v>
      </c>
      <c r="C10904" s="125" t="s">
        <v>14755</v>
      </c>
      <c r="D10904" s="126" t="s">
        <v>13521</v>
      </c>
    </row>
    <row r="10905" spans="1:4" ht="15" x14ac:dyDescent="0.2">
      <c r="A10905" s="33">
        <v>40945</v>
      </c>
      <c r="B10905" s="124" t="s">
        <v>24759</v>
      </c>
      <c r="C10905" s="125" t="s">
        <v>1393</v>
      </c>
      <c r="D10905" s="126" t="s">
        <v>24760</v>
      </c>
    </row>
    <row r="10906" spans="1:4" ht="15" x14ac:dyDescent="0.2">
      <c r="A10906" s="33">
        <v>40946</v>
      </c>
      <c r="B10906" s="124" t="s">
        <v>24761</v>
      </c>
      <c r="C10906" s="125" t="s">
        <v>1397</v>
      </c>
      <c r="D10906" s="126" t="s">
        <v>24762</v>
      </c>
    </row>
    <row r="10907" spans="1:4" ht="15" x14ac:dyDescent="0.2">
      <c r="A10907" s="33">
        <v>7153</v>
      </c>
      <c r="B10907" s="124" t="s">
        <v>24763</v>
      </c>
      <c r="C10907" s="125" t="s">
        <v>1393</v>
      </c>
      <c r="D10907" s="126" t="s">
        <v>4250</v>
      </c>
    </row>
    <row r="10908" spans="1:4" ht="15" x14ac:dyDescent="0.2">
      <c r="A10908" s="33">
        <v>41089</v>
      </c>
      <c r="B10908" s="124" t="s">
        <v>24764</v>
      </c>
      <c r="C10908" s="125" t="s">
        <v>1397</v>
      </c>
      <c r="D10908" s="126" t="s">
        <v>24765</v>
      </c>
    </row>
    <row r="10909" spans="1:4" ht="15" x14ac:dyDescent="0.2">
      <c r="A10909" s="33">
        <v>40943</v>
      </c>
      <c r="B10909" s="124" t="s">
        <v>24766</v>
      </c>
      <c r="C10909" s="125" t="s">
        <v>1393</v>
      </c>
      <c r="D10909" s="126" t="s">
        <v>14650</v>
      </c>
    </row>
    <row r="10910" spans="1:4" ht="15" x14ac:dyDescent="0.2">
      <c r="A10910" s="33">
        <v>40944</v>
      </c>
      <c r="B10910" s="124" t="s">
        <v>24767</v>
      </c>
      <c r="C10910" s="125" t="s">
        <v>1397</v>
      </c>
      <c r="D10910" s="126" t="s">
        <v>24768</v>
      </c>
    </row>
    <row r="10911" spans="1:4" ht="15" x14ac:dyDescent="0.2">
      <c r="A10911" s="33">
        <v>6175</v>
      </c>
      <c r="B10911" s="124" t="s">
        <v>24769</v>
      </c>
      <c r="C10911" s="125" t="s">
        <v>1393</v>
      </c>
      <c r="D10911" s="126" t="s">
        <v>2313</v>
      </c>
    </row>
    <row r="10912" spans="1:4" ht="15" x14ac:dyDescent="0.2">
      <c r="A10912" s="33">
        <v>41092</v>
      </c>
      <c r="B10912" s="124" t="s">
        <v>24770</v>
      </c>
      <c r="C10912" s="125" t="s">
        <v>1397</v>
      </c>
      <c r="D10912" s="126" t="s">
        <v>24771</v>
      </c>
    </row>
    <row r="10913" spans="1:4" ht="30" x14ac:dyDescent="0.2">
      <c r="A10913" s="33">
        <v>37712</v>
      </c>
      <c r="B10913" s="124" t="s">
        <v>24772</v>
      </c>
      <c r="C10913" s="125" t="s">
        <v>1409</v>
      </c>
      <c r="D10913" s="126" t="s">
        <v>13582</v>
      </c>
    </row>
    <row r="10914" spans="1:4" ht="30" x14ac:dyDescent="0.2">
      <c r="A10914" s="33">
        <v>34547</v>
      </c>
      <c r="B10914" s="124" t="s">
        <v>24773</v>
      </c>
      <c r="C10914" s="125" t="s">
        <v>1394</v>
      </c>
      <c r="D10914" s="126" t="s">
        <v>1912</v>
      </c>
    </row>
    <row r="10915" spans="1:4" ht="30" x14ac:dyDescent="0.2">
      <c r="A10915" s="33">
        <v>34548</v>
      </c>
      <c r="B10915" s="124" t="s">
        <v>24774</v>
      </c>
      <c r="C10915" s="125" t="s">
        <v>1394</v>
      </c>
      <c r="D10915" s="126" t="s">
        <v>385</v>
      </c>
    </row>
    <row r="10916" spans="1:4" ht="15" x14ac:dyDescent="0.2">
      <c r="A10916" s="33">
        <v>37411</v>
      </c>
      <c r="B10916" s="124" t="s">
        <v>24775</v>
      </c>
      <c r="C10916" s="125" t="s">
        <v>1409</v>
      </c>
      <c r="D10916" s="126" t="s">
        <v>1207</v>
      </c>
    </row>
    <row r="10917" spans="1:4" ht="30" x14ac:dyDescent="0.2">
      <c r="A10917" s="33">
        <v>34558</v>
      </c>
      <c r="B10917" s="124" t="s">
        <v>24776</v>
      </c>
      <c r="C10917" s="125" t="s">
        <v>1394</v>
      </c>
      <c r="D10917" s="126" t="s">
        <v>748</v>
      </c>
    </row>
    <row r="10918" spans="1:4" ht="30" x14ac:dyDescent="0.2">
      <c r="A10918" s="33">
        <v>34550</v>
      </c>
      <c r="B10918" s="124" t="s">
        <v>24777</v>
      </c>
      <c r="C10918" s="125" t="s">
        <v>1394</v>
      </c>
      <c r="D10918" s="126" t="s">
        <v>214</v>
      </c>
    </row>
    <row r="10919" spans="1:4" ht="30" x14ac:dyDescent="0.2">
      <c r="A10919" s="33">
        <v>34557</v>
      </c>
      <c r="B10919" s="124" t="s">
        <v>24778</v>
      </c>
      <c r="C10919" s="125" t="s">
        <v>1394</v>
      </c>
      <c r="D10919" s="126" t="s">
        <v>479</v>
      </c>
    </row>
    <row r="10920" spans="1:4" ht="30" x14ac:dyDescent="0.2">
      <c r="A10920" s="33">
        <v>7155</v>
      </c>
      <c r="B10920" s="124" t="s">
        <v>24779</v>
      </c>
      <c r="C10920" s="125" t="s">
        <v>1409</v>
      </c>
      <c r="D10920" s="126" t="s">
        <v>179</v>
      </c>
    </row>
    <row r="10921" spans="1:4" ht="30" x14ac:dyDescent="0.2">
      <c r="A10921" s="33">
        <v>7154</v>
      </c>
      <c r="B10921" s="124" t="s">
        <v>24780</v>
      </c>
      <c r="C10921" s="125" t="s">
        <v>1395</v>
      </c>
      <c r="D10921" s="126" t="s">
        <v>2618</v>
      </c>
    </row>
    <row r="10922" spans="1:4" ht="30" x14ac:dyDescent="0.2">
      <c r="A10922" s="33">
        <v>10915</v>
      </c>
      <c r="B10922" s="124" t="s">
        <v>24781</v>
      </c>
      <c r="C10922" s="125" t="s">
        <v>1395</v>
      </c>
      <c r="D10922" s="126" t="s">
        <v>498</v>
      </c>
    </row>
    <row r="10923" spans="1:4" ht="30" x14ac:dyDescent="0.2">
      <c r="A10923" s="33">
        <v>10917</v>
      </c>
      <c r="B10923" s="124" t="s">
        <v>24782</v>
      </c>
      <c r="C10923" s="125" t="s">
        <v>1409</v>
      </c>
      <c r="D10923" s="126" t="s">
        <v>17846</v>
      </c>
    </row>
    <row r="10924" spans="1:4" ht="30" x14ac:dyDescent="0.2">
      <c r="A10924" s="33">
        <v>21141</v>
      </c>
      <c r="B10924" s="124" t="s">
        <v>24783</v>
      </c>
      <c r="C10924" s="125" t="s">
        <v>1409</v>
      </c>
      <c r="D10924" s="126" t="s">
        <v>1303</v>
      </c>
    </row>
    <row r="10925" spans="1:4" ht="30" x14ac:dyDescent="0.2">
      <c r="A10925" s="33">
        <v>10916</v>
      </c>
      <c r="B10925" s="124" t="s">
        <v>24784</v>
      </c>
      <c r="C10925" s="125" t="s">
        <v>1395</v>
      </c>
      <c r="D10925" s="126" t="s">
        <v>1188</v>
      </c>
    </row>
    <row r="10926" spans="1:4" ht="30" x14ac:dyDescent="0.2">
      <c r="A10926" s="33">
        <v>39508</v>
      </c>
      <c r="B10926" s="124" t="s">
        <v>24785</v>
      </c>
      <c r="C10926" s="125" t="s">
        <v>1409</v>
      </c>
      <c r="D10926" s="126" t="s">
        <v>562</v>
      </c>
    </row>
    <row r="10927" spans="1:4" ht="30" x14ac:dyDescent="0.2">
      <c r="A10927" s="33">
        <v>39507</v>
      </c>
      <c r="B10927" s="124" t="s">
        <v>24786</v>
      </c>
      <c r="C10927" s="125" t="s">
        <v>1409</v>
      </c>
      <c r="D10927" s="126" t="s">
        <v>772</v>
      </c>
    </row>
    <row r="10928" spans="1:4" ht="30" x14ac:dyDescent="0.2">
      <c r="A10928" s="33">
        <v>7156</v>
      </c>
      <c r="B10928" s="124" t="s">
        <v>24787</v>
      </c>
      <c r="C10928" s="125" t="s">
        <v>1409</v>
      </c>
      <c r="D10928" s="126" t="s">
        <v>16957</v>
      </c>
    </row>
    <row r="10929" spans="1:4" ht="30" x14ac:dyDescent="0.2">
      <c r="A10929" s="33">
        <v>39509</v>
      </c>
      <c r="B10929" s="124" t="s">
        <v>24788</v>
      </c>
      <c r="C10929" s="125" t="s">
        <v>1409</v>
      </c>
      <c r="D10929" s="126" t="s">
        <v>550</v>
      </c>
    </row>
    <row r="10930" spans="1:4" ht="15" x14ac:dyDescent="0.2">
      <c r="A10930" s="33">
        <v>25988</v>
      </c>
      <c r="B10930" s="124" t="s">
        <v>24789</v>
      </c>
      <c r="C10930" s="125" t="s">
        <v>1409</v>
      </c>
      <c r="D10930" s="126" t="s">
        <v>5117</v>
      </c>
    </row>
    <row r="10931" spans="1:4" ht="15" x14ac:dyDescent="0.2">
      <c r="A10931" s="33">
        <v>10928</v>
      </c>
      <c r="B10931" s="124" t="s">
        <v>24790</v>
      </c>
      <c r="C10931" s="125" t="s">
        <v>1409</v>
      </c>
      <c r="D10931" s="126" t="s">
        <v>601</v>
      </c>
    </row>
    <row r="10932" spans="1:4" ht="15" x14ac:dyDescent="0.2">
      <c r="A10932" s="33">
        <v>7167</v>
      </c>
      <c r="B10932" s="124" t="s">
        <v>24791</v>
      </c>
      <c r="C10932" s="125" t="s">
        <v>1409</v>
      </c>
      <c r="D10932" s="126" t="s">
        <v>4837</v>
      </c>
    </row>
    <row r="10933" spans="1:4" ht="15" x14ac:dyDescent="0.2">
      <c r="A10933" s="33">
        <v>10933</v>
      </c>
      <c r="B10933" s="124" t="s">
        <v>24792</v>
      </c>
      <c r="C10933" s="125" t="s">
        <v>1409</v>
      </c>
      <c r="D10933" s="126" t="s">
        <v>807</v>
      </c>
    </row>
    <row r="10934" spans="1:4" ht="15" x14ac:dyDescent="0.2">
      <c r="A10934" s="33">
        <v>10927</v>
      </c>
      <c r="B10934" s="124" t="s">
        <v>24793</v>
      </c>
      <c r="C10934" s="125" t="s">
        <v>1409</v>
      </c>
      <c r="D10934" s="126" t="s">
        <v>16574</v>
      </c>
    </row>
    <row r="10935" spans="1:4" ht="15" x14ac:dyDescent="0.2">
      <c r="A10935" s="33">
        <v>7158</v>
      </c>
      <c r="B10935" s="124" t="s">
        <v>24794</v>
      </c>
      <c r="C10935" s="125" t="s">
        <v>1409</v>
      </c>
      <c r="D10935" s="126" t="s">
        <v>3956</v>
      </c>
    </row>
    <row r="10936" spans="1:4" ht="15" x14ac:dyDescent="0.2">
      <c r="A10936" s="33">
        <v>7162</v>
      </c>
      <c r="B10936" s="124" t="s">
        <v>24795</v>
      </c>
      <c r="C10936" s="125" t="s">
        <v>1409</v>
      </c>
      <c r="D10936" s="126" t="s">
        <v>1343</v>
      </c>
    </row>
    <row r="10937" spans="1:4" ht="15" x14ac:dyDescent="0.2">
      <c r="A10937" s="33">
        <v>10932</v>
      </c>
      <c r="B10937" s="124" t="s">
        <v>24796</v>
      </c>
      <c r="C10937" s="125" t="s">
        <v>1409</v>
      </c>
      <c r="D10937" s="126" t="s">
        <v>14641</v>
      </c>
    </row>
    <row r="10938" spans="1:4" ht="30" x14ac:dyDescent="0.2">
      <c r="A10938" s="33">
        <v>40706</v>
      </c>
      <c r="B10938" s="124" t="s">
        <v>24797</v>
      </c>
      <c r="C10938" s="125" t="s">
        <v>1409</v>
      </c>
      <c r="D10938" s="126" t="s">
        <v>18449</v>
      </c>
    </row>
    <row r="10939" spans="1:4" ht="30" x14ac:dyDescent="0.2">
      <c r="A10939" s="33">
        <v>10937</v>
      </c>
      <c r="B10939" s="124" t="s">
        <v>24798</v>
      </c>
      <c r="C10939" s="125" t="s">
        <v>1409</v>
      </c>
      <c r="D10939" s="126" t="s">
        <v>14668</v>
      </c>
    </row>
    <row r="10940" spans="1:4" ht="30" x14ac:dyDescent="0.2">
      <c r="A10940" s="33">
        <v>10935</v>
      </c>
      <c r="B10940" s="124" t="s">
        <v>24799</v>
      </c>
      <c r="C10940" s="125" t="s">
        <v>1409</v>
      </c>
      <c r="D10940" s="126" t="s">
        <v>17943</v>
      </c>
    </row>
    <row r="10941" spans="1:4" ht="30" x14ac:dyDescent="0.2">
      <c r="A10941" s="33">
        <v>40707</v>
      </c>
      <c r="B10941" s="124" t="s">
        <v>24800</v>
      </c>
      <c r="C10941" s="125" t="s">
        <v>1409</v>
      </c>
      <c r="D10941" s="126" t="s">
        <v>24801</v>
      </c>
    </row>
    <row r="10942" spans="1:4" ht="15" x14ac:dyDescent="0.2">
      <c r="A10942" s="33">
        <v>10931</v>
      </c>
      <c r="B10942" s="124" t="s">
        <v>24802</v>
      </c>
      <c r="C10942" s="125" t="s">
        <v>1409</v>
      </c>
      <c r="D10942" s="126" t="s">
        <v>558</v>
      </c>
    </row>
    <row r="10943" spans="1:4" ht="15" x14ac:dyDescent="0.2">
      <c r="A10943" s="33">
        <v>7164</v>
      </c>
      <c r="B10943" s="124" t="s">
        <v>24803</v>
      </c>
      <c r="C10943" s="125" t="s">
        <v>1409</v>
      </c>
      <c r="D10943" s="126" t="s">
        <v>24804</v>
      </c>
    </row>
    <row r="10944" spans="1:4" ht="15" x14ac:dyDescent="0.2">
      <c r="A10944" s="33">
        <v>36887</v>
      </c>
      <c r="B10944" s="124" t="s">
        <v>24805</v>
      </c>
      <c r="C10944" s="125" t="s">
        <v>1409</v>
      </c>
      <c r="D10944" s="126" t="s">
        <v>588</v>
      </c>
    </row>
    <row r="10945" spans="1:4" ht="30" x14ac:dyDescent="0.2">
      <c r="A10945" s="33">
        <v>34630</v>
      </c>
      <c r="B10945" s="124" t="s">
        <v>24806</v>
      </c>
      <c r="C10945" s="125" t="s">
        <v>14755</v>
      </c>
      <c r="D10945" s="126" t="s">
        <v>24807</v>
      </c>
    </row>
    <row r="10946" spans="1:4" ht="15" x14ac:dyDescent="0.2">
      <c r="A10946" s="33">
        <v>7161</v>
      </c>
      <c r="B10946" s="124" t="s">
        <v>24808</v>
      </c>
      <c r="C10946" s="125" t="s">
        <v>1409</v>
      </c>
      <c r="D10946" s="126" t="s">
        <v>315</v>
      </c>
    </row>
    <row r="10947" spans="1:4" ht="30" x14ac:dyDescent="0.2">
      <c r="A10947" s="33">
        <v>7170</v>
      </c>
      <c r="B10947" s="124" t="s">
        <v>24809</v>
      </c>
      <c r="C10947" s="125" t="s">
        <v>1409</v>
      </c>
      <c r="D10947" s="126" t="s">
        <v>292</v>
      </c>
    </row>
    <row r="10948" spans="1:4" ht="15" x14ac:dyDescent="0.2">
      <c r="A10948" s="33">
        <v>37524</v>
      </c>
      <c r="B10948" s="124" t="s">
        <v>24810</v>
      </c>
      <c r="C10948" s="125" t="s">
        <v>1394</v>
      </c>
      <c r="D10948" s="126" t="s">
        <v>400</v>
      </c>
    </row>
    <row r="10949" spans="1:4" ht="30" x14ac:dyDescent="0.2">
      <c r="A10949" s="33">
        <v>37525</v>
      </c>
      <c r="B10949" s="124" t="s">
        <v>24811</v>
      </c>
      <c r="C10949" s="125" t="s">
        <v>1394</v>
      </c>
      <c r="D10949" s="126" t="s">
        <v>13300</v>
      </c>
    </row>
    <row r="10950" spans="1:4" ht="15" x14ac:dyDescent="0.2">
      <c r="A10950" s="33">
        <v>10920</v>
      </c>
      <c r="B10950" s="124" t="s">
        <v>24812</v>
      </c>
      <c r="C10950" s="125" t="s">
        <v>1409</v>
      </c>
      <c r="D10950" s="126" t="s">
        <v>17839</v>
      </c>
    </row>
    <row r="10951" spans="1:4" ht="15" x14ac:dyDescent="0.2">
      <c r="A10951" s="33">
        <v>7238</v>
      </c>
      <c r="B10951" s="124" t="s">
        <v>24813</v>
      </c>
      <c r="C10951" s="125" t="s">
        <v>1409</v>
      </c>
      <c r="D10951" s="126" t="s">
        <v>14020</v>
      </c>
    </row>
    <row r="10952" spans="1:4" ht="15" x14ac:dyDescent="0.2">
      <c r="A10952" s="33">
        <v>7239</v>
      </c>
      <c r="B10952" s="124" t="s">
        <v>24814</v>
      </c>
      <c r="C10952" s="125" t="s">
        <v>1409</v>
      </c>
      <c r="D10952" s="126" t="s">
        <v>14021</v>
      </c>
    </row>
    <row r="10953" spans="1:4" ht="15" x14ac:dyDescent="0.2">
      <c r="A10953" s="33">
        <v>7240</v>
      </c>
      <c r="B10953" s="124" t="s">
        <v>24815</v>
      </c>
      <c r="C10953" s="125" t="s">
        <v>1409</v>
      </c>
      <c r="D10953" s="126" t="s">
        <v>5830</v>
      </c>
    </row>
    <row r="10954" spans="1:4" ht="15" x14ac:dyDescent="0.2">
      <c r="A10954" s="33">
        <v>36789</v>
      </c>
      <c r="B10954" s="124" t="s">
        <v>24816</v>
      </c>
      <c r="C10954" s="125" t="s">
        <v>14755</v>
      </c>
      <c r="D10954" s="126" t="s">
        <v>383</v>
      </c>
    </row>
    <row r="10955" spans="1:4" ht="15" x14ac:dyDescent="0.2">
      <c r="A10955" s="33">
        <v>25007</v>
      </c>
      <c r="B10955" s="124" t="s">
        <v>24817</v>
      </c>
      <c r="C10955" s="125" t="s">
        <v>1409</v>
      </c>
      <c r="D10955" s="126" t="s">
        <v>7417</v>
      </c>
    </row>
    <row r="10956" spans="1:4" ht="30" x14ac:dyDescent="0.2">
      <c r="A10956" s="33">
        <v>14171</v>
      </c>
      <c r="B10956" s="124" t="s">
        <v>24818</v>
      </c>
      <c r="C10956" s="125" t="s">
        <v>1409</v>
      </c>
      <c r="D10956" s="126" t="s">
        <v>24819</v>
      </c>
    </row>
    <row r="10957" spans="1:4" ht="15" x14ac:dyDescent="0.2">
      <c r="A10957" s="33">
        <v>14170</v>
      </c>
      <c r="B10957" s="124" t="s">
        <v>24820</v>
      </c>
      <c r="C10957" s="125" t="s">
        <v>1409</v>
      </c>
      <c r="D10957" s="126" t="s">
        <v>24821</v>
      </c>
    </row>
    <row r="10958" spans="1:4" ht="30" x14ac:dyDescent="0.2">
      <c r="A10958" s="33">
        <v>14173</v>
      </c>
      <c r="B10958" s="124" t="s">
        <v>24822</v>
      </c>
      <c r="C10958" s="125" t="s">
        <v>1409</v>
      </c>
      <c r="D10958" s="126" t="s">
        <v>13329</v>
      </c>
    </row>
    <row r="10959" spans="1:4" ht="15" x14ac:dyDescent="0.2">
      <c r="A10959" s="33">
        <v>14172</v>
      </c>
      <c r="B10959" s="124" t="s">
        <v>24823</v>
      </c>
      <c r="C10959" s="125" t="s">
        <v>1409</v>
      </c>
      <c r="D10959" s="126" t="s">
        <v>1561</v>
      </c>
    </row>
    <row r="10960" spans="1:4" ht="15" x14ac:dyDescent="0.2">
      <c r="A10960" s="33">
        <v>7243</v>
      </c>
      <c r="B10960" s="124" t="s">
        <v>24824</v>
      </c>
      <c r="C10960" s="125" t="s">
        <v>1409</v>
      </c>
      <c r="D10960" s="126" t="s">
        <v>16588</v>
      </c>
    </row>
    <row r="10961" spans="1:4" ht="30" x14ac:dyDescent="0.2">
      <c r="A10961" s="33">
        <v>11067</v>
      </c>
      <c r="B10961" s="124" t="s">
        <v>24825</v>
      </c>
      <c r="C10961" s="125" t="s">
        <v>14755</v>
      </c>
      <c r="D10961" s="126" t="s">
        <v>14023</v>
      </c>
    </row>
    <row r="10962" spans="1:4" ht="30" x14ac:dyDescent="0.2">
      <c r="A10962" s="33">
        <v>11068</v>
      </c>
      <c r="B10962" s="124" t="s">
        <v>24826</v>
      </c>
      <c r="C10962" s="125" t="s">
        <v>14755</v>
      </c>
      <c r="D10962" s="126" t="s">
        <v>14024</v>
      </c>
    </row>
    <row r="10963" spans="1:4" ht="30" x14ac:dyDescent="0.2">
      <c r="A10963" s="33">
        <v>7173</v>
      </c>
      <c r="B10963" s="124" t="s">
        <v>24827</v>
      </c>
      <c r="C10963" s="125" t="s">
        <v>1400</v>
      </c>
      <c r="D10963" s="126" t="s">
        <v>13853</v>
      </c>
    </row>
    <row r="10964" spans="1:4" ht="30" x14ac:dyDescent="0.2">
      <c r="A10964" s="33">
        <v>7175</v>
      </c>
      <c r="B10964" s="124" t="s">
        <v>24828</v>
      </c>
      <c r="C10964" s="125" t="s">
        <v>14755</v>
      </c>
      <c r="D10964" s="126" t="s">
        <v>1044</v>
      </c>
    </row>
    <row r="10965" spans="1:4" ht="30" x14ac:dyDescent="0.2">
      <c r="A10965" s="33">
        <v>40865</v>
      </c>
      <c r="B10965" s="124" t="s">
        <v>24829</v>
      </c>
      <c r="C10965" s="125" t="s">
        <v>14755</v>
      </c>
      <c r="D10965" s="126" t="s">
        <v>142</v>
      </c>
    </row>
    <row r="10966" spans="1:4" ht="15" x14ac:dyDescent="0.2">
      <c r="A10966" s="33">
        <v>7184</v>
      </c>
      <c r="B10966" s="124" t="s">
        <v>24830</v>
      </c>
      <c r="C10966" s="125" t="s">
        <v>1409</v>
      </c>
      <c r="D10966" s="126" t="s">
        <v>768</v>
      </c>
    </row>
    <row r="10967" spans="1:4" ht="15" x14ac:dyDescent="0.2">
      <c r="A10967" s="33">
        <v>34458</v>
      </c>
      <c r="B10967" s="124" t="s">
        <v>24831</v>
      </c>
      <c r="C10967" s="125" t="s">
        <v>14755</v>
      </c>
      <c r="D10967" s="126" t="s">
        <v>24832</v>
      </c>
    </row>
    <row r="10968" spans="1:4" ht="15" x14ac:dyDescent="0.2">
      <c r="A10968" s="33">
        <v>34464</v>
      </c>
      <c r="B10968" s="124" t="s">
        <v>24833</v>
      </c>
      <c r="C10968" s="125" t="s">
        <v>14755</v>
      </c>
      <c r="D10968" s="126" t="s">
        <v>24834</v>
      </c>
    </row>
    <row r="10969" spans="1:4" ht="15" x14ac:dyDescent="0.2">
      <c r="A10969" s="33">
        <v>34468</v>
      </c>
      <c r="B10969" s="124" t="s">
        <v>24835</v>
      </c>
      <c r="C10969" s="125" t="s">
        <v>14755</v>
      </c>
      <c r="D10969" s="126" t="s">
        <v>24836</v>
      </c>
    </row>
    <row r="10970" spans="1:4" ht="15" x14ac:dyDescent="0.2">
      <c r="A10970" s="33">
        <v>34473</v>
      </c>
      <c r="B10970" s="124" t="s">
        <v>24837</v>
      </c>
      <c r="C10970" s="125" t="s">
        <v>14755</v>
      </c>
      <c r="D10970" s="126" t="s">
        <v>19064</v>
      </c>
    </row>
    <row r="10971" spans="1:4" ht="15" x14ac:dyDescent="0.2">
      <c r="A10971" s="33">
        <v>34480</v>
      </c>
      <c r="B10971" s="124" t="s">
        <v>24838</v>
      </c>
      <c r="C10971" s="125" t="s">
        <v>14755</v>
      </c>
      <c r="D10971" s="126" t="s">
        <v>24839</v>
      </c>
    </row>
    <row r="10972" spans="1:4" ht="15" x14ac:dyDescent="0.2">
      <c r="A10972" s="33">
        <v>34486</v>
      </c>
      <c r="B10972" s="124" t="s">
        <v>24840</v>
      </c>
      <c r="C10972" s="125" t="s">
        <v>14755</v>
      </c>
      <c r="D10972" s="126" t="s">
        <v>24841</v>
      </c>
    </row>
    <row r="10973" spans="1:4" ht="15" x14ac:dyDescent="0.2">
      <c r="A10973" s="33">
        <v>7202</v>
      </c>
      <c r="B10973" s="124" t="s">
        <v>24842</v>
      </c>
      <c r="C10973" s="125" t="s">
        <v>1409</v>
      </c>
      <c r="D10973" s="126" t="s">
        <v>24843</v>
      </c>
    </row>
    <row r="10974" spans="1:4" ht="15" x14ac:dyDescent="0.2">
      <c r="A10974" s="33">
        <v>7190</v>
      </c>
      <c r="B10974" s="124" t="s">
        <v>24844</v>
      </c>
      <c r="C10974" s="125" t="s">
        <v>14755</v>
      </c>
      <c r="D10974" s="126" t="s">
        <v>18235</v>
      </c>
    </row>
    <row r="10975" spans="1:4" ht="15" x14ac:dyDescent="0.2">
      <c r="A10975" s="33">
        <v>34417</v>
      </c>
      <c r="B10975" s="124" t="s">
        <v>24845</v>
      </c>
      <c r="C10975" s="125" t="s">
        <v>14755</v>
      </c>
      <c r="D10975" s="126" t="s">
        <v>4095</v>
      </c>
    </row>
    <row r="10976" spans="1:4" ht="15" x14ac:dyDescent="0.2">
      <c r="A10976" s="33">
        <v>7213</v>
      </c>
      <c r="B10976" s="124" t="s">
        <v>24846</v>
      </c>
      <c r="C10976" s="125" t="s">
        <v>1409</v>
      </c>
      <c r="D10976" s="126" t="s">
        <v>5278</v>
      </c>
    </row>
    <row r="10977" spans="1:4" ht="15" x14ac:dyDescent="0.2">
      <c r="A10977" s="33">
        <v>7191</v>
      </c>
      <c r="B10977" s="124" t="s">
        <v>24846</v>
      </c>
      <c r="C10977" s="125" t="s">
        <v>14755</v>
      </c>
      <c r="D10977" s="126" t="s">
        <v>4170</v>
      </c>
    </row>
    <row r="10978" spans="1:4" ht="15" x14ac:dyDescent="0.2">
      <c r="A10978" s="33">
        <v>7195</v>
      </c>
      <c r="B10978" s="124" t="s">
        <v>24847</v>
      </c>
      <c r="C10978" s="125" t="s">
        <v>14755</v>
      </c>
      <c r="D10978" s="126" t="s">
        <v>6751</v>
      </c>
    </row>
    <row r="10979" spans="1:4" ht="15" x14ac:dyDescent="0.2">
      <c r="A10979" s="33">
        <v>7186</v>
      </c>
      <c r="B10979" s="124" t="s">
        <v>24848</v>
      </c>
      <c r="C10979" s="125" t="s">
        <v>14755</v>
      </c>
      <c r="D10979" s="126" t="s">
        <v>24849</v>
      </c>
    </row>
    <row r="10980" spans="1:4" ht="15" x14ac:dyDescent="0.2">
      <c r="A10980" s="33">
        <v>7207</v>
      </c>
      <c r="B10980" s="124" t="s">
        <v>24850</v>
      </c>
      <c r="C10980" s="125" t="s">
        <v>14755</v>
      </c>
      <c r="D10980" s="126" t="s">
        <v>24851</v>
      </c>
    </row>
    <row r="10981" spans="1:4" ht="15" x14ac:dyDescent="0.2">
      <c r="A10981" s="33">
        <v>7194</v>
      </c>
      <c r="B10981" s="124" t="s">
        <v>24850</v>
      </c>
      <c r="C10981" s="125" t="s">
        <v>1409</v>
      </c>
      <c r="D10981" s="126" t="s">
        <v>1122</v>
      </c>
    </row>
    <row r="10982" spans="1:4" ht="15" x14ac:dyDescent="0.2">
      <c r="A10982" s="33">
        <v>7197</v>
      </c>
      <c r="B10982" s="124" t="s">
        <v>24852</v>
      </c>
      <c r="C10982" s="125" t="s">
        <v>14755</v>
      </c>
      <c r="D10982" s="126" t="s">
        <v>24853</v>
      </c>
    </row>
    <row r="10983" spans="1:4" ht="15" x14ac:dyDescent="0.2">
      <c r="A10983" s="33">
        <v>7192</v>
      </c>
      <c r="B10983" s="124" t="s">
        <v>24854</v>
      </c>
      <c r="C10983" s="125" t="s">
        <v>14755</v>
      </c>
      <c r="D10983" s="126" t="s">
        <v>14036</v>
      </c>
    </row>
    <row r="10984" spans="1:4" ht="15" x14ac:dyDescent="0.2">
      <c r="A10984" s="33">
        <v>7193</v>
      </c>
      <c r="B10984" s="124" t="s">
        <v>24855</v>
      </c>
      <c r="C10984" s="125" t="s">
        <v>14755</v>
      </c>
      <c r="D10984" s="126" t="s">
        <v>24856</v>
      </c>
    </row>
    <row r="10985" spans="1:4" ht="15" x14ac:dyDescent="0.2">
      <c r="A10985" s="33">
        <v>7189</v>
      </c>
      <c r="B10985" s="124" t="s">
        <v>24857</v>
      </c>
      <c r="C10985" s="125" t="s">
        <v>14755</v>
      </c>
      <c r="D10985" s="126" t="s">
        <v>24858</v>
      </c>
    </row>
    <row r="10986" spans="1:4" ht="15" x14ac:dyDescent="0.2">
      <c r="A10986" s="33">
        <v>7198</v>
      </c>
      <c r="B10986" s="124" t="s">
        <v>24859</v>
      </c>
      <c r="C10986" s="125" t="s">
        <v>1409</v>
      </c>
      <c r="D10986" s="126" t="s">
        <v>909</v>
      </c>
    </row>
    <row r="10987" spans="1:4" ht="15" x14ac:dyDescent="0.2">
      <c r="A10987" s="33">
        <v>34402</v>
      </c>
      <c r="B10987" s="124" t="s">
        <v>24859</v>
      </c>
      <c r="C10987" s="125" t="s">
        <v>14755</v>
      </c>
      <c r="D10987" s="126" t="s">
        <v>24860</v>
      </c>
    </row>
    <row r="10988" spans="1:4" ht="15" x14ac:dyDescent="0.2">
      <c r="A10988" s="33">
        <v>7245</v>
      </c>
      <c r="B10988" s="124" t="s">
        <v>24861</v>
      </c>
      <c r="C10988" s="125" t="s">
        <v>14755</v>
      </c>
      <c r="D10988" s="126" t="s">
        <v>24862</v>
      </c>
    </row>
    <row r="10989" spans="1:4" ht="15" x14ac:dyDescent="0.2">
      <c r="A10989" s="33">
        <v>34425</v>
      </c>
      <c r="B10989" s="124" t="s">
        <v>24863</v>
      </c>
      <c r="C10989" s="125" t="s">
        <v>14755</v>
      </c>
      <c r="D10989" s="126" t="s">
        <v>24864</v>
      </c>
    </row>
    <row r="10990" spans="1:4" ht="15" x14ac:dyDescent="0.2">
      <c r="A10990" s="33">
        <v>7223</v>
      </c>
      <c r="B10990" s="124" t="s">
        <v>24865</v>
      </c>
      <c r="C10990" s="125" t="s">
        <v>14755</v>
      </c>
      <c r="D10990" s="126" t="s">
        <v>13330</v>
      </c>
    </row>
    <row r="10991" spans="1:4" ht="15" x14ac:dyDescent="0.2">
      <c r="A10991" s="33">
        <v>7234</v>
      </c>
      <c r="B10991" s="124" t="s">
        <v>24866</v>
      </c>
      <c r="C10991" s="125" t="s">
        <v>14755</v>
      </c>
      <c r="D10991" s="126" t="s">
        <v>24867</v>
      </c>
    </row>
    <row r="10992" spans="1:4" ht="15" x14ac:dyDescent="0.2">
      <c r="A10992" s="33">
        <v>7224</v>
      </c>
      <c r="B10992" s="124" t="s">
        <v>24868</v>
      </c>
      <c r="C10992" s="125" t="s">
        <v>14755</v>
      </c>
      <c r="D10992" s="126" t="s">
        <v>24869</v>
      </c>
    </row>
    <row r="10993" spans="1:4" ht="15" x14ac:dyDescent="0.2">
      <c r="A10993" s="33">
        <v>7221</v>
      </c>
      <c r="B10993" s="124" t="s">
        <v>24870</v>
      </c>
      <c r="C10993" s="125" t="s">
        <v>1409</v>
      </c>
      <c r="D10993" s="126" t="s">
        <v>24871</v>
      </c>
    </row>
    <row r="10994" spans="1:4" ht="15" x14ac:dyDescent="0.2">
      <c r="A10994" s="33">
        <v>7210</v>
      </c>
      <c r="B10994" s="124" t="s">
        <v>24870</v>
      </c>
      <c r="C10994" s="125" t="s">
        <v>14755</v>
      </c>
      <c r="D10994" s="126" t="s">
        <v>24872</v>
      </c>
    </row>
    <row r="10995" spans="1:4" ht="15" x14ac:dyDescent="0.2">
      <c r="A10995" s="33">
        <v>7225</v>
      </c>
      <c r="B10995" s="124" t="s">
        <v>24873</v>
      </c>
      <c r="C10995" s="125" t="s">
        <v>14755</v>
      </c>
      <c r="D10995" s="126" t="s">
        <v>24874</v>
      </c>
    </row>
    <row r="10996" spans="1:4" ht="15" x14ac:dyDescent="0.2">
      <c r="A10996" s="33">
        <v>7226</v>
      </c>
      <c r="B10996" s="124" t="s">
        <v>24875</v>
      </c>
      <c r="C10996" s="125" t="s">
        <v>14755</v>
      </c>
      <c r="D10996" s="126" t="s">
        <v>24876</v>
      </c>
    </row>
    <row r="10997" spans="1:4" ht="15" x14ac:dyDescent="0.2">
      <c r="A10997" s="33">
        <v>7236</v>
      </c>
      <c r="B10997" s="124" t="s">
        <v>24877</v>
      </c>
      <c r="C10997" s="125" t="s">
        <v>14755</v>
      </c>
      <c r="D10997" s="126" t="s">
        <v>24878</v>
      </c>
    </row>
    <row r="10998" spans="1:4" ht="15" x14ac:dyDescent="0.2">
      <c r="A10998" s="33">
        <v>7227</v>
      </c>
      <c r="B10998" s="124" t="s">
        <v>24879</v>
      </c>
      <c r="C10998" s="125" t="s">
        <v>14755</v>
      </c>
      <c r="D10998" s="126" t="s">
        <v>24880</v>
      </c>
    </row>
    <row r="10999" spans="1:4" ht="15" x14ac:dyDescent="0.2">
      <c r="A10999" s="33">
        <v>7212</v>
      </c>
      <c r="B10999" s="124" t="s">
        <v>24881</v>
      </c>
      <c r="C10999" s="125" t="s">
        <v>14755</v>
      </c>
      <c r="D10999" s="126" t="s">
        <v>24882</v>
      </c>
    </row>
    <row r="11000" spans="1:4" ht="15" x14ac:dyDescent="0.2">
      <c r="A11000" s="33">
        <v>7229</v>
      </c>
      <c r="B11000" s="124" t="s">
        <v>24883</v>
      </c>
      <c r="C11000" s="125" t="s">
        <v>14755</v>
      </c>
      <c r="D11000" s="126" t="s">
        <v>24884</v>
      </c>
    </row>
    <row r="11001" spans="1:4" ht="15" x14ac:dyDescent="0.2">
      <c r="A11001" s="33">
        <v>7230</v>
      </c>
      <c r="B11001" s="124" t="s">
        <v>24885</v>
      </c>
      <c r="C11001" s="125" t="s">
        <v>14755</v>
      </c>
      <c r="D11001" s="126" t="s">
        <v>24886</v>
      </c>
    </row>
    <row r="11002" spans="1:4" ht="15" x14ac:dyDescent="0.2">
      <c r="A11002" s="33">
        <v>7231</v>
      </c>
      <c r="B11002" s="124" t="s">
        <v>24887</v>
      </c>
      <c r="C11002" s="125" t="s">
        <v>14755</v>
      </c>
      <c r="D11002" s="126" t="s">
        <v>24888</v>
      </c>
    </row>
    <row r="11003" spans="1:4" ht="15" x14ac:dyDescent="0.2">
      <c r="A11003" s="33">
        <v>7220</v>
      </c>
      <c r="B11003" s="124" t="s">
        <v>24889</v>
      </c>
      <c r="C11003" s="125" t="s">
        <v>14755</v>
      </c>
      <c r="D11003" s="126" t="s">
        <v>24890</v>
      </c>
    </row>
    <row r="11004" spans="1:4" ht="15" x14ac:dyDescent="0.2">
      <c r="A11004" s="33">
        <v>34447</v>
      </c>
      <c r="B11004" s="124" t="s">
        <v>24891</v>
      </c>
      <c r="C11004" s="125" t="s">
        <v>14755</v>
      </c>
      <c r="D11004" s="126" t="s">
        <v>24892</v>
      </c>
    </row>
    <row r="11005" spans="1:4" ht="15" x14ac:dyDescent="0.2">
      <c r="A11005" s="33">
        <v>7233</v>
      </c>
      <c r="B11005" s="124" t="s">
        <v>24893</v>
      </c>
      <c r="C11005" s="125" t="s">
        <v>14755</v>
      </c>
      <c r="D11005" s="126" t="s">
        <v>24894</v>
      </c>
    </row>
    <row r="11006" spans="1:4" ht="45" x14ac:dyDescent="0.2">
      <c r="A11006" s="33">
        <v>42172</v>
      </c>
      <c r="B11006" s="124" t="s">
        <v>24895</v>
      </c>
      <c r="C11006" s="125" t="s">
        <v>1409</v>
      </c>
      <c r="D11006" s="126" t="s">
        <v>14028</v>
      </c>
    </row>
    <row r="11007" spans="1:4" ht="45" x14ac:dyDescent="0.2">
      <c r="A11007" s="33">
        <v>39520</v>
      </c>
      <c r="B11007" s="124" t="s">
        <v>24896</v>
      </c>
      <c r="C11007" s="125" t="s">
        <v>1409</v>
      </c>
      <c r="D11007" s="126" t="s">
        <v>24897</v>
      </c>
    </row>
    <row r="11008" spans="1:4" ht="45" x14ac:dyDescent="0.2">
      <c r="A11008" s="33">
        <v>39521</v>
      </c>
      <c r="B11008" s="124" t="s">
        <v>24898</v>
      </c>
      <c r="C11008" s="125" t="s">
        <v>1409</v>
      </c>
      <c r="D11008" s="126" t="s">
        <v>24899</v>
      </c>
    </row>
    <row r="11009" spans="1:4" ht="30" x14ac:dyDescent="0.2">
      <c r="A11009" s="33">
        <v>39522</v>
      </c>
      <c r="B11009" s="124" t="s">
        <v>24900</v>
      </c>
      <c r="C11009" s="125" t="s">
        <v>1409</v>
      </c>
      <c r="D11009" s="126" t="s">
        <v>24901</v>
      </c>
    </row>
    <row r="11010" spans="1:4" ht="15" x14ac:dyDescent="0.2">
      <c r="A11010" s="33">
        <v>7246</v>
      </c>
      <c r="B11010" s="124" t="s">
        <v>24902</v>
      </c>
      <c r="C11010" s="125" t="s">
        <v>14755</v>
      </c>
      <c r="D11010" s="126" t="s">
        <v>24903</v>
      </c>
    </row>
    <row r="11011" spans="1:4" ht="15" x14ac:dyDescent="0.2">
      <c r="A11011" s="33">
        <v>12869</v>
      </c>
      <c r="B11011" s="124" t="s">
        <v>24904</v>
      </c>
      <c r="C11011" s="125" t="s">
        <v>1393</v>
      </c>
      <c r="D11011" s="126" t="s">
        <v>14030</v>
      </c>
    </row>
    <row r="11012" spans="1:4" ht="15" x14ac:dyDescent="0.2">
      <c r="A11012" s="33">
        <v>41097</v>
      </c>
      <c r="B11012" s="124" t="s">
        <v>24905</v>
      </c>
      <c r="C11012" s="125" t="s">
        <v>1397</v>
      </c>
      <c r="D11012" s="126" t="s">
        <v>14031</v>
      </c>
    </row>
    <row r="11013" spans="1:4" ht="30" x14ac:dyDescent="0.2">
      <c r="A11013" s="33">
        <v>1574</v>
      </c>
      <c r="B11013" s="124" t="s">
        <v>24906</v>
      </c>
      <c r="C11013" s="125" t="s">
        <v>14755</v>
      </c>
      <c r="D11013" s="126" t="s">
        <v>82</v>
      </c>
    </row>
    <row r="11014" spans="1:4" ht="30" x14ac:dyDescent="0.2">
      <c r="A11014" s="33">
        <v>1581</v>
      </c>
      <c r="B11014" s="124" t="s">
        <v>24907</v>
      </c>
      <c r="C11014" s="125" t="s">
        <v>14755</v>
      </c>
      <c r="D11014" s="126" t="s">
        <v>14032</v>
      </c>
    </row>
    <row r="11015" spans="1:4" ht="30" x14ac:dyDescent="0.2">
      <c r="A11015" s="33">
        <v>1575</v>
      </c>
      <c r="B11015" s="124" t="s">
        <v>24908</v>
      </c>
      <c r="C11015" s="125" t="s">
        <v>14755</v>
      </c>
      <c r="D11015" s="126" t="s">
        <v>13368</v>
      </c>
    </row>
    <row r="11016" spans="1:4" ht="30" x14ac:dyDescent="0.2">
      <c r="A11016" s="33">
        <v>1570</v>
      </c>
      <c r="B11016" s="124" t="s">
        <v>24909</v>
      </c>
      <c r="C11016" s="125" t="s">
        <v>14755</v>
      </c>
      <c r="D11016" s="126" t="s">
        <v>225</v>
      </c>
    </row>
    <row r="11017" spans="1:4" ht="30" x14ac:dyDescent="0.2">
      <c r="A11017" s="33">
        <v>1576</v>
      </c>
      <c r="B11017" s="124" t="s">
        <v>24910</v>
      </c>
      <c r="C11017" s="125" t="s">
        <v>14755</v>
      </c>
      <c r="D11017" s="126" t="s">
        <v>295</v>
      </c>
    </row>
    <row r="11018" spans="1:4" ht="30" x14ac:dyDescent="0.2">
      <c r="A11018" s="33">
        <v>1577</v>
      </c>
      <c r="B11018" s="124" t="s">
        <v>24911</v>
      </c>
      <c r="C11018" s="125" t="s">
        <v>14755</v>
      </c>
      <c r="D11018" s="126" t="s">
        <v>276</v>
      </c>
    </row>
    <row r="11019" spans="1:4" ht="30" x14ac:dyDescent="0.2">
      <c r="A11019" s="33">
        <v>1571</v>
      </c>
      <c r="B11019" s="124" t="s">
        <v>24912</v>
      </c>
      <c r="C11019" s="125" t="s">
        <v>14755</v>
      </c>
      <c r="D11019" s="126" t="s">
        <v>140</v>
      </c>
    </row>
    <row r="11020" spans="1:4" ht="30" x14ac:dyDescent="0.2">
      <c r="A11020" s="33">
        <v>1578</v>
      </c>
      <c r="B11020" s="124" t="s">
        <v>24913</v>
      </c>
      <c r="C11020" s="125" t="s">
        <v>14755</v>
      </c>
      <c r="D11020" s="126" t="s">
        <v>286</v>
      </c>
    </row>
    <row r="11021" spans="1:4" ht="30" x14ac:dyDescent="0.2">
      <c r="A11021" s="33">
        <v>1573</v>
      </c>
      <c r="B11021" s="124" t="s">
        <v>24914</v>
      </c>
      <c r="C11021" s="125" t="s">
        <v>14755</v>
      </c>
      <c r="D11021" s="126" t="s">
        <v>269</v>
      </c>
    </row>
    <row r="11022" spans="1:4" ht="30" x14ac:dyDescent="0.2">
      <c r="A11022" s="33">
        <v>1579</v>
      </c>
      <c r="B11022" s="124" t="s">
        <v>24915</v>
      </c>
      <c r="C11022" s="125" t="s">
        <v>14755</v>
      </c>
      <c r="D11022" s="126" t="s">
        <v>285</v>
      </c>
    </row>
    <row r="11023" spans="1:4" ht="30" x14ac:dyDescent="0.2">
      <c r="A11023" s="33">
        <v>1580</v>
      </c>
      <c r="B11023" s="124" t="s">
        <v>24916</v>
      </c>
      <c r="C11023" s="125" t="s">
        <v>14755</v>
      </c>
      <c r="D11023" s="126" t="s">
        <v>1087</v>
      </c>
    </row>
    <row r="11024" spans="1:4" ht="30" x14ac:dyDescent="0.2">
      <c r="A11024" s="33">
        <v>7571</v>
      </c>
      <c r="B11024" s="124" t="s">
        <v>24917</v>
      </c>
      <c r="C11024" s="125" t="s">
        <v>14755</v>
      </c>
      <c r="D11024" s="126" t="s">
        <v>3812</v>
      </c>
    </row>
    <row r="11025" spans="1:4" ht="15" x14ac:dyDescent="0.2">
      <c r="A11025" s="33">
        <v>39321</v>
      </c>
      <c r="B11025" s="124" t="s">
        <v>24918</v>
      </c>
      <c r="C11025" s="125" t="s">
        <v>14755</v>
      </c>
      <c r="D11025" s="126" t="s">
        <v>13928</v>
      </c>
    </row>
    <row r="11026" spans="1:4" ht="15" x14ac:dyDescent="0.2">
      <c r="A11026" s="33">
        <v>39319</v>
      </c>
      <c r="B11026" s="124" t="s">
        <v>24919</v>
      </c>
      <c r="C11026" s="125" t="s">
        <v>14755</v>
      </c>
      <c r="D11026" s="126" t="s">
        <v>1105</v>
      </c>
    </row>
    <row r="11027" spans="1:4" ht="15" x14ac:dyDescent="0.2">
      <c r="A11027" s="33">
        <v>39320</v>
      </c>
      <c r="B11027" s="124" t="s">
        <v>24920</v>
      </c>
      <c r="C11027" s="125" t="s">
        <v>14755</v>
      </c>
      <c r="D11027" s="126" t="s">
        <v>7342</v>
      </c>
    </row>
    <row r="11028" spans="1:4" ht="15" x14ac:dyDescent="0.2">
      <c r="A11028" s="33">
        <v>1591</v>
      </c>
      <c r="B11028" s="124" t="s">
        <v>24921</v>
      </c>
      <c r="C11028" s="125" t="s">
        <v>14755</v>
      </c>
      <c r="D11028" s="126" t="s">
        <v>1310</v>
      </c>
    </row>
    <row r="11029" spans="1:4" ht="15" x14ac:dyDescent="0.2">
      <c r="A11029" s="33">
        <v>1547</v>
      </c>
      <c r="B11029" s="124" t="s">
        <v>24922</v>
      </c>
      <c r="C11029" s="125" t="s">
        <v>14755</v>
      </c>
      <c r="D11029" s="126" t="s">
        <v>962</v>
      </c>
    </row>
    <row r="11030" spans="1:4" ht="15" x14ac:dyDescent="0.2">
      <c r="A11030" s="33">
        <v>38196</v>
      </c>
      <c r="B11030" s="124" t="s">
        <v>24923</v>
      </c>
      <c r="C11030" s="125" t="s">
        <v>14755</v>
      </c>
      <c r="D11030" s="126" t="s">
        <v>883</v>
      </c>
    </row>
    <row r="11031" spans="1:4" ht="15" x14ac:dyDescent="0.2">
      <c r="A11031" s="33">
        <v>1543</v>
      </c>
      <c r="B11031" s="124" t="s">
        <v>24924</v>
      </c>
      <c r="C11031" s="125" t="s">
        <v>14755</v>
      </c>
      <c r="D11031" s="126" t="s">
        <v>14034</v>
      </c>
    </row>
    <row r="11032" spans="1:4" ht="15" x14ac:dyDescent="0.2">
      <c r="A11032" s="33">
        <v>1585</v>
      </c>
      <c r="B11032" s="124" t="s">
        <v>24925</v>
      </c>
      <c r="C11032" s="125" t="s">
        <v>14755</v>
      </c>
      <c r="D11032" s="126" t="s">
        <v>286</v>
      </c>
    </row>
    <row r="11033" spans="1:4" ht="15" x14ac:dyDescent="0.2">
      <c r="A11033" s="33">
        <v>1593</v>
      </c>
      <c r="B11033" s="124" t="s">
        <v>24926</v>
      </c>
      <c r="C11033" s="125" t="s">
        <v>14755</v>
      </c>
      <c r="D11033" s="126" t="s">
        <v>4854</v>
      </c>
    </row>
    <row r="11034" spans="1:4" ht="15" x14ac:dyDescent="0.2">
      <c r="A11034" s="33">
        <v>11838</v>
      </c>
      <c r="B11034" s="124" t="s">
        <v>24927</v>
      </c>
      <c r="C11034" s="125" t="s">
        <v>14755</v>
      </c>
      <c r="D11034" s="126" t="s">
        <v>14035</v>
      </c>
    </row>
    <row r="11035" spans="1:4" ht="15" x14ac:dyDescent="0.2">
      <c r="A11035" s="33">
        <v>1594</v>
      </c>
      <c r="B11035" s="124" t="s">
        <v>24928</v>
      </c>
      <c r="C11035" s="125" t="s">
        <v>14755</v>
      </c>
      <c r="D11035" s="126" t="s">
        <v>2766</v>
      </c>
    </row>
    <row r="11036" spans="1:4" ht="15" x14ac:dyDescent="0.2">
      <c r="A11036" s="33">
        <v>1586</v>
      </c>
      <c r="B11036" s="124" t="s">
        <v>24929</v>
      </c>
      <c r="C11036" s="125" t="s">
        <v>14755</v>
      </c>
      <c r="D11036" s="126" t="s">
        <v>1212</v>
      </c>
    </row>
    <row r="11037" spans="1:4" ht="15" x14ac:dyDescent="0.2">
      <c r="A11037" s="33">
        <v>11839</v>
      </c>
      <c r="B11037" s="124" t="s">
        <v>24930</v>
      </c>
      <c r="C11037" s="125" t="s">
        <v>14755</v>
      </c>
      <c r="D11037" s="126" t="s">
        <v>5849</v>
      </c>
    </row>
    <row r="11038" spans="1:4" ht="15" x14ac:dyDescent="0.2">
      <c r="A11038" s="33">
        <v>1587</v>
      </c>
      <c r="B11038" s="124" t="s">
        <v>24931</v>
      </c>
      <c r="C11038" s="125" t="s">
        <v>14755</v>
      </c>
      <c r="D11038" s="126" t="s">
        <v>922</v>
      </c>
    </row>
    <row r="11039" spans="1:4" ht="15" x14ac:dyDescent="0.2">
      <c r="A11039" s="33">
        <v>1545</v>
      </c>
      <c r="B11039" s="124" t="s">
        <v>24932</v>
      </c>
      <c r="C11039" s="125" t="s">
        <v>14755</v>
      </c>
      <c r="D11039" s="126" t="s">
        <v>2332</v>
      </c>
    </row>
    <row r="11040" spans="1:4" ht="15" x14ac:dyDescent="0.2">
      <c r="A11040" s="33">
        <v>1588</v>
      </c>
      <c r="B11040" s="124" t="s">
        <v>24933</v>
      </c>
      <c r="C11040" s="125" t="s">
        <v>14755</v>
      </c>
      <c r="D11040" s="126" t="s">
        <v>2323</v>
      </c>
    </row>
    <row r="11041" spans="1:4" ht="15" x14ac:dyDescent="0.2">
      <c r="A11041" s="33">
        <v>1535</v>
      </c>
      <c r="B11041" s="124" t="s">
        <v>24934</v>
      </c>
      <c r="C11041" s="125" t="s">
        <v>14755</v>
      </c>
      <c r="D11041" s="126" t="s">
        <v>672</v>
      </c>
    </row>
    <row r="11042" spans="1:4" ht="15" x14ac:dyDescent="0.2">
      <c r="A11042" s="33">
        <v>1589</v>
      </c>
      <c r="B11042" s="124" t="s">
        <v>24935</v>
      </c>
      <c r="C11042" s="125" t="s">
        <v>14755</v>
      </c>
      <c r="D11042" s="126" t="s">
        <v>398</v>
      </c>
    </row>
    <row r="11043" spans="1:4" ht="15" x14ac:dyDescent="0.2">
      <c r="A11043" s="33">
        <v>1546</v>
      </c>
      <c r="B11043" s="124" t="s">
        <v>24936</v>
      </c>
      <c r="C11043" s="125" t="s">
        <v>14755</v>
      </c>
      <c r="D11043" s="126" t="s">
        <v>14036</v>
      </c>
    </row>
    <row r="11044" spans="1:4" ht="15" x14ac:dyDescent="0.2">
      <c r="A11044" s="33">
        <v>1590</v>
      </c>
      <c r="B11044" s="124" t="s">
        <v>24937</v>
      </c>
      <c r="C11044" s="125" t="s">
        <v>14755</v>
      </c>
      <c r="D11044" s="126" t="s">
        <v>953</v>
      </c>
    </row>
    <row r="11045" spans="1:4" ht="15" x14ac:dyDescent="0.2">
      <c r="A11045" s="33">
        <v>1542</v>
      </c>
      <c r="B11045" s="124" t="s">
        <v>24938</v>
      </c>
      <c r="C11045" s="125" t="s">
        <v>14755</v>
      </c>
      <c r="D11045" s="126" t="s">
        <v>393</v>
      </c>
    </row>
    <row r="11046" spans="1:4" ht="30" x14ac:dyDescent="0.2">
      <c r="A11046" s="33">
        <v>38415</v>
      </c>
      <c r="B11046" s="124" t="s">
        <v>24939</v>
      </c>
      <c r="C11046" s="125" t="s">
        <v>14755</v>
      </c>
      <c r="D11046" s="126" t="s">
        <v>24940</v>
      </c>
    </row>
    <row r="11047" spans="1:4" ht="30" x14ac:dyDescent="0.2">
      <c r="A11047" s="33">
        <v>38414</v>
      </c>
      <c r="B11047" s="124" t="s">
        <v>24941</v>
      </c>
      <c r="C11047" s="125" t="s">
        <v>14755</v>
      </c>
      <c r="D11047" s="126" t="s">
        <v>24942</v>
      </c>
    </row>
    <row r="11048" spans="1:4" ht="15" x14ac:dyDescent="0.2">
      <c r="A11048" s="33">
        <v>38128</v>
      </c>
      <c r="B11048" s="124" t="s">
        <v>24943</v>
      </c>
      <c r="C11048" s="125" t="s">
        <v>1395</v>
      </c>
      <c r="D11048" s="126" t="s">
        <v>137</v>
      </c>
    </row>
    <row r="11049" spans="1:4" ht="15" x14ac:dyDescent="0.2">
      <c r="A11049" s="33">
        <v>7253</v>
      </c>
      <c r="B11049" s="124" t="s">
        <v>24944</v>
      </c>
      <c r="C11049" s="125" t="s">
        <v>1407</v>
      </c>
      <c r="D11049" s="126" t="s">
        <v>1290</v>
      </c>
    </row>
    <row r="11050" spans="1:4" ht="15" x14ac:dyDescent="0.2">
      <c r="A11050" s="33">
        <v>4806</v>
      </c>
      <c r="B11050" s="124" t="s">
        <v>24945</v>
      </c>
      <c r="C11050" s="125" t="s">
        <v>1394</v>
      </c>
      <c r="D11050" s="126" t="s">
        <v>531</v>
      </c>
    </row>
    <row r="11051" spans="1:4" ht="15" x14ac:dyDescent="0.2">
      <c r="A11051" s="33">
        <v>34401</v>
      </c>
      <c r="B11051" s="124" t="s">
        <v>24946</v>
      </c>
      <c r="C11051" s="125" t="s">
        <v>14755</v>
      </c>
      <c r="D11051" s="126" t="s">
        <v>1091</v>
      </c>
    </row>
    <row r="11052" spans="1:4" ht="15" x14ac:dyDescent="0.2">
      <c r="A11052" s="33">
        <v>7258</v>
      </c>
      <c r="B11052" s="124" t="s">
        <v>24947</v>
      </c>
      <c r="C11052" s="125" t="s">
        <v>14755</v>
      </c>
      <c r="D11052" s="126" t="s">
        <v>101</v>
      </c>
    </row>
    <row r="11053" spans="1:4" ht="15" x14ac:dyDescent="0.2">
      <c r="A11053" s="33">
        <v>7260</v>
      </c>
      <c r="B11053" s="124" t="s">
        <v>24948</v>
      </c>
      <c r="C11053" s="125" t="s">
        <v>14755</v>
      </c>
      <c r="D11053" s="126" t="s">
        <v>204</v>
      </c>
    </row>
    <row r="11054" spans="1:4" ht="15" x14ac:dyDescent="0.2">
      <c r="A11054" s="33">
        <v>7256</v>
      </c>
      <c r="B11054" s="124" t="s">
        <v>24949</v>
      </c>
      <c r="C11054" s="125" t="s">
        <v>14755</v>
      </c>
      <c r="D11054" s="126" t="s">
        <v>230</v>
      </c>
    </row>
    <row r="11055" spans="1:4" ht="15" x14ac:dyDescent="0.2">
      <c r="A11055" s="33">
        <v>34400</v>
      </c>
      <c r="B11055" s="124" t="s">
        <v>24950</v>
      </c>
      <c r="C11055" s="125" t="s">
        <v>14755</v>
      </c>
      <c r="D11055" s="126" t="s">
        <v>327</v>
      </c>
    </row>
    <row r="11056" spans="1:4" ht="15" x14ac:dyDescent="0.2">
      <c r="A11056" s="33">
        <v>10617</v>
      </c>
      <c r="B11056" s="124" t="s">
        <v>24951</v>
      </c>
      <c r="C11056" s="125" t="s">
        <v>14755</v>
      </c>
      <c r="D11056" s="126" t="s">
        <v>13640</v>
      </c>
    </row>
    <row r="11057" spans="1:4" ht="15" x14ac:dyDescent="0.2">
      <c r="A11057" s="33">
        <v>7274</v>
      </c>
      <c r="B11057" s="124" t="s">
        <v>24952</v>
      </c>
      <c r="C11057" s="125" t="s">
        <v>14755</v>
      </c>
      <c r="D11057" s="126" t="s">
        <v>14675</v>
      </c>
    </row>
    <row r="11058" spans="1:4" ht="15" x14ac:dyDescent="0.2">
      <c r="A11058" s="33">
        <v>7284</v>
      </c>
      <c r="B11058" s="124" t="s">
        <v>24953</v>
      </c>
      <c r="C11058" s="125" t="s">
        <v>14755</v>
      </c>
      <c r="D11058" s="126" t="s">
        <v>24954</v>
      </c>
    </row>
    <row r="11059" spans="1:4" ht="15" x14ac:dyDescent="0.2">
      <c r="A11059" s="33">
        <v>11663</v>
      </c>
      <c r="B11059" s="124" t="s">
        <v>24955</v>
      </c>
      <c r="C11059" s="125" t="s">
        <v>14755</v>
      </c>
      <c r="D11059" s="126" t="s">
        <v>24956</v>
      </c>
    </row>
    <row r="11060" spans="1:4" ht="30" x14ac:dyDescent="0.2">
      <c r="A11060" s="33">
        <v>38121</v>
      </c>
      <c r="B11060" s="124" t="s">
        <v>24957</v>
      </c>
      <c r="C11060" s="125" t="s">
        <v>1396</v>
      </c>
      <c r="D11060" s="126" t="s">
        <v>973</v>
      </c>
    </row>
    <row r="11061" spans="1:4" ht="15" x14ac:dyDescent="0.2">
      <c r="A11061" s="33">
        <v>7343</v>
      </c>
      <c r="B11061" s="124" t="s">
        <v>24958</v>
      </c>
      <c r="C11061" s="125" t="s">
        <v>1396</v>
      </c>
      <c r="D11061" s="126" t="s">
        <v>13499</v>
      </c>
    </row>
    <row r="11062" spans="1:4" ht="15" x14ac:dyDescent="0.2">
      <c r="A11062" s="33">
        <v>7287</v>
      </c>
      <c r="B11062" s="124" t="s">
        <v>24959</v>
      </c>
      <c r="C11062" s="125" t="s">
        <v>1405</v>
      </c>
      <c r="D11062" s="126" t="s">
        <v>24960</v>
      </c>
    </row>
    <row r="11063" spans="1:4" ht="15" x14ac:dyDescent="0.2">
      <c r="A11063" s="33">
        <v>7350</v>
      </c>
      <c r="B11063" s="124" t="s">
        <v>24961</v>
      </c>
      <c r="C11063" s="125" t="s">
        <v>1396</v>
      </c>
      <c r="D11063" s="126" t="s">
        <v>1312</v>
      </c>
    </row>
    <row r="11064" spans="1:4" ht="15" x14ac:dyDescent="0.2">
      <c r="A11064" s="33">
        <v>7348</v>
      </c>
      <c r="B11064" s="124" t="s">
        <v>24962</v>
      </c>
      <c r="C11064" s="125" t="s">
        <v>1396</v>
      </c>
      <c r="D11064" s="126" t="s">
        <v>872</v>
      </c>
    </row>
    <row r="11065" spans="1:4" ht="15" x14ac:dyDescent="0.2">
      <c r="A11065" s="33">
        <v>7347</v>
      </c>
      <c r="B11065" s="124" t="s">
        <v>24962</v>
      </c>
      <c r="C11065" s="125" t="s">
        <v>1405</v>
      </c>
      <c r="D11065" s="126" t="s">
        <v>13922</v>
      </c>
    </row>
    <row r="11066" spans="1:4" ht="15" x14ac:dyDescent="0.2">
      <c r="A11066" s="33">
        <v>7355</v>
      </c>
      <c r="B11066" s="124" t="s">
        <v>24963</v>
      </c>
      <c r="C11066" s="125" t="s">
        <v>1405</v>
      </c>
      <c r="D11066" s="126" t="s">
        <v>23590</v>
      </c>
    </row>
    <row r="11067" spans="1:4" ht="15" x14ac:dyDescent="0.2">
      <c r="A11067" s="33">
        <v>7356</v>
      </c>
      <c r="B11067" s="124" t="s">
        <v>24964</v>
      </c>
      <c r="C11067" s="125" t="s">
        <v>1396</v>
      </c>
      <c r="D11067" s="126" t="s">
        <v>14370</v>
      </c>
    </row>
    <row r="11068" spans="1:4" ht="30" x14ac:dyDescent="0.2">
      <c r="A11068" s="33">
        <v>7313</v>
      </c>
      <c r="B11068" s="124" t="s">
        <v>24965</v>
      </c>
      <c r="C11068" s="125" t="s">
        <v>1396</v>
      </c>
      <c r="D11068" s="126" t="s">
        <v>13533</v>
      </c>
    </row>
    <row r="11069" spans="1:4" ht="15" x14ac:dyDescent="0.2">
      <c r="A11069" s="33">
        <v>7319</v>
      </c>
      <c r="B11069" s="124" t="s">
        <v>24966</v>
      </c>
      <c r="C11069" s="125" t="s">
        <v>1396</v>
      </c>
      <c r="D11069" s="126" t="s">
        <v>499</v>
      </c>
    </row>
    <row r="11070" spans="1:4" ht="15" x14ac:dyDescent="0.2">
      <c r="A11070" s="33">
        <v>38119</v>
      </c>
      <c r="B11070" s="124" t="s">
        <v>24967</v>
      </c>
      <c r="C11070" s="125" t="s">
        <v>1396</v>
      </c>
      <c r="D11070" s="126" t="s">
        <v>14012</v>
      </c>
    </row>
    <row r="11071" spans="1:4" ht="15" x14ac:dyDescent="0.2">
      <c r="A11071" s="33">
        <v>7314</v>
      </c>
      <c r="B11071" s="124" t="s">
        <v>24968</v>
      </c>
      <c r="C11071" s="125" t="s">
        <v>1396</v>
      </c>
      <c r="D11071" s="126" t="s">
        <v>14037</v>
      </c>
    </row>
    <row r="11072" spans="1:4" ht="15" x14ac:dyDescent="0.2">
      <c r="A11072" s="33">
        <v>38131</v>
      </c>
      <c r="B11072" s="124" t="s">
        <v>24969</v>
      </c>
      <c r="C11072" s="125" t="s">
        <v>1396</v>
      </c>
      <c r="D11072" s="126" t="s">
        <v>14038</v>
      </c>
    </row>
    <row r="11073" spans="1:4" ht="15" x14ac:dyDescent="0.2">
      <c r="A11073" s="33">
        <v>7304</v>
      </c>
      <c r="B11073" s="124" t="s">
        <v>24970</v>
      </c>
      <c r="C11073" s="125" t="s">
        <v>1396</v>
      </c>
      <c r="D11073" s="126" t="s">
        <v>16334</v>
      </c>
    </row>
    <row r="11074" spans="1:4" ht="15" x14ac:dyDescent="0.2">
      <c r="A11074" s="33">
        <v>7293</v>
      </c>
      <c r="B11074" s="124" t="s">
        <v>24971</v>
      </c>
      <c r="C11074" s="125" t="s">
        <v>1396</v>
      </c>
      <c r="D11074" s="126" t="s">
        <v>13738</v>
      </c>
    </row>
    <row r="11075" spans="1:4" ht="15" x14ac:dyDescent="0.2">
      <c r="A11075" s="33">
        <v>7311</v>
      </c>
      <c r="B11075" s="124" t="s">
        <v>24972</v>
      </c>
      <c r="C11075" s="125" t="s">
        <v>1396</v>
      </c>
      <c r="D11075" s="126" t="s">
        <v>423</v>
      </c>
    </row>
    <row r="11076" spans="1:4" ht="15" x14ac:dyDescent="0.2">
      <c r="A11076" s="33">
        <v>7292</v>
      </c>
      <c r="B11076" s="124" t="s">
        <v>24973</v>
      </c>
      <c r="C11076" s="125" t="s">
        <v>1396</v>
      </c>
      <c r="D11076" s="126" t="s">
        <v>20427</v>
      </c>
    </row>
    <row r="11077" spans="1:4" ht="15" x14ac:dyDescent="0.2">
      <c r="A11077" s="33">
        <v>7288</v>
      </c>
      <c r="B11077" s="124" t="s">
        <v>24974</v>
      </c>
      <c r="C11077" s="125" t="s">
        <v>1396</v>
      </c>
      <c r="D11077" s="126" t="s">
        <v>17776</v>
      </c>
    </row>
    <row r="11078" spans="1:4" ht="15" x14ac:dyDescent="0.2">
      <c r="A11078" s="33">
        <v>35693</v>
      </c>
      <c r="B11078" s="124" t="s">
        <v>24975</v>
      </c>
      <c r="C11078" s="125" t="s">
        <v>1396</v>
      </c>
      <c r="D11078" s="126" t="s">
        <v>352</v>
      </c>
    </row>
    <row r="11079" spans="1:4" ht="15" x14ac:dyDescent="0.2">
      <c r="A11079" s="33">
        <v>35692</v>
      </c>
      <c r="B11079" s="124" t="s">
        <v>24976</v>
      </c>
      <c r="C11079" s="125" t="s">
        <v>1396</v>
      </c>
      <c r="D11079" s="126" t="s">
        <v>13779</v>
      </c>
    </row>
    <row r="11080" spans="1:4" ht="15" x14ac:dyDescent="0.2">
      <c r="A11080" s="33">
        <v>7344</v>
      </c>
      <c r="B11080" s="124" t="s">
        <v>24977</v>
      </c>
      <c r="C11080" s="125" t="s">
        <v>1405</v>
      </c>
      <c r="D11080" s="126" t="s">
        <v>6831</v>
      </c>
    </row>
    <row r="11081" spans="1:4" ht="15" x14ac:dyDescent="0.2">
      <c r="A11081" s="33">
        <v>7345</v>
      </c>
      <c r="B11081" s="124" t="s">
        <v>24978</v>
      </c>
      <c r="C11081" s="125" t="s">
        <v>1396</v>
      </c>
      <c r="D11081" s="126" t="s">
        <v>14200</v>
      </c>
    </row>
    <row r="11082" spans="1:4" ht="15" x14ac:dyDescent="0.2">
      <c r="A11082" s="33">
        <v>35691</v>
      </c>
      <c r="B11082" s="124" t="s">
        <v>24979</v>
      </c>
      <c r="C11082" s="125" t="s">
        <v>1396</v>
      </c>
      <c r="D11082" s="126" t="s">
        <v>24980</v>
      </c>
    </row>
    <row r="11083" spans="1:4" ht="15" x14ac:dyDescent="0.2">
      <c r="A11083" s="33">
        <v>7342</v>
      </c>
      <c r="B11083" s="124" t="s">
        <v>24981</v>
      </c>
      <c r="C11083" s="125" t="s">
        <v>1395</v>
      </c>
      <c r="D11083" s="126" t="s">
        <v>792</v>
      </c>
    </row>
    <row r="11084" spans="1:4" ht="15" x14ac:dyDescent="0.2">
      <c r="A11084" s="33">
        <v>7306</v>
      </c>
      <c r="B11084" s="124" t="s">
        <v>24982</v>
      </c>
      <c r="C11084" s="125" t="s">
        <v>1396</v>
      </c>
      <c r="D11084" s="126" t="s">
        <v>19044</v>
      </c>
    </row>
    <row r="11085" spans="1:4" ht="15" x14ac:dyDescent="0.2">
      <c r="A11085" s="33">
        <v>154</v>
      </c>
      <c r="B11085" s="124" t="s">
        <v>24983</v>
      </c>
      <c r="C11085" s="125" t="s">
        <v>1396</v>
      </c>
      <c r="D11085" s="126" t="s">
        <v>14040</v>
      </c>
    </row>
    <row r="11086" spans="1:4" ht="15" x14ac:dyDescent="0.2">
      <c r="A11086" s="33">
        <v>7338</v>
      </c>
      <c r="B11086" s="124" t="s">
        <v>24984</v>
      </c>
      <c r="C11086" s="125" t="s">
        <v>1395</v>
      </c>
      <c r="D11086" s="126" t="s">
        <v>7562</v>
      </c>
    </row>
    <row r="11087" spans="1:4" ht="30" x14ac:dyDescent="0.2">
      <c r="A11087" s="33">
        <v>39574</v>
      </c>
      <c r="B11087" s="124" t="s">
        <v>24985</v>
      </c>
      <c r="C11087" s="125" t="s">
        <v>14755</v>
      </c>
      <c r="D11087" s="126" t="s">
        <v>331</v>
      </c>
    </row>
    <row r="11088" spans="1:4" ht="15" x14ac:dyDescent="0.2">
      <c r="A11088" s="33">
        <v>11060</v>
      </c>
      <c r="B11088" s="124" t="s">
        <v>24986</v>
      </c>
      <c r="C11088" s="125" t="s">
        <v>14755</v>
      </c>
      <c r="D11088" s="126" t="s">
        <v>16286</v>
      </c>
    </row>
    <row r="11089" spans="1:4" ht="15" x14ac:dyDescent="0.2">
      <c r="A11089" s="33">
        <v>37401</v>
      </c>
      <c r="B11089" s="124" t="s">
        <v>24987</v>
      </c>
      <c r="C11089" s="125" t="s">
        <v>14755</v>
      </c>
      <c r="D11089" s="126" t="s">
        <v>549</v>
      </c>
    </row>
    <row r="11090" spans="1:4" ht="15" x14ac:dyDescent="0.2">
      <c r="A11090" s="33">
        <v>7525</v>
      </c>
      <c r="B11090" s="124" t="s">
        <v>24988</v>
      </c>
      <c r="C11090" s="125" t="s">
        <v>14755</v>
      </c>
      <c r="D11090" s="126" t="s">
        <v>898</v>
      </c>
    </row>
    <row r="11091" spans="1:4" ht="15" x14ac:dyDescent="0.2">
      <c r="A11091" s="33">
        <v>7524</v>
      </c>
      <c r="B11091" s="124" t="s">
        <v>24989</v>
      </c>
      <c r="C11091" s="125" t="s">
        <v>14755</v>
      </c>
      <c r="D11091" s="126" t="s">
        <v>14627</v>
      </c>
    </row>
    <row r="11092" spans="1:4" ht="15" x14ac:dyDescent="0.2">
      <c r="A11092" s="33">
        <v>38105</v>
      </c>
      <c r="B11092" s="124" t="s">
        <v>24990</v>
      </c>
      <c r="C11092" s="125" t="s">
        <v>14755</v>
      </c>
      <c r="D11092" s="126" t="s">
        <v>536</v>
      </c>
    </row>
    <row r="11093" spans="1:4" ht="30" x14ac:dyDescent="0.2">
      <c r="A11093" s="33">
        <v>38084</v>
      </c>
      <c r="B11093" s="124" t="s">
        <v>24991</v>
      </c>
      <c r="C11093" s="125" t="s">
        <v>14755</v>
      </c>
      <c r="D11093" s="126" t="s">
        <v>7436</v>
      </c>
    </row>
    <row r="11094" spans="1:4" ht="15" x14ac:dyDescent="0.2">
      <c r="A11094" s="33">
        <v>38103</v>
      </c>
      <c r="B11094" s="124" t="s">
        <v>24992</v>
      </c>
      <c r="C11094" s="125" t="s">
        <v>14755</v>
      </c>
      <c r="D11094" s="126" t="s">
        <v>17903</v>
      </c>
    </row>
    <row r="11095" spans="1:4" ht="15" x14ac:dyDescent="0.2">
      <c r="A11095" s="33">
        <v>38082</v>
      </c>
      <c r="B11095" s="124" t="s">
        <v>24993</v>
      </c>
      <c r="C11095" s="125" t="s">
        <v>14755</v>
      </c>
      <c r="D11095" s="126" t="s">
        <v>16269</v>
      </c>
    </row>
    <row r="11096" spans="1:4" ht="15" x14ac:dyDescent="0.2">
      <c r="A11096" s="33">
        <v>38104</v>
      </c>
      <c r="B11096" s="124" t="s">
        <v>24994</v>
      </c>
      <c r="C11096" s="125" t="s">
        <v>14755</v>
      </c>
      <c r="D11096" s="126" t="s">
        <v>24995</v>
      </c>
    </row>
    <row r="11097" spans="1:4" ht="15" x14ac:dyDescent="0.2">
      <c r="A11097" s="33">
        <v>38083</v>
      </c>
      <c r="B11097" s="124" t="s">
        <v>24996</v>
      </c>
      <c r="C11097" s="125" t="s">
        <v>14755</v>
      </c>
      <c r="D11097" s="126" t="s">
        <v>668</v>
      </c>
    </row>
    <row r="11098" spans="1:4" ht="15" x14ac:dyDescent="0.2">
      <c r="A11098" s="33">
        <v>38101</v>
      </c>
      <c r="B11098" s="124" t="s">
        <v>24997</v>
      </c>
      <c r="C11098" s="125" t="s">
        <v>14755</v>
      </c>
      <c r="D11098" s="126" t="s">
        <v>565</v>
      </c>
    </row>
    <row r="11099" spans="1:4" ht="15" x14ac:dyDescent="0.2">
      <c r="A11099" s="33">
        <v>7528</v>
      </c>
      <c r="B11099" s="124" t="s">
        <v>24998</v>
      </c>
      <c r="C11099" s="125" t="s">
        <v>14755</v>
      </c>
      <c r="D11099" s="126" t="s">
        <v>1251</v>
      </c>
    </row>
    <row r="11100" spans="1:4" ht="15" x14ac:dyDescent="0.2">
      <c r="A11100" s="33">
        <v>12147</v>
      </c>
      <c r="B11100" s="124" t="s">
        <v>24999</v>
      </c>
      <c r="C11100" s="125" t="s">
        <v>14755</v>
      </c>
      <c r="D11100" s="126" t="s">
        <v>1152</v>
      </c>
    </row>
    <row r="11101" spans="1:4" ht="15" x14ac:dyDescent="0.2">
      <c r="A11101" s="33">
        <v>38075</v>
      </c>
      <c r="B11101" s="124" t="s">
        <v>25000</v>
      </c>
      <c r="C11101" s="125" t="s">
        <v>14755</v>
      </c>
      <c r="D11101" s="126" t="s">
        <v>607</v>
      </c>
    </row>
    <row r="11102" spans="1:4" ht="15" x14ac:dyDescent="0.2">
      <c r="A11102" s="33">
        <v>38102</v>
      </c>
      <c r="B11102" s="124" t="s">
        <v>25001</v>
      </c>
      <c r="C11102" s="125" t="s">
        <v>14755</v>
      </c>
      <c r="D11102" s="126" t="s">
        <v>675</v>
      </c>
    </row>
    <row r="11103" spans="1:4" ht="30" x14ac:dyDescent="0.2">
      <c r="A11103" s="33">
        <v>38076</v>
      </c>
      <c r="B11103" s="124" t="s">
        <v>25002</v>
      </c>
      <c r="C11103" s="125" t="s">
        <v>14755</v>
      </c>
      <c r="D11103" s="126" t="s">
        <v>338</v>
      </c>
    </row>
    <row r="11104" spans="1:4" ht="15" x14ac:dyDescent="0.2">
      <c r="A11104" s="33">
        <v>7592</v>
      </c>
      <c r="B11104" s="124" t="s">
        <v>25003</v>
      </c>
      <c r="C11104" s="125" t="s">
        <v>1393</v>
      </c>
      <c r="D11104" s="126" t="s">
        <v>25004</v>
      </c>
    </row>
    <row r="11105" spans="1:4" ht="15" x14ac:dyDescent="0.2">
      <c r="A11105" s="33">
        <v>40820</v>
      </c>
      <c r="B11105" s="124" t="s">
        <v>25005</v>
      </c>
      <c r="C11105" s="125" t="s">
        <v>1397</v>
      </c>
      <c r="D11105" s="126" t="s">
        <v>25006</v>
      </c>
    </row>
    <row r="11106" spans="1:4" ht="15" x14ac:dyDescent="0.2">
      <c r="A11106" s="33">
        <v>11762</v>
      </c>
      <c r="B11106" s="124" t="s">
        <v>25007</v>
      </c>
      <c r="C11106" s="125" t="s">
        <v>14755</v>
      </c>
      <c r="D11106" s="126" t="s">
        <v>1304</v>
      </c>
    </row>
    <row r="11107" spans="1:4" ht="15" x14ac:dyDescent="0.2">
      <c r="A11107" s="33">
        <v>13418</v>
      </c>
      <c r="B11107" s="124" t="s">
        <v>25008</v>
      </c>
      <c r="C11107" s="125" t="s">
        <v>14755</v>
      </c>
      <c r="D11107" s="126" t="s">
        <v>1305</v>
      </c>
    </row>
    <row r="11108" spans="1:4" ht="15" x14ac:dyDescent="0.2">
      <c r="A11108" s="33">
        <v>13984</v>
      </c>
      <c r="B11108" s="124" t="s">
        <v>25009</v>
      </c>
      <c r="C11108" s="125" t="s">
        <v>14755</v>
      </c>
      <c r="D11108" s="126" t="s">
        <v>1306</v>
      </c>
    </row>
    <row r="11109" spans="1:4" ht="15" x14ac:dyDescent="0.2">
      <c r="A11109" s="33">
        <v>11772</v>
      </c>
      <c r="B11109" s="124" t="s">
        <v>25010</v>
      </c>
      <c r="C11109" s="125" t="s">
        <v>14755</v>
      </c>
      <c r="D11109" s="126" t="s">
        <v>25011</v>
      </c>
    </row>
    <row r="11110" spans="1:4" ht="15" x14ac:dyDescent="0.2">
      <c r="A11110" s="33">
        <v>36795</v>
      </c>
      <c r="B11110" s="124" t="s">
        <v>25012</v>
      </c>
      <c r="C11110" s="125" t="s">
        <v>14755</v>
      </c>
      <c r="D11110" s="126" t="s">
        <v>25013</v>
      </c>
    </row>
    <row r="11111" spans="1:4" ht="15" x14ac:dyDescent="0.2">
      <c r="A11111" s="33">
        <v>36796</v>
      </c>
      <c r="B11111" s="124" t="s">
        <v>25014</v>
      </c>
      <c r="C11111" s="125" t="s">
        <v>14755</v>
      </c>
      <c r="D11111" s="126" t="s">
        <v>25015</v>
      </c>
    </row>
    <row r="11112" spans="1:4" ht="15" x14ac:dyDescent="0.2">
      <c r="A11112" s="33">
        <v>36791</v>
      </c>
      <c r="B11112" s="124" t="s">
        <v>25016</v>
      </c>
      <c r="C11112" s="125" t="s">
        <v>14755</v>
      </c>
      <c r="D11112" s="126" t="s">
        <v>25017</v>
      </c>
    </row>
    <row r="11113" spans="1:4" ht="15" x14ac:dyDescent="0.2">
      <c r="A11113" s="33">
        <v>13415</v>
      </c>
      <c r="B11113" s="124" t="s">
        <v>25018</v>
      </c>
      <c r="C11113" s="125" t="s">
        <v>14755</v>
      </c>
      <c r="D11113" s="126" t="s">
        <v>17821</v>
      </c>
    </row>
    <row r="11114" spans="1:4" ht="15" x14ac:dyDescent="0.2">
      <c r="A11114" s="33">
        <v>36792</v>
      </c>
      <c r="B11114" s="124" t="s">
        <v>25019</v>
      </c>
      <c r="C11114" s="125" t="s">
        <v>14755</v>
      </c>
      <c r="D11114" s="126" t="s">
        <v>25020</v>
      </c>
    </row>
    <row r="11115" spans="1:4" ht="15" x14ac:dyDescent="0.2">
      <c r="A11115" s="33">
        <v>11773</v>
      </c>
      <c r="B11115" s="124" t="s">
        <v>25021</v>
      </c>
      <c r="C11115" s="125" t="s">
        <v>14755</v>
      </c>
      <c r="D11115" s="126" t="s">
        <v>18037</v>
      </c>
    </row>
    <row r="11116" spans="1:4" ht="15" x14ac:dyDescent="0.2">
      <c r="A11116" s="33">
        <v>11775</v>
      </c>
      <c r="B11116" s="124" t="s">
        <v>25022</v>
      </c>
      <c r="C11116" s="125" t="s">
        <v>14755</v>
      </c>
      <c r="D11116" s="126" t="s">
        <v>1307</v>
      </c>
    </row>
    <row r="11117" spans="1:4" ht="15" x14ac:dyDescent="0.2">
      <c r="A11117" s="33">
        <v>13983</v>
      </c>
      <c r="B11117" s="124" t="s">
        <v>25023</v>
      </c>
      <c r="C11117" s="125" t="s">
        <v>14755</v>
      </c>
      <c r="D11117" s="126" t="s">
        <v>25024</v>
      </c>
    </row>
    <row r="11118" spans="1:4" ht="15" x14ac:dyDescent="0.2">
      <c r="A11118" s="33">
        <v>13416</v>
      </c>
      <c r="B11118" s="124" t="s">
        <v>25025</v>
      </c>
      <c r="C11118" s="125" t="s">
        <v>14755</v>
      </c>
      <c r="D11118" s="126" t="s">
        <v>1308</v>
      </c>
    </row>
    <row r="11119" spans="1:4" ht="15" x14ac:dyDescent="0.2">
      <c r="A11119" s="33">
        <v>13417</v>
      </c>
      <c r="B11119" s="124" t="s">
        <v>25026</v>
      </c>
      <c r="C11119" s="125" t="s">
        <v>14755</v>
      </c>
      <c r="D11119" s="126" t="s">
        <v>25027</v>
      </c>
    </row>
    <row r="11120" spans="1:4" ht="15" x14ac:dyDescent="0.2">
      <c r="A11120" s="33">
        <v>7604</v>
      </c>
      <c r="B11120" s="124" t="s">
        <v>25028</v>
      </c>
      <c r="C11120" s="125" t="s">
        <v>14755</v>
      </c>
      <c r="D11120" s="126" t="s">
        <v>1309</v>
      </c>
    </row>
    <row r="11121" spans="1:4" ht="30" x14ac:dyDescent="0.2">
      <c r="A11121" s="33">
        <v>11763</v>
      </c>
      <c r="B11121" s="124" t="s">
        <v>25029</v>
      </c>
      <c r="C11121" s="125" t="s">
        <v>14755</v>
      </c>
      <c r="D11121" s="126" t="s">
        <v>14477</v>
      </c>
    </row>
    <row r="11122" spans="1:4" ht="30" x14ac:dyDescent="0.2">
      <c r="A11122" s="33">
        <v>11764</v>
      </c>
      <c r="B11122" s="124" t="s">
        <v>25030</v>
      </c>
      <c r="C11122" s="125" t="s">
        <v>14755</v>
      </c>
      <c r="D11122" s="126" t="s">
        <v>14688</v>
      </c>
    </row>
    <row r="11123" spans="1:4" ht="30" x14ac:dyDescent="0.2">
      <c r="A11123" s="33">
        <v>11829</v>
      </c>
      <c r="B11123" s="124" t="s">
        <v>25031</v>
      </c>
      <c r="C11123" s="125" t="s">
        <v>14755</v>
      </c>
      <c r="D11123" s="126" t="s">
        <v>892</v>
      </c>
    </row>
    <row r="11124" spans="1:4" ht="30" x14ac:dyDescent="0.2">
      <c r="A11124" s="33">
        <v>11825</v>
      </c>
      <c r="B11124" s="124" t="s">
        <v>25032</v>
      </c>
      <c r="C11124" s="125" t="s">
        <v>14755</v>
      </c>
      <c r="D11124" s="126" t="s">
        <v>14390</v>
      </c>
    </row>
    <row r="11125" spans="1:4" ht="30" x14ac:dyDescent="0.2">
      <c r="A11125" s="33">
        <v>11767</v>
      </c>
      <c r="B11125" s="124" t="s">
        <v>25033</v>
      </c>
      <c r="C11125" s="125" t="s">
        <v>14755</v>
      </c>
      <c r="D11125" s="126" t="s">
        <v>25034</v>
      </c>
    </row>
    <row r="11126" spans="1:4" ht="30" x14ac:dyDescent="0.2">
      <c r="A11126" s="33">
        <v>11830</v>
      </c>
      <c r="B11126" s="124" t="s">
        <v>25035</v>
      </c>
      <c r="C11126" s="125" t="s">
        <v>14755</v>
      </c>
      <c r="D11126" s="126" t="s">
        <v>1268</v>
      </c>
    </row>
    <row r="11127" spans="1:4" ht="30" x14ac:dyDescent="0.2">
      <c r="A11127" s="33">
        <v>11766</v>
      </c>
      <c r="B11127" s="124" t="s">
        <v>25036</v>
      </c>
      <c r="C11127" s="125" t="s">
        <v>14755</v>
      </c>
      <c r="D11127" s="126" t="s">
        <v>13311</v>
      </c>
    </row>
    <row r="11128" spans="1:4" ht="30" x14ac:dyDescent="0.2">
      <c r="A11128" s="33">
        <v>11765</v>
      </c>
      <c r="B11128" s="124" t="s">
        <v>25037</v>
      </c>
      <c r="C11128" s="125" t="s">
        <v>14755</v>
      </c>
      <c r="D11128" s="126" t="s">
        <v>1991</v>
      </c>
    </row>
    <row r="11129" spans="1:4" ht="30" x14ac:dyDescent="0.2">
      <c r="A11129" s="33">
        <v>11824</v>
      </c>
      <c r="B11129" s="124" t="s">
        <v>25038</v>
      </c>
      <c r="C11129" s="125" t="s">
        <v>14755</v>
      </c>
      <c r="D11129" s="126" t="s">
        <v>25039</v>
      </c>
    </row>
    <row r="11130" spans="1:4" ht="15" x14ac:dyDescent="0.2">
      <c r="A11130" s="33">
        <v>11777</v>
      </c>
      <c r="B11130" s="124" t="s">
        <v>25040</v>
      </c>
      <c r="C11130" s="125" t="s">
        <v>14755</v>
      </c>
      <c r="D11130" s="126" t="s">
        <v>25015</v>
      </c>
    </row>
    <row r="11131" spans="1:4" ht="15" x14ac:dyDescent="0.2">
      <c r="A11131" s="33">
        <v>7602</v>
      </c>
      <c r="B11131" s="124" t="s">
        <v>25041</v>
      </c>
      <c r="C11131" s="125" t="s">
        <v>14755</v>
      </c>
      <c r="D11131" s="126" t="s">
        <v>373</v>
      </c>
    </row>
    <row r="11132" spans="1:4" ht="15" x14ac:dyDescent="0.2">
      <c r="A11132" s="33">
        <v>7603</v>
      </c>
      <c r="B11132" s="124" t="s">
        <v>25042</v>
      </c>
      <c r="C11132" s="125" t="s">
        <v>14755</v>
      </c>
      <c r="D11132" s="126" t="s">
        <v>1310</v>
      </c>
    </row>
    <row r="11133" spans="1:4" ht="30" x14ac:dyDescent="0.2">
      <c r="A11133" s="33">
        <v>11826</v>
      </c>
      <c r="B11133" s="124" t="s">
        <v>25043</v>
      </c>
      <c r="C11133" s="125" t="s">
        <v>14755</v>
      </c>
      <c r="D11133" s="126" t="s">
        <v>1322</v>
      </c>
    </row>
    <row r="11134" spans="1:4" ht="30" x14ac:dyDescent="0.2">
      <c r="A11134" s="33">
        <v>7606</v>
      </c>
      <c r="B11134" s="124" t="s">
        <v>25044</v>
      </c>
      <c r="C11134" s="125" t="s">
        <v>14755</v>
      </c>
      <c r="D11134" s="126" t="s">
        <v>3359</v>
      </c>
    </row>
    <row r="11135" spans="1:4" ht="30" x14ac:dyDescent="0.2">
      <c r="A11135" s="33">
        <v>40329</v>
      </c>
      <c r="B11135" s="124" t="s">
        <v>25045</v>
      </c>
      <c r="C11135" s="125" t="s">
        <v>14755</v>
      </c>
      <c r="D11135" s="126" t="s">
        <v>368</v>
      </c>
    </row>
    <row r="11136" spans="1:4" ht="30" x14ac:dyDescent="0.2">
      <c r="A11136" s="33">
        <v>11823</v>
      </c>
      <c r="B11136" s="124" t="s">
        <v>25046</v>
      </c>
      <c r="C11136" s="125" t="s">
        <v>14755</v>
      </c>
      <c r="D11136" s="126" t="s">
        <v>14462</v>
      </c>
    </row>
    <row r="11137" spans="1:4" ht="15" x14ac:dyDescent="0.2">
      <c r="A11137" s="33">
        <v>11822</v>
      </c>
      <c r="B11137" s="124" t="s">
        <v>25047</v>
      </c>
      <c r="C11137" s="125" t="s">
        <v>14755</v>
      </c>
      <c r="D11137" s="126" t="s">
        <v>14044</v>
      </c>
    </row>
    <row r="11138" spans="1:4" ht="15" x14ac:dyDescent="0.2">
      <c r="A11138" s="33">
        <v>11831</v>
      </c>
      <c r="B11138" s="124" t="s">
        <v>25048</v>
      </c>
      <c r="C11138" s="125" t="s">
        <v>14755</v>
      </c>
      <c r="D11138" s="126" t="s">
        <v>13558</v>
      </c>
    </row>
    <row r="11139" spans="1:4" ht="30" x14ac:dyDescent="0.2">
      <c r="A11139" s="33">
        <v>7613</v>
      </c>
      <c r="B11139" s="124" t="s">
        <v>25049</v>
      </c>
      <c r="C11139" s="125" t="s">
        <v>14755</v>
      </c>
      <c r="D11139" s="126" t="s">
        <v>25050</v>
      </c>
    </row>
    <row r="11140" spans="1:4" ht="30" x14ac:dyDescent="0.2">
      <c r="A11140" s="33">
        <v>7619</v>
      </c>
      <c r="B11140" s="124" t="s">
        <v>25051</v>
      </c>
      <c r="C11140" s="125" t="s">
        <v>14755</v>
      </c>
      <c r="D11140" s="126" t="s">
        <v>25052</v>
      </c>
    </row>
    <row r="11141" spans="1:4" ht="30" x14ac:dyDescent="0.2">
      <c r="A11141" s="33">
        <v>12076</v>
      </c>
      <c r="B11141" s="124" t="s">
        <v>25053</v>
      </c>
      <c r="C11141" s="125" t="s">
        <v>14755</v>
      </c>
      <c r="D11141" s="126" t="s">
        <v>25054</v>
      </c>
    </row>
    <row r="11142" spans="1:4" ht="30" x14ac:dyDescent="0.2">
      <c r="A11142" s="33">
        <v>7614</v>
      </c>
      <c r="B11142" s="124" t="s">
        <v>25055</v>
      </c>
      <c r="C11142" s="125" t="s">
        <v>14755</v>
      </c>
      <c r="D11142" s="126" t="s">
        <v>25056</v>
      </c>
    </row>
    <row r="11143" spans="1:4" ht="30" x14ac:dyDescent="0.2">
      <c r="A11143" s="33">
        <v>7618</v>
      </c>
      <c r="B11143" s="124" t="s">
        <v>25057</v>
      </c>
      <c r="C11143" s="125" t="s">
        <v>14755</v>
      </c>
      <c r="D11143" s="126" t="s">
        <v>25058</v>
      </c>
    </row>
    <row r="11144" spans="1:4" ht="30" x14ac:dyDescent="0.2">
      <c r="A11144" s="33">
        <v>7620</v>
      </c>
      <c r="B11144" s="124" t="s">
        <v>25059</v>
      </c>
      <c r="C11144" s="125" t="s">
        <v>14755</v>
      </c>
      <c r="D11144" s="126" t="s">
        <v>25060</v>
      </c>
    </row>
    <row r="11145" spans="1:4" ht="30" x14ac:dyDescent="0.2">
      <c r="A11145" s="33">
        <v>7610</v>
      </c>
      <c r="B11145" s="124" t="s">
        <v>25061</v>
      </c>
      <c r="C11145" s="125" t="s">
        <v>14755</v>
      </c>
      <c r="D11145" s="126" t="s">
        <v>25062</v>
      </c>
    </row>
    <row r="11146" spans="1:4" ht="30" x14ac:dyDescent="0.2">
      <c r="A11146" s="33">
        <v>7615</v>
      </c>
      <c r="B11146" s="124" t="s">
        <v>25063</v>
      </c>
      <c r="C11146" s="125" t="s">
        <v>14755</v>
      </c>
      <c r="D11146" s="126" t="s">
        <v>25064</v>
      </c>
    </row>
    <row r="11147" spans="1:4" ht="30" x14ac:dyDescent="0.2">
      <c r="A11147" s="33">
        <v>7617</v>
      </c>
      <c r="B11147" s="124" t="s">
        <v>25065</v>
      </c>
      <c r="C11147" s="125" t="s">
        <v>14755</v>
      </c>
      <c r="D11147" s="126" t="s">
        <v>25066</v>
      </c>
    </row>
    <row r="11148" spans="1:4" ht="30" x14ac:dyDescent="0.2">
      <c r="A11148" s="33">
        <v>7616</v>
      </c>
      <c r="B11148" s="124" t="s">
        <v>25067</v>
      </c>
      <c r="C11148" s="125" t="s">
        <v>14755</v>
      </c>
      <c r="D11148" s="126" t="s">
        <v>25068</v>
      </c>
    </row>
    <row r="11149" spans="1:4" ht="30" x14ac:dyDescent="0.2">
      <c r="A11149" s="33">
        <v>7611</v>
      </c>
      <c r="B11149" s="124" t="s">
        <v>25069</v>
      </c>
      <c r="C11149" s="125" t="s">
        <v>14755</v>
      </c>
      <c r="D11149" s="126" t="s">
        <v>25070</v>
      </c>
    </row>
    <row r="11150" spans="1:4" ht="30" x14ac:dyDescent="0.2">
      <c r="A11150" s="33">
        <v>7612</v>
      </c>
      <c r="B11150" s="124" t="s">
        <v>25071</v>
      </c>
      <c r="C11150" s="125" t="s">
        <v>14755</v>
      </c>
      <c r="D11150" s="126" t="s">
        <v>25072</v>
      </c>
    </row>
    <row r="11151" spans="1:4" ht="15" x14ac:dyDescent="0.2">
      <c r="A11151" s="33">
        <v>37371</v>
      </c>
      <c r="B11151" s="124" t="s">
        <v>25073</v>
      </c>
      <c r="C11151" s="125" t="s">
        <v>1393</v>
      </c>
      <c r="D11151" s="126" t="s">
        <v>221</v>
      </c>
    </row>
    <row r="11152" spans="1:4" ht="15" x14ac:dyDescent="0.2">
      <c r="A11152" s="33">
        <v>40861</v>
      </c>
      <c r="B11152" s="124" t="s">
        <v>25074</v>
      </c>
      <c r="C11152" s="125" t="s">
        <v>1397</v>
      </c>
      <c r="D11152" s="126" t="s">
        <v>14048</v>
      </c>
    </row>
    <row r="11153" spans="1:4" ht="30" x14ac:dyDescent="0.2">
      <c r="A11153" s="33">
        <v>36510</v>
      </c>
      <c r="B11153" s="124" t="s">
        <v>25075</v>
      </c>
      <c r="C11153" s="125" t="s">
        <v>14755</v>
      </c>
      <c r="D11153" s="126" t="s">
        <v>1314</v>
      </c>
    </row>
    <row r="11154" spans="1:4" ht="30" x14ac:dyDescent="0.2">
      <c r="A11154" s="33">
        <v>25020</v>
      </c>
      <c r="B11154" s="124" t="s">
        <v>25076</v>
      </c>
      <c r="C11154" s="125" t="s">
        <v>14755</v>
      </c>
      <c r="D11154" s="126" t="s">
        <v>1315</v>
      </c>
    </row>
    <row r="11155" spans="1:4" ht="30" x14ac:dyDescent="0.2">
      <c r="A11155" s="33">
        <v>7622</v>
      </c>
      <c r="B11155" s="124" t="s">
        <v>25077</v>
      </c>
      <c r="C11155" s="125" t="s">
        <v>14755</v>
      </c>
      <c r="D11155" s="126" t="s">
        <v>1316</v>
      </c>
    </row>
    <row r="11156" spans="1:4" ht="30" x14ac:dyDescent="0.2">
      <c r="A11156" s="33">
        <v>7624</v>
      </c>
      <c r="B11156" s="124" t="s">
        <v>25078</v>
      </c>
      <c r="C11156" s="125" t="s">
        <v>14755</v>
      </c>
      <c r="D11156" s="126" t="s">
        <v>1317</v>
      </c>
    </row>
    <row r="11157" spans="1:4" ht="30" x14ac:dyDescent="0.2">
      <c r="A11157" s="33">
        <v>7625</v>
      </c>
      <c r="B11157" s="124" t="s">
        <v>25079</v>
      </c>
      <c r="C11157" s="125" t="s">
        <v>14755</v>
      </c>
      <c r="D11157" s="126" t="s">
        <v>1318</v>
      </c>
    </row>
    <row r="11158" spans="1:4" ht="30" x14ac:dyDescent="0.2">
      <c r="A11158" s="33">
        <v>7623</v>
      </c>
      <c r="B11158" s="124" t="s">
        <v>25080</v>
      </c>
      <c r="C11158" s="125" t="s">
        <v>14755</v>
      </c>
      <c r="D11158" s="126" t="s">
        <v>1315</v>
      </c>
    </row>
    <row r="11159" spans="1:4" ht="30" x14ac:dyDescent="0.2">
      <c r="A11159" s="33">
        <v>36508</v>
      </c>
      <c r="B11159" s="124" t="s">
        <v>25081</v>
      </c>
      <c r="C11159" s="125" t="s">
        <v>14755</v>
      </c>
      <c r="D11159" s="126" t="s">
        <v>1319</v>
      </c>
    </row>
    <row r="11160" spans="1:4" ht="30" x14ac:dyDescent="0.2">
      <c r="A11160" s="33">
        <v>36509</v>
      </c>
      <c r="B11160" s="124" t="s">
        <v>25082</v>
      </c>
      <c r="C11160" s="125" t="s">
        <v>14755</v>
      </c>
      <c r="D11160" s="126" t="s">
        <v>1320</v>
      </c>
    </row>
    <row r="11161" spans="1:4" ht="15" x14ac:dyDescent="0.2">
      <c r="A11161" s="33">
        <v>13238</v>
      </c>
      <c r="B11161" s="124" t="s">
        <v>25083</v>
      </c>
      <c r="C11161" s="125" t="s">
        <v>14755</v>
      </c>
      <c r="D11161" s="126" t="s">
        <v>25084</v>
      </c>
    </row>
    <row r="11162" spans="1:4" ht="15" x14ac:dyDescent="0.2">
      <c r="A11162" s="33">
        <v>36511</v>
      </c>
      <c r="B11162" s="124" t="s">
        <v>25085</v>
      </c>
      <c r="C11162" s="125" t="s">
        <v>14755</v>
      </c>
      <c r="D11162" s="126" t="s">
        <v>25086</v>
      </c>
    </row>
    <row r="11163" spans="1:4" ht="15" x14ac:dyDescent="0.2">
      <c r="A11163" s="33">
        <v>36515</v>
      </c>
      <c r="B11163" s="124" t="s">
        <v>25087</v>
      </c>
      <c r="C11163" s="125" t="s">
        <v>14755</v>
      </c>
      <c r="D11163" s="126" t="s">
        <v>25088</v>
      </c>
    </row>
    <row r="11164" spans="1:4" ht="15" x14ac:dyDescent="0.2">
      <c r="A11164" s="33">
        <v>10598</v>
      </c>
      <c r="B11164" s="124" t="s">
        <v>25089</v>
      </c>
      <c r="C11164" s="125" t="s">
        <v>14755</v>
      </c>
      <c r="D11164" s="126" t="s">
        <v>25090</v>
      </c>
    </row>
    <row r="11165" spans="1:4" ht="15" x14ac:dyDescent="0.2">
      <c r="A11165" s="33">
        <v>7640</v>
      </c>
      <c r="B11165" s="124" t="s">
        <v>25091</v>
      </c>
      <c r="C11165" s="125" t="s">
        <v>14755</v>
      </c>
      <c r="D11165" s="126" t="s">
        <v>25092</v>
      </c>
    </row>
    <row r="11166" spans="1:4" ht="15" x14ac:dyDescent="0.2">
      <c r="A11166" s="33">
        <v>36513</v>
      </c>
      <c r="B11166" s="124" t="s">
        <v>25093</v>
      </c>
      <c r="C11166" s="125" t="s">
        <v>14755</v>
      </c>
      <c r="D11166" s="126" t="s">
        <v>25094</v>
      </c>
    </row>
    <row r="11167" spans="1:4" ht="15" x14ac:dyDescent="0.2">
      <c r="A11167" s="33">
        <v>36514</v>
      </c>
      <c r="B11167" s="124" t="s">
        <v>25095</v>
      </c>
      <c r="C11167" s="125" t="s">
        <v>14755</v>
      </c>
      <c r="D11167" s="126" t="s">
        <v>25096</v>
      </c>
    </row>
    <row r="11168" spans="1:4" ht="30" x14ac:dyDescent="0.2">
      <c r="A11168" s="33">
        <v>36149</v>
      </c>
      <c r="B11168" s="124" t="s">
        <v>25097</v>
      </c>
      <c r="C11168" s="125" t="s">
        <v>14755</v>
      </c>
      <c r="D11168" s="126" t="s">
        <v>1321</v>
      </c>
    </row>
    <row r="11169" spans="1:4" ht="30" x14ac:dyDescent="0.2">
      <c r="A11169" s="33">
        <v>43066</v>
      </c>
      <c r="B11169" s="124" t="s">
        <v>25098</v>
      </c>
      <c r="C11169" s="125" t="s">
        <v>1394</v>
      </c>
      <c r="D11169" s="126" t="s">
        <v>754</v>
      </c>
    </row>
    <row r="11170" spans="1:4" ht="15" x14ac:dyDescent="0.2">
      <c r="A11170" s="33">
        <v>11581</v>
      </c>
      <c r="B11170" s="124" t="s">
        <v>25099</v>
      </c>
      <c r="C11170" s="125" t="s">
        <v>1394</v>
      </c>
      <c r="D11170" s="126" t="s">
        <v>1768</v>
      </c>
    </row>
    <row r="11171" spans="1:4" ht="15" x14ac:dyDescent="0.2">
      <c r="A11171" s="33">
        <v>11580</v>
      </c>
      <c r="B11171" s="124" t="s">
        <v>25100</v>
      </c>
      <c r="C11171" s="125" t="s">
        <v>1394</v>
      </c>
      <c r="D11171" s="126" t="s">
        <v>21312</v>
      </c>
    </row>
    <row r="11172" spans="1:4" ht="15" x14ac:dyDescent="0.2">
      <c r="A11172" s="33">
        <v>38177</v>
      </c>
      <c r="B11172" s="124" t="s">
        <v>25101</v>
      </c>
      <c r="C11172" s="125" t="s">
        <v>14755</v>
      </c>
      <c r="D11172" s="126" t="s">
        <v>1079</v>
      </c>
    </row>
    <row r="11173" spans="1:4" ht="15" x14ac:dyDescent="0.2">
      <c r="A11173" s="33">
        <v>10743</v>
      </c>
      <c r="B11173" s="124" t="s">
        <v>25102</v>
      </c>
      <c r="C11173" s="125" t="s">
        <v>14755</v>
      </c>
      <c r="D11173" s="126" t="s">
        <v>25103</v>
      </c>
    </row>
    <row r="11174" spans="1:4" ht="30" x14ac:dyDescent="0.2">
      <c r="A11174" s="33">
        <v>39848</v>
      </c>
      <c r="B11174" s="124" t="s">
        <v>25104</v>
      </c>
      <c r="C11174" s="125" t="s">
        <v>1394</v>
      </c>
      <c r="D11174" s="126" t="s">
        <v>19347</v>
      </c>
    </row>
    <row r="11175" spans="1:4" ht="15" x14ac:dyDescent="0.2">
      <c r="A11175" s="33">
        <v>20999</v>
      </c>
      <c r="B11175" s="124" t="s">
        <v>25105</v>
      </c>
      <c r="C11175" s="125" t="s">
        <v>1394</v>
      </c>
      <c r="D11175" s="126" t="s">
        <v>382</v>
      </c>
    </row>
    <row r="11176" spans="1:4" ht="15" x14ac:dyDescent="0.2">
      <c r="A11176" s="33">
        <v>21001</v>
      </c>
      <c r="B11176" s="124" t="s">
        <v>25106</v>
      </c>
      <c r="C11176" s="125" t="s">
        <v>1394</v>
      </c>
      <c r="D11176" s="126" t="s">
        <v>1237</v>
      </c>
    </row>
    <row r="11177" spans="1:4" ht="15" x14ac:dyDescent="0.2">
      <c r="A11177" s="33">
        <v>21003</v>
      </c>
      <c r="B11177" s="124" t="s">
        <v>25107</v>
      </c>
      <c r="C11177" s="125" t="s">
        <v>1394</v>
      </c>
      <c r="D11177" s="126" t="s">
        <v>412</v>
      </c>
    </row>
    <row r="11178" spans="1:4" ht="15" x14ac:dyDescent="0.2">
      <c r="A11178" s="33">
        <v>21006</v>
      </c>
      <c r="B11178" s="124" t="s">
        <v>25108</v>
      </c>
      <c r="C11178" s="125" t="s">
        <v>1394</v>
      </c>
      <c r="D11178" s="126" t="s">
        <v>302</v>
      </c>
    </row>
    <row r="11179" spans="1:4" ht="15" x14ac:dyDescent="0.2">
      <c r="A11179" s="33">
        <v>21019</v>
      </c>
      <c r="B11179" s="124" t="s">
        <v>25109</v>
      </c>
      <c r="C11179" s="125" t="s">
        <v>1394</v>
      </c>
      <c r="D11179" s="126" t="s">
        <v>533</v>
      </c>
    </row>
    <row r="11180" spans="1:4" ht="15" x14ac:dyDescent="0.2">
      <c r="A11180" s="33">
        <v>21021</v>
      </c>
      <c r="B11180" s="124" t="s">
        <v>25110</v>
      </c>
      <c r="C11180" s="125" t="s">
        <v>1394</v>
      </c>
      <c r="D11180" s="126" t="s">
        <v>17413</v>
      </c>
    </row>
    <row r="11181" spans="1:4" ht="15" x14ac:dyDescent="0.2">
      <c r="A11181" s="33">
        <v>21024</v>
      </c>
      <c r="B11181" s="124" t="s">
        <v>25111</v>
      </c>
      <c r="C11181" s="125" t="s">
        <v>1394</v>
      </c>
      <c r="D11181" s="126" t="s">
        <v>25112</v>
      </c>
    </row>
    <row r="11182" spans="1:4" ht="15" x14ac:dyDescent="0.2">
      <c r="A11182" s="33">
        <v>40624</v>
      </c>
      <c r="B11182" s="124" t="s">
        <v>25113</v>
      </c>
      <c r="C11182" s="125" t="s">
        <v>1394</v>
      </c>
      <c r="D11182" s="126" t="s">
        <v>25114</v>
      </c>
    </row>
    <row r="11183" spans="1:4" ht="15" x14ac:dyDescent="0.2">
      <c r="A11183" s="33">
        <v>13127</v>
      </c>
      <c r="B11183" s="124" t="s">
        <v>25115</v>
      </c>
      <c r="C11183" s="125" t="s">
        <v>1394</v>
      </c>
      <c r="D11183" s="126" t="s">
        <v>18687</v>
      </c>
    </row>
    <row r="11184" spans="1:4" ht="15" x14ac:dyDescent="0.2">
      <c r="A11184" s="33">
        <v>13137</v>
      </c>
      <c r="B11184" s="124" t="s">
        <v>25116</v>
      </c>
      <c r="C11184" s="125" t="s">
        <v>1394</v>
      </c>
      <c r="D11184" s="126" t="s">
        <v>17415</v>
      </c>
    </row>
    <row r="11185" spans="1:4" ht="15" x14ac:dyDescent="0.2">
      <c r="A11185" s="33">
        <v>20989</v>
      </c>
      <c r="B11185" s="124" t="s">
        <v>25117</v>
      </c>
      <c r="C11185" s="125" t="s">
        <v>1394</v>
      </c>
      <c r="D11185" s="126" t="s">
        <v>25118</v>
      </c>
    </row>
    <row r="11186" spans="1:4" ht="15" x14ac:dyDescent="0.2">
      <c r="A11186" s="33">
        <v>21147</v>
      </c>
      <c r="B11186" s="124" t="s">
        <v>25119</v>
      </c>
      <c r="C11186" s="125" t="s">
        <v>1394</v>
      </c>
      <c r="D11186" s="126" t="s">
        <v>25120</v>
      </c>
    </row>
    <row r="11187" spans="1:4" ht="15" x14ac:dyDescent="0.2">
      <c r="A11187" s="33">
        <v>21148</v>
      </c>
      <c r="B11187" s="124" t="s">
        <v>25121</v>
      </c>
      <c r="C11187" s="125" t="s">
        <v>1394</v>
      </c>
      <c r="D11187" s="126" t="s">
        <v>17547</v>
      </c>
    </row>
    <row r="11188" spans="1:4" ht="15" x14ac:dyDescent="0.2">
      <c r="A11188" s="33">
        <v>20984</v>
      </c>
      <c r="B11188" s="124" t="s">
        <v>25122</v>
      </c>
      <c r="C11188" s="125" t="s">
        <v>1394</v>
      </c>
      <c r="D11188" s="126" t="s">
        <v>25123</v>
      </c>
    </row>
    <row r="11189" spans="1:4" ht="15" x14ac:dyDescent="0.2">
      <c r="A11189" s="33">
        <v>13042</v>
      </c>
      <c r="B11189" s="124" t="s">
        <v>25124</v>
      </c>
      <c r="C11189" s="125" t="s">
        <v>1394</v>
      </c>
      <c r="D11189" s="126" t="s">
        <v>25125</v>
      </c>
    </row>
    <row r="11190" spans="1:4" ht="15" x14ac:dyDescent="0.2">
      <c r="A11190" s="33">
        <v>21150</v>
      </c>
      <c r="B11190" s="124" t="s">
        <v>25126</v>
      </c>
      <c r="C11190" s="125" t="s">
        <v>1394</v>
      </c>
      <c r="D11190" s="126" t="s">
        <v>5539</v>
      </c>
    </row>
    <row r="11191" spans="1:4" ht="15" x14ac:dyDescent="0.2">
      <c r="A11191" s="33">
        <v>13141</v>
      </c>
      <c r="B11191" s="124" t="s">
        <v>25127</v>
      </c>
      <c r="C11191" s="125" t="s">
        <v>1394</v>
      </c>
      <c r="D11191" s="126" t="s">
        <v>14223</v>
      </c>
    </row>
    <row r="11192" spans="1:4" ht="15" x14ac:dyDescent="0.2">
      <c r="A11192" s="33">
        <v>21151</v>
      </c>
      <c r="B11192" s="124" t="s">
        <v>25128</v>
      </c>
      <c r="C11192" s="125" t="s">
        <v>1394</v>
      </c>
      <c r="D11192" s="126" t="s">
        <v>25129</v>
      </c>
    </row>
    <row r="11193" spans="1:4" ht="15" x14ac:dyDescent="0.2">
      <c r="A11193" s="33">
        <v>13142</v>
      </c>
      <c r="B11193" s="124" t="s">
        <v>25130</v>
      </c>
      <c r="C11193" s="125" t="s">
        <v>1394</v>
      </c>
      <c r="D11193" s="126" t="s">
        <v>14728</v>
      </c>
    </row>
    <row r="11194" spans="1:4" ht="15" x14ac:dyDescent="0.2">
      <c r="A11194" s="33">
        <v>20994</v>
      </c>
      <c r="B11194" s="124" t="s">
        <v>25131</v>
      </c>
      <c r="C11194" s="125" t="s">
        <v>1394</v>
      </c>
      <c r="D11194" s="126" t="s">
        <v>25132</v>
      </c>
    </row>
    <row r="11195" spans="1:4" ht="15" x14ac:dyDescent="0.2">
      <c r="A11195" s="33">
        <v>7672</v>
      </c>
      <c r="B11195" s="124" t="s">
        <v>25133</v>
      </c>
      <c r="C11195" s="125" t="s">
        <v>1394</v>
      </c>
      <c r="D11195" s="126" t="s">
        <v>25134</v>
      </c>
    </row>
    <row r="11196" spans="1:4" ht="15" x14ac:dyDescent="0.2">
      <c r="A11196" s="33">
        <v>20995</v>
      </c>
      <c r="B11196" s="124" t="s">
        <v>25135</v>
      </c>
      <c r="C11196" s="125" t="s">
        <v>1394</v>
      </c>
      <c r="D11196" s="126" t="s">
        <v>25136</v>
      </c>
    </row>
    <row r="11197" spans="1:4" ht="15" x14ac:dyDescent="0.2">
      <c r="A11197" s="33">
        <v>7690</v>
      </c>
      <c r="B11197" s="124" t="s">
        <v>25137</v>
      </c>
      <c r="C11197" s="125" t="s">
        <v>1394</v>
      </c>
      <c r="D11197" s="126" t="s">
        <v>25138</v>
      </c>
    </row>
    <row r="11198" spans="1:4" ht="15" x14ac:dyDescent="0.2">
      <c r="A11198" s="33">
        <v>20980</v>
      </c>
      <c r="B11198" s="124" t="s">
        <v>25139</v>
      </c>
      <c r="C11198" s="125" t="s">
        <v>1394</v>
      </c>
      <c r="D11198" s="126" t="s">
        <v>14712</v>
      </c>
    </row>
    <row r="11199" spans="1:4" ht="15" x14ac:dyDescent="0.2">
      <c r="A11199" s="33">
        <v>7661</v>
      </c>
      <c r="B11199" s="124" t="s">
        <v>25140</v>
      </c>
      <c r="C11199" s="125" t="s">
        <v>1394</v>
      </c>
      <c r="D11199" s="126" t="s">
        <v>25141</v>
      </c>
    </row>
    <row r="11200" spans="1:4" ht="30" x14ac:dyDescent="0.2">
      <c r="A11200" s="33">
        <v>21016</v>
      </c>
      <c r="B11200" s="124" t="s">
        <v>25142</v>
      </c>
      <c r="C11200" s="125" t="s">
        <v>1394</v>
      </c>
      <c r="D11200" s="126" t="s">
        <v>25143</v>
      </c>
    </row>
    <row r="11201" spans="1:4" ht="30" x14ac:dyDescent="0.2">
      <c r="A11201" s="33">
        <v>21008</v>
      </c>
      <c r="B11201" s="124" t="s">
        <v>25144</v>
      </c>
      <c r="C11201" s="125" t="s">
        <v>1394</v>
      </c>
      <c r="D11201" s="126" t="s">
        <v>14395</v>
      </c>
    </row>
    <row r="11202" spans="1:4" ht="30" x14ac:dyDescent="0.2">
      <c r="A11202" s="33">
        <v>21009</v>
      </c>
      <c r="B11202" s="124" t="s">
        <v>25145</v>
      </c>
      <c r="C11202" s="125" t="s">
        <v>1394</v>
      </c>
      <c r="D11202" s="126" t="s">
        <v>868</v>
      </c>
    </row>
    <row r="11203" spans="1:4" ht="30" x14ac:dyDescent="0.2">
      <c r="A11203" s="33">
        <v>21010</v>
      </c>
      <c r="B11203" s="124" t="s">
        <v>25146</v>
      </c>
      <c r="C11203" s="125" t="s">
        <v>1394</v>
      </c>
      <c r="D11203" s="126" t="s">
        <v>602</v>
      </c>
    </row>
    <row r="11204" spans="1:4" ht="30" x14ac:dyDescent="0.2">
      <c r="A11204" s="33">
        <v>21011</v>
      </c>
      <c r="B11204" s="124" t="s">
        <v>25147</v>
      </c>
      <c r="C11204" s="125" t="s">
        <v>1394</v>
      </c>
      <c r="D11204" s="126" t="s">
        <v>14511</v>
      </c>
    </row>
    <row r="11205" spans="1:4" ht="30" x14ac:dyDescent="0.2">
      <c r="A11205" s="33">
        <v>21012</v>
      </c>
      <c r="B11205" s="124" t="s">
        <v>25148</v>
      </c>
      <c r="C11205" s="125" t="s">
        <v>1394</v>
      </c>
      <c r="D11205" s="126" t="s">
        <v>1244</v>
      </c>
    </row>
    <row r="11206" spans="1:4" ht="30" x14ac:dyDescent="0.2">
      <c r="A11206" s="33">
        <v>21013</v>
      </c>
      <c r="B11206" s="124" t="s">
        <v>25149</v>
      </c>
      <c r="C11206" s="125" t="s">
        <v>1394</v>
      </c>
      <c r="D11206" s="126" t="s">
        <v>25150</v>
      </c>
    </row>
    <row r="11207" spans="1:4" ht="30" x14ac:dyDescent="0.2">
      <c r="A11207" s="33">
        <v>21014</v>
      </c>
      <c r="B11207" s="124" t="s">
        <v>25151</v>
      </c>
      <c r="C11207" s="125" t="s">
        <v>1394</v>
      </c>
      <c r="D11207" s="126" t="s">
        <v>20449</v>
      </c>
    </row>
    <row r="11208" spans="1:4" ht="30" x14ac:dyDescent="0.2">
      <c r="A11208" s="33">
        <v>21015</v>
      </c>
      <c r="B11208" s="124" t="s">
        <v>25152</v>
      </c>
      <c r="C11208" s="125" t="s">
        <v>1394</v>
      </c>
      <c r="D11208" s="126" t="s">
        <v>25153</v>
      </c>
    </row>
    <row r="11209" spans="1:4" ht="30" x14ac:dyDescent="0.2">
      <c r="A11209" s="33">
        <v>7697</v>
      </c>
      <c r="B11209" s="124" t="s">
        <v>25154</v>
      </c>
      <c r="C11209" s="125" t="s">
        <v>1394</v>
      </c>
      <c r="D11209" s="126" t="s">
        <v>4009</v>
      </c>
    </row>
    <row r="11210" spans="1:4" ht="30" x14ac:dyDescent="0.2">
      <c r="A11210" s="33">
        <v>7698</v>
      </c>
      <c r="B11210" s="124" t="s">
        <v>25155</v>
      </c>
      <c r="C11210" s="125" t="s">
        <v>1394</v>
      </c>
      <c r="D11210" s="126" t="s">
        <v>13475</v>
      </c>
    </row>
    <row r="11211" spans="1:4" ht="30" x14ac:dyDescent="0.2">
      <c r="A11211" s="33">
        <v>7691</v>
      </c>
      <c r="B11211" s="124" t="s">
        <v>25156</v>
      </c>
      <c r="C11211" s="125" t="s">
        <v>1394</v>
      </c>
      <c r="D11211" s="126" t="s">
        <v>800</v>
      </c>
    </row>
    <row r="11212" spans="1:4" ht="15" x14ac:dyDescent="0.2">
      <c r="A11212" s="33">
        <v>40626</v>
      </c>
      <c r="B11212" s="124" t="s">
        <v>25157</v>
      </c>
      <c r="C11212" s="125" t="s">
        <v>1394</v>
      </c>
      <c r="D11212" s="126" t="s">
        <v>7174</v>
      </c>
    </row>
    <row r="11213" spans="1:4" ht="30" x14ac:dyDescent="0.2">
      <c r="A11213" s="33">
        <v>7701</v>
      </c>
      <c r="B11213" s="124" t="s">
        <v>25158</v>
      </c>
      <c r="C11213" s="125" t="s">
        <v>1394</v>
      </c>
      <c r="D11213" s="126" t="s">
        <v>25159</v>
      </c>
    </row>
    <row r="11214" spans="1:4" ht="30" x14ac:dyDescent="0.2">
      <c r="A11214" s="33">
        <v>7696</v>
      </c>
      <c r="B11214" s="124" t="s">
        <v>25160</v>
      </c>
      <c r="C11214" s="125" t="s">
        <v>1394</v>
      </c>
      <c r="D11214" s="126" t="s">
        <v>25161</v>
      </c>
    </row>
    <row r="11215" spans="1:4" ht="30" x14ac:dyDescent="0.2">
      <c r="A11215" s="33">
        <v>7700</v>
      </c>
      <c r="B11215" s="124" t="s">
        <v>25162</v>
      </c>
      <c r="C11215" s="125" t="s">
        <v>1394</v>
      </c>
      <c r="D11215" s="126" t="s">
        <v>430</v>
      </c>
    </row>
    <row r="11216" spans="1:4" ht="30" x14ac:dyDescent="0.2">
      <c r="A11216" s="33">
        <v>7694</v>
      </c>
      <c r="B11216" s="124" t="s">
        <v>25163</v>
      </c>
      <c r="C11216" s="125" t="s">
        <v>1394</v>
      </c>
      <c r="D11216" s="126" t="s">
        <v>634</v>
      </c>
    </row>
    <row r="11217" spans="1:4" ht="30" x14ac:dyDescent="0.2">
      <c r="A11217" s="33">
        <v>7693</v>
      </c>
      <c r="B11217" s="124" t="s">
        <v>25164</v>
      </c>
      <c r="C11217" s="125" t="s">
        <v>1394</v>
      </c>
      <c r="D11217" s="126" t="s">
        <v>25165</v>
      </c>
    </row>
    <row r="11218" spans="1:4" ht="30" x14ac:dyDescent="0.2">
      <c r="A11218" s="33">
        <v>7692</v>
      </c>
      <c r="B11218" s="124" t="s">
        <v>25166</v>
      </c>
      <c r="C11218" s="125" t="s">
        <v>1394</v>
      </c>
      <c r="D11218" s="126" t="s">
        <v>25167</v>
      </c>
    </row>
    <row r="11219" spans="1:4" ht="30" x14ac:dyDescent="0.2">
      <c r="A11219" s="33">
        <v>7695</v>
      </c>
      <c r="B11219" s="124" t="s">
        <v>25168</v>
      </c>
      <c r="C11219" s="125" t="s">
        <v>1394</v>
      </c>
      <c r="D11219" s="126" t="s">
        <v>25169</v>
      </c>
    </row>
    <row r="11220" spans="1:4" ht="15" x14ac:dyDescent="0.2">
      <c r="A11220" s="33">
        <v>13356</v>
      </c>
      <c r="B11220" s="124" t="s">
        <v>25170</v>
      </c>
      <c r="C11220" s="125" t="s">
        <v>1394</v>
      </c>
      <c r="D11220" s="126" t="s">
        <v>18062</v>
      </c>
    </row>
    <row r="11221" spans="1:4" ht="15" x14ac:dyDescent="0.2">
      <c r="A11221" s="33">
        <v>36365</v>
      </c>
      <c r="B11221" s="124" t="s">
        <v>25171</v>
      </c>
      <c r="C11221" s="125" t="s">
        <v>1394</v>
      </c>
      <c r="D11221" s="126" t="s">
        <v>13676</v>
      </c>
    </row>
    <row r="11222" spans="1:4" ht="15" x14ac:dyDescent="0.2">
      <c r="A11222" s="33">
        <v>41930</v>
      </c>
      <c r="B11222" s="124" t="s">
        <v>25172</v>
      </c>
      <c r="C11222" s="125" t="s">
        <v>1394</v>
      </c>
      <c r="D11222" s="126" t="s">
        <v>14579</v>
      </c>
    </row>
    <row r="11223" spans="1:4" ht="15" x14ac:dyDescent="0.2">
      <c r="A11223" s="33">
        <v>41931</v>
      </c>
      <c r="B11223" s="124" t="s">
        <v>25173</v>
      </c>
      <c r="C11223" s="125" t="s">
        <v>1394</v>
      </c>
      <c r="D11223" s="126" t="s">
        <v>14674</v>
      </c>
    </row>
    <row r="11224" spans="1:4" ht="15" x14ac:dyDescent="0.2">
      <c r="A11224" s="33">
        <v>41932</v>
      </c>
      <c r="B11224" s="124" t="s">
        <v>25174</v>
      </c>
      <c r="C11224" s="125" t="s">
        <v>1394</v>
      </c>
      <c r="D11224" s="126" t="s">
        <v>25175</v>
      </c>
    </row>
    <row r="11225" spans="1:4" ht="15" x14ac:dyDescent="0.2">
      <c r="A11225" s="33">
        <v>41933</v>
      </c>
      <c r="B11225" s="124" t="s">
        <v>25176</v>
      </c>
      <c r="C11225" s="125" t="s">
        <v>1394</v>
      </c>
      <c r="D11225" s="126" t="s">
        <v>25177</v>
      </c>
    </row>
    <row r="11226" spans="1:4" ht="15" x14ac:dyDescent="0.2">
      <c r="A11226" s="33">
        <v>41934</v>
      </c>
      <c r="B11226" s="124" t="s">
        <v>25178</v>
      </c>
      <c r="C11226" s="125" t="s">
        <v>1394</v>
      </c>
      <c r="D11226" s="126" t="s">
        <v>25179</v>
      </c>
    </row>
    <row r="11227" spans="1:4" ht="15" x14ac:dyDescent="0.2">
      <c r="A11227" s="33">
        <v>41936</v>
      </c>
      <c r="B11227" s="124" t="s">
        <v>25180</v>
      </c>
      <c r="C11227" s="125" t="s">
        <v>1394</v>
      </c>
      <c r="D11227" s="126" t="s">
        <v>25181</v>
      </c>
    </row>
    <row r="11228" spans="1:4" ht="15" x14ac:dyDescent="0.2">
      <c r="A11228" s="33">
        <v>7720</v>
      </c>
      <c r="B11228" s="124" t="s">
        <v>25182</v>
      </c>
      <c r="C11228" s="125" t="s">
        <v>1394</v>
      </c>
      <c r="D11228" s="126" t="s">
        <v>14053</v>
      </c>
    </row>
    <row r="11229" spans="1:4" ht="15" x14ac:dyDescent="0.2">
      <c r="A11229" s="33">
        <v>40335</v>
      </c>
      <c r="B11229" s="124" t="s">
        <v>25183</v>
      </c>
      <c r="C11229" s="125" t="s">
        <v>1394</v>
      </c>
      <c r="D11229" s="126" t="s">
        <v>14054</v>
      </c>
    </row>
    <row r="11230" spans="1:4" ht="15" x14ac:dyDescent="0.2">
      <c r="A11230" s="33">
        <v>7740</v>
      </c>
      <c r="B11230" s="124" t="s">
        <v>25184</v>
      </c>
      <c r="C11230" s="125" t="s">
        <v>1394</v>
      </c>
      <c r="D11230" s="126" t="s">
        <v>14055</v>
      </c>
    </row>
    <row r="11231" spans="1:4" ht="15" x14ac:dyDescent="0.2">
      <c r="A11231" s="33">
        <v>7741</v>
      </c>
      <c r="B11231" s="124" t="s">
        <v>25185</v>
      </c>
      <c r="C11231" s="125" t="s">
        <v>1394</v>
      </c>
      <c r="D11231" s="126" t="s">
        <v>14056</v>
      </c>
    </row>
    <row r="11232" spans="1:4" ht="15" x14ac:dyDescent="0.2">
      <c r="A11232" s="33">
        <v>7774</v>
      </c>
      <c r="B11232" s="124" t="s">
        <v>25186</v>
      </c>
      <c r="C11232" s="125" t="s">
        <v>1394</v>
      </c>
      <c r="D11232" s="126" t="s">
        <v>14057</v>
      </c>
    </row>
    <row r="11233" spans="1:4" ht="15" x14ac:dyDescent="0.2">
      <c r="A11233" s="33">
        <v>7744</v>
      </c>
      <c r="B11233" s="124" t="s">
        <v>25187</v>
      </c>
      <c r="C11233" s="125" t="s">
        <v>1394</v>
      </c>
      <c r="D11233" s="126" t="s">
        <v>14058</v>
      </c>
    </row>
    <row r="11234" spans="1:4" ht="15" x14ac:dyDescent="0.2">
      <c r="A11234" s="33">
        <v>7773</v>
      </c>
      <c r="B11234" s="124" t="s">
        <v>25188</v>
      </c>
      <c r="C11234" s="125" t="s">
        <v>1394</v>
      </c>
      <c r="D11234" s="126" t="s">
        <v>14059</v>
      </c>
    </row>
    <row r="11235" spans="1:4" ht="15" x14ac:dyDescent="0.2">
      <c r="A11235" s="33">
        <v>7754</v>
      </c>
      <c r="B11235" s="124" t="s">
        <v>25189</v>
      </c>
      <c r="C11235" s="125" t="s">
        <v>1394</v>
      </c>
      <c r="D11235" s="126" t="s">
        <v>14060</v>
      </c>
    </row>
    <row r="11236" spans="1:4" ht="15" x14ac:dyDescent="0.2">
      <c r="A11236" s="33">
        <v>7735</v>
      </c>
      <c r="B11236" s="124" t="s">
        <v>25190</v>
      </c>
      <c r="C11236" s="125" t="s">
        <v>1394</v>
      </c>
      <c r="D11236" s="126" t="s">
        <v>14061</v>
      </c>
    </row>
    <row r="11237" spans="1:4" ht="15" x14ac:dyDescent="0.2">
      <c r="A11237" s="33">
        <v>7755</v>
      </c>
      <c r="B11237" s="124" t="s">
        <v>25191</v>
      </c>
      <c r="C11237" s="125" t="s">
        <v>1394</v>
      </c>
      <c r="D11237" s="126" t="s">
        <v>14062</v>
      </c>
    </row>
    <row r="11238" spans="1:4" ht="15" x14ac:dyDescent="0.2">
      <c r="A11238" s="33">
        <v>7776</v>
      </c>
      <c r="B11238" s="124" t="s">
        <v>25192</v>
      </c>
      <c r="C11238" s="125" t="s">
        <v>1394</v>
      </c>
      <c r="D11238" s="126" t="s">
        <v>14063</v>
      </c>
    </row>
    <row r="11239" spans="1:4" ht="15" x14ac:dyDescent="0.2">
      <c r="A11239" s="33">
        <v>7743</v>
      </c>
      <c r="B11239" s="124" t="s">
        <v>25193</v>
      </c>
      <c r="C11239" s="125" t="s">
        <v>1394</v>
      </c>
      <c r="D11239" s="126" t="s">
        <v>14064</v>
      </c>
    </row>
    <row r="11240" spans="1:4" ht="15" x14ac:dyDescent="0.2">
      <c r="A11240" s="33">
        <v>7733</v>
      </c>
      <c r="B11240" s="124" t="s">
        <v>25194</v>
      </c>
      <c r="C11240" s="125" t="s">
        <v>1394</v>
      </c>
      <c r="D11240" s="126" t="s">
        <v>14065</v>
      </c>
    </row>
    <row r="11241" spans="1:4" ht="15" x14ac:dyDescent="0.2">
      <c r="A11241" s="33">
        <v>7775</v>
      </c>
      <c r="B11241" s="124" t="s">
        <v>25195</v>
      </c>
      <c r="C11241" s="125" t="s">
        <v>1394</v>
      </c>
      <c r="D11241" s="126" t="s">
        <v>1052</v>
      </c>
    </row>
    <row r="11242" spans="1:4" ht="15" x14ac:dyDescent="0.2">
      <c r="A11242" s="33">
        <v>7734</v>
      </c>
      <c r="B11242" s="124" t="s">
        <v>25196</v>
      </c>
      <c r="C11242" s="125" t="s">
        <v>1394</v>
      </c>
      <c r="D11242" s="126" t="s">
        <v>14066</v>
      </c>
    </row>
    <row r="11243" spans="1:4" ht="15" x14ac:dyDescent="0.2">
      <c r="A11243" s="33">
        <v>7753</v>
      </c>
      <c r="B11243" s="124" t="s">
        <v>25197</v>
      </c>
      <c r="C11243" s="125" t="s">
        <v>1394</v>
      </c>
      <c r="D11243" s="126" t="s">
        <v>14067</v>
      </c>
    </row>
    <row r="11244" spans="1:4" ht="15" x14ac:dyDescent="0.2">
      <c r="A11244" s="33">
        <v>13256</v>
      </c>
      <c r="B11244" s="124" t="s">
        <v>25198</v>
      </c>
      <c r="C11244" s="125" t="s">
        <v>1394</v>
      </c>
      <c r="D11244" s="126" t="s">
        <v>14068</v>
      </c>
    </row>
    <row r="11245" spans="1:4" ht="15" x14ac:dyDescent="0.2">
      <c r="A11245" s="33">
        <v>7757</v>
      </c>
      <c r="B11245" s="124" t="s">
        <v>25199</v>
      </c>
      <c r="C11245" s="125" t="s">
        <v>1394</v>
      </c>
      <c r="D11245" s="126" t="s">
        <v>14069</v>
      </c>
    </row>
    <row r="11246" spans="1:4" ht="15" x14ac:dyDescent="0.2">
      <c r="A11246" s="33">
        <v>7758</v>
      </c>
      <c r="B11246" s="124" t="s">
        <v>25200</v>
      </c>
      <c r="C11246" s="125" t="s">
        <v>1394</v>
      </c>
      <c r="D11246" s="126" t="s">
        <v>14070</v>
      </c>
    </row>
    <row r="11247" spans="1:4" ht="15" x14ac:dyDescent="0.2">
      <c r="A11247" s="33">
        <v>7759</v>
      </c>
      <c r="B11247" s="124" t="s">
        <v>25201</v>
      </c>
      <c r="C11247" s="125" t="s">
        <v>1394</v>
      </c>
      <c r="D11247" s="126" t="s">
        <v>14071</v>
      </c>
    </row>
    <row r="11248" spans="1:4" ht="15" x14ac:dyDescent="0.2">
      <c r="A11248" s="33">
        <v>40334</v>
      </c>
      <c r="B11248" s="124" t="s">
        <v>25202</v>
      </c>
      <c r="C11248" s="125" t="s">
        <v>1394</v>
      </c>
      <c r="D11248" s="126" t="s">
        <v>906</v>
      </c>
    </row>
    <row r="11249" spans="1:4" ht="15" x14ac:dyDescent="0.2">
      <c r="A11249" s="33">
        <v>7745</v>
      </c>
      <c r="B11249" s="124" t="s">
        <v>25203</v>
      </c>
      <c r="C11249" s="125" t="s">
        <v>1394</v>
      </c>
      <c r="D11249" s="126" t="s">
        <v>14072</v>
      </c>
    </row>
    <row r="11250" spans="1:4" ht="15" x14ac:dyDescent="0.2">
      <c r="A11250" s="33">
        <v>7714</v>
      </c>
      <c r="B11250" s="124" t="s">
        <v>25204</v>
      </c>
      <c r="C11250" s="125" t="s">
        <v>1394</v>
      </c>
      <c r="D11250" s="126" t="s">
        <v>1263</v>
      </c>
    </row>
    <row r="11251" spans="1:4" ht="15" x14ac:dyDescent="0.2">
      <c r="A11251" s="33">
        <v>7725</v>
      </c>
      <c r="B11251" s="124" t="s">
        <v>25205</v>
      </c>
      <c r="C11251" s="125" t="s">
        <v>1394</v>
      </c>
      <c r="D11251" s="126" t="s">
        <v>13978</v>
      </c>
    </row>
    <row r="11252" spans="1:4" ht="15" x14ac:dyDescent="0.2">
      <c r="A11252" s="33">
        <v>7742</v>
      </c>
      <c r="B11252" s="124" t="s">
        <v>25206</v>
      </c>
      <c r="C11252" s="125" t="s">
        <v>1394</v>
      </c>
      <c r="D11252" s="126" t="s">
        <v>14073</v>
      </c>
    </row>
    <row r="11253" spans="1:4" ht="15" x14ac:dyDescent="0.2">
      <c r="A11253" s="33">
        <v>7750</v>
      </c>
      <c r="B11253" s="124" t="s">
        <v>25207</v>
      </c>
      <c r="C11253" s="125" t="s">
        <v>1394</v>
      </c>
      <c r="D11253" s="126" t="s">
        <v>14074</v>
      </c>
    </row>
    <row r="11254" spans="1:4" ht="15" x14ac:dyDescent="0.2">
      <c r="A11254" s="33">
        <v>7756</v>
      </c>
      <c r="B11254" s="124" t="s">
        <v>25208</v>
      </c>
      <c r="C11254" s="125" t="s">
        <v>1394</v>
      </c>
      <c r="D11254" s="126" t="s">
        <v>14075</v>
      </c>
    </row>
    <row r="11255" spans="1:4" ht="15" x14ac:dyDescent="0.2">
      <c r="A11255" s="33">
        <v>7765</v>
      </c>
      <c r="B11255" s="124" t="s">
        <v>25209</v>
      </c>
      <c r="C11255" s="125" t="s">
        <v>1394</v>
      </c>
      <c r="D11255" s="126" t="s">
        <v>14076</v>
      </c>
    </row>
    <row r="11256" spans="1:4" ht="15" x14ac:dyDescent="0.2">
      <c r="A11256" s="33">
        <v>12569</v>
      </c>
      <c r="B11256" s="124" t="s">
        <v>25210</v>
      </c>
      <c r="C11256" s="125" t="s">
        <v>1394</v>
      </c>
      <c r="D11256" s="126" t="s">
        <v>14077</v>
      </c>
    </row>
    <row r="11257" spans="1:4" ht="15" x14ac:dyDescent="0.2">
      <c r="A11257" s="33">
        <v>7766</v>
      </c>
      <c r="B11257" s="124" t="s">
        <v>25211</v>
      </c>
      <c r="C11257" s="125" t="s">
        <v>1394</v>
      </c>
      <c r="D11257" s="126" t="s">
        <v>14078</v>
      </c>
    </row>
    <row r="11258" spans="1:4" ht="15" x14ac:dyDescent="0.2">
      <c r="A11258" s="33">
        <v>7767</v>
      </c>
      <c r="B11258" s="124" t="s">
        <v>25212</v>
      </c>
      <c r="C11258" s="125" t="s">
        <v>1394</v>
      </c>
      <c r="D11258" s="126" t="s">
        <v>14079</v>
      </c>
    </row>
    <row r="11259" spans="1:4" ht="15" x14ac:dyDescent="0.2">
      <c r="A11259" s="33">
        <v>7727</v>
      </c>
      <c r="B11259" s="124" t="s">
        <v>25213</v>
      </c>
      <c r="C11259" s="125" t="s">
        <v>1394</v>
      </c>
      <c r="D11259" s="126" t="s">
        <v>14080</v>
      </c>
    </row>
    <row r="11260" spans="1:4" ht="15" x14ac:dyDescent="0.2">
      <c r="A11260" s="33">
        <v>7760</v>
      </c>
      <c r="B11260" s="124" t="s">
        <v>25214</v>
      </c>
      <c r="C11260" s="125" t="s">
        <v>1394</v>
      </c>
      <c r="D11260" s="126" t="s">
        <v>14081</v>
      </c>
    </row>
    <row r="11261" spans="1:4" ht="15" x14ac:dyDescent="0.2">
      <c r="A11261" s="33">
        <v>7761</v>
      </c>
      <c r="B11261" s="124" t="s">
        <v>25215</v>
      </c>
      <c r="C11261" s="125" t="s">
        <v>1394</v>
      </c>
      <c r="D11261" s="126" t="s">
        <v>14082</v>
      </c>
    </row>
    <row r="11262" spans="1:4" ht="15" x14ac:dyDescent="0.2">
      <c r="A11262" s="33">
        <v>7752</v>
      </c>
      <c r="B11262" s="124" t="s">
        <v>25216</v>
      </c>
      <c r="C11262" s="125" t="s">
        <v>1394</v>
      </c>
      <c r="D11262" s="126" t="s">
        <v>14083</v>
      </c>
    </row>
    <row r="11263" spans="1:4" ht="15" x14ac:dyDescent="0.2">
      <c r="A11263" s="33">
        <v>7762</v>
      </c>
      <c r="B11263" s="124" t="s">
        <v>25217</v>
      </c>
      <c r="C11263" s="125" t="s">
        <v>1394</v>
      </c>
      <c r="D11263" s="126" t="s">
        <v>14084</v>
      </c>
    </row>
    <row r="11264" spans="1:4" ht="15" x14ac:dyDescent="0.2">
      <c r="A11264" s="33">
        <v>7722</v>
      </c>
      <c r="B11264" s="124" t="s">
        <v>25218</v>
      </c>
      <c r="C11264" s="125" t="s">
        <v>1394</v>
      </c>
      <c r="D11264" s="126" t="s">
        <v>7056</v>
      </c>
    </row>
    <row r="11265" spans="1:4" ht="15" x14ac:dyDescent="0.2">
      <c r="A11265" s="33">
        <v>7763</v>
      </c>
      <c r="B11265" s="124" t="s">
        <v>25219</v>
      </c>
      <c r="C11265" s="125" t="s">
        <v>1394</v>
      </c>
      <c r="D11265" s="126" t="s">
        <v>14085</v>
      </c>
    </row>
    <row r="11266" spans="1:4" ht="15" x14ac:dyDescent="0.2">
      <c r="A11266" s="33">
        <v>7764</v>
      </c>
      <c r="B11266" s="124" t="s">
        <v>25220</v>
      </c>
      <c r="C11266" s="125" t="s">
        <v>1394</v>
      </c>
      <c r="D11266" s="126" t="s">
        <v>6364</v>
      </c>
    </row>
    <row r="11267" spans="1:4" ht="15" x14ac:dyDescent="0.2">
      <c r="A11267" s="33">
        <v>12572</v>
      </c>
      <c r="B11267" s="124" t="s">
        <v>25221</v>
      </c>
      <c r="C11267" s="125" t="s">
        <v>1394</v>
      </c>
      <c r="D11267" s="126" t="s">
        <v>14086</v>
      </c>
    </row>
    <row r="11268" spans="1:4" ht="15" x14ac:dyDescent="0.2">
      <c r="A11268" s="33">
        <v>12573</v>
      </c>
      <c r="B11268" s="124" t="s">
        <v>25222</v>
      </c>
      <c r="C11268" s="125" t="s">
        <v>1394</v>
      </c>
      <c r="D11268" s="126" t="s">
        <v>14087</v>
      </c>
    </row>
    <row r="11269" spans="1:4" ht="15" x14ac:dyDescent="0.2">
      <c r="A11269" s="33">
        <v>12574</v>
      </c>
      <c r="B11269" s="124" t="s">
        <v>25223</v>
      </c>
      <c r="C11269" s="125" t="s">
        <v>1394</v>
      </c>
      <c r="D11269" s="126" t="s">
        <v>14088</v>
      </c>
    </row>
    <row r="11270" spans="1:4" ht="15" x14ac:dyDescent="0.2">
      <c r="A11270" s="33">
        <v>12575</v>
      </c>
      <c r="B11270" s="124" t="s">
        <v>25224</v>
      </c>
      <c r="C11270" s="125" t="s">
        <v>1394</v>
      </c>
      <c r="D11270" s="126" t="s">
        <v>14089</v>
      </c>
    </row>
    <row r="11271" spans="1:4" ht="15" x14ac:dyDescent="0.2">
      <c r="A11271" s="33">
        <v>12576</v>
      </c>
      <c r="B11271" s="124" t="s">
        <v>25225</v>
      </c>
      <c r="C11271" s="125" t="s">
        <v>1394</v>
      </c>
      <c r="D11271" s="126" t="s">
        <v>14090</v>
      </c>
    </row>
    <row r="11272" spans="1:4" ht="15" x14ac:dyDescent="0.2">
      <c r="A11272" s="33">
        <v>12577</v>
      </c>
      <c r="B11272" s="124" t="s">
        <v>25226</v>
      </c>
      <c r="C11272" s="125" t="s">
        <v>1394</v>
      </c>
      <c r="D11272" s="126" t="s">
        <v>14091</v>
      </c>
    </row>
    <row r="11273" spans="1:4" ht="15" x14ac:dyDescent="0.2">
      <c r="A11273" s="33">
        <v>12578</v>
      </c>
      <c r="B11273" s="124" t="s">
        <v>25227</v>
      </c>
      <c r="C11273" s="125" t="s">
        <v>1394</v>
      </c>
      <c r="D11273" s="126" t="s">
        <v>14092</v>
      </c>
    </row>
    <row r="11274" spans="1:4" ht="15" x14ac:dyDescent="0.2">
      <c r="A11274" s="33">
        <v>12579</v>
      </c>
      <c r="B11274" s="124" t="s">
        <v>25228</v>
      </c>
      <c r="C11274" s="125" t="s">
        <v>1394</v>
      </c>
      <c r="D11274" s="126" t="s">
        <v>14093</v>
      </c>
    </row>
    <row r="11275" spans="1:4" ht="15" x14ac:dyDescent="0.2">
      <c r="A11275" s="33">
        <v>12580</v>
      </c>
      <c r="B11275" s="124" t="s">
        <v>25229</v>
      </c>
      <c r="C11275" s="125" t="s">
        <v>1394</v>
      </c>
      <c r="D11275" s="126" t="s">
        <v>14094</v>
      </c>
    </row>
    <row r="11276" spans="1:4" ht="15" x14ac:dyDescent="0.2">
      <c r="A11276" s="33">
        <v>12581</v>
      </c>
      <c r="B11276" s="124" t="s">
        <v>25230</v>
      </c>
      <c r="C11276" s="125" t="s">
        <v>1394</v>
      </c>
      <c r="D11276" s="126" t="s">
        <v>14095</v>
      </c>
    </row>
    <row r="11277" spans="1:4" ht="15" x14ac:dyDescent="0.2">
      <c r="A11277" s="33">
        <v>41785</v>
      </c>
      <c r="B11277" s="124" t="s">
        <v>25231</v>
      </c>
      <c r="C11277" s="125" t="s">
        <v>1394</v>
      </c>
      <c r="D11277" s="126" t="s">
        <v>25232</v>
      </c>
    </row>
    <row r="11278" spans="1:4" ht="15" x14ac:dyDescent="0.2">
      <c r="A11278" s="33">
        <v>41781</v>
      </c>
      <c r="B11278" s="124" t="s">
        <v>25233</v>
      </c>
      <c r="C11278" s="125" t="s">
        <v>1394</v>
      </c>
      <c r="D11278" s="126" t="s">
        <v>25234</v>
      </c>
    </row>
    <row r="11279" spans="1:4" ht="15" x14ac:dyDescent="0.2">
      <c r="A11279" s="33">
        <v>41783</v>
      </c>
      <c r="B11279" s="124" t="s">
        <v>25235</v>
      </c>
      <c r="C11279" s="125" t="s">
        <v>1394</v>
      </c>
      <c r="D11279" s="126" t="s">
        <v>25236</v>
      </c>
    </row>
    <row r="11280" spans="1:4" ht="15" x14ac:dyDescent="0.2">
      <c r="A11280" s="33">
        <v>41786</v>
      </c>
      <c r="B11280" s="124" t="s">
        <v>25237</v>
      </c>
      <c r="C11280" s="125" t="s">
        <v>1394</v>
      </c>
      <c r="D11280" s="126" t="s">
        <v>25238</v>
      </c>
    </row>
    <row r="11281" spans="1:4" ht="15" x14ac:dyDescent="0.2">
      <c r="A11281" s="33">
        <v>41779</v>
      </c>
      <c r="B11281" s="124" t="s">
        <v>25239</v>
      </c>
      <c r="C11281" s="125" t="s">
        <v>1394</v>
      </c>
      <c r="D11281" s="126" t="s">
        <v>25240</v>
      </c>
    </row>
    <row r="11282" spans="1:4" ht="15" x14ac:dyDescent="0.2">
      <c r="A11282" s="33">
        <v>41780</v>
      </c>
      <c r="B11282" s="124" t="s">
        <v>25241</v>
      </c>
      <c r="C11282" s="125" t="s">
        <v>1394</v>
      </c>
      <c r="D11282" s="126" t="s">
        <v>25242</v>
      </c>
    </row>
    <row r="11283" spans="1:4" ht="15" x14ac:dyDescent="0.2">
      <c r="A11283" s="33">
        <v>41782</v>
      </c>
      <c r="B11283" s="124" t="s">
        <v>25243</v>
      </c>
      <c r="C11283" s="125" t="s">
        <v>1394</v>
      </c>
      <c r="D11283" s="126" t="s">
        <v>25244</v>
      </c>
    </row>
    <row r="11284" spans="1:4" ht="15" x14ac:dyDescent="0.2">
      <c r="A11284" s="33">
        <v>38130</v>
      </c>
      <c r="B11284" s="124" t="s">
        <v>25245</v>
      </c>
      <c r="C11284" s="125" t="s">
        <v>1394</v>
      </c>
      <c r="D11284" s="126" t="s">
        <v>1513</v>
      </c>
    </row>
    <row r="11285" spans="1:4" ht="15" x14ac:dyDescent="0.2">
      <c r="A11285" s="33">
        <v>21123</v>
      </c>
      <c r="B11285" s="124" t="s">
        <v>25246</v>
      </c>
      <c r="C11285" s="125" t="s">
        <v>1394</v>
      </c>
      <c r="D11285" s="126" t="s">
        <v>2722</v>
      </c>
    </row>
    <row r="11286" spans="1:4" ht="15" x14ac:dyDescent="0.2">
      <c r="A11286" s="33">
        <v>21124</v>
      </c>
      <c r="B11286" s="124" t="s">
        <v>25247</v>
      </c>
      <c r="C11286" s="125" t="s">
        <v>1394</v>
      </c>
      <c r="D11286" s="126" t="s">
        <v>1153</v>
      </c>
    </row>
    <row r="11287" spans="1:4" ht="15" x14ac:dyDescent="0.2">
      <c r="A11287" s="33">
        <v>21125</v>
      </c>
      <c r="B11287" s="124" t="s">
        <v>25248</v>
      </c>
      <c r="C11287" s="125" t="s">
        <v>1394</v>
      </c>
      <c r="D11287" s="126" t="s">
        <v>5237</v>
      </c>
    </row>
    <row r="11288" spans="1:4" ht="15" x14ac:dyDescent="0.2">
      <c r="A11288" s="33">
        <v>38028</v>
      </c>
      <c r="B11288" s="124" t="s">
        <v>25249</v>
      </c>
      <c r="C11288" s="125" t="s">
        <v>1394</v>
      </c>
      <c r="D11288" s="126" t="s">
        <v>13398</v>
      </c>
    </row>
    <row r="11289" spans="1:4" ht="15" x14ac:dyDescent="0.2">
      <c r="A11289" s="33">
        <v>38029</v>
      </c>
      <c r="B11289" s="124" t="s">
        <v>25250</v>
      </c>
      <c r="C11289" s="125" t="s">
        <v>1394</v>
      </c>
      <c r="D11289" s="126" t="s">
        <v>25251</v>
      </c>
    </row>
    <row r="11290" spans="1:4" ht="15" x14ac:dyDescent="0.2">
      <c r="A11290" s="33">
        <v>38030</v>
      </c>
      <c r="B11290" s="124" t="s">
        <v>25252</v>
      </c>
      <c r="C11290" s="125" t="s">
        <v>1394</v>
      </c>
      <c r="D11290" s="126" t="s">
        <v>7245</v>
      </c>
    </row>
    <row r="11291" spans="1:4" ht="15" x14ac:dyDescent="0.2">
      <c r="A11291" s="33">
        <v>38031</v>
      </c>
      <c r="B11291" s="124" t="s">
        <v>25253</v>
      </c>
      <c r="C11291" s="125" t="s">
        <v>1394</v>
      </c>
      <c r="D11291" s="126" t="s">
        <v>25254</v>
      </c>
    </row>
    <row r="11292" spans="1:4" ht="45" x14ac:dyDescent="0.2">
      <c r="A11292" s="33">
        <v>39735</v>
      </c>
      <c r="B11292" s="124" t="s">
        <v>25255</v>
      </c>
      <c r="C11292" s="125" t="s">
        <v>1394</v>
      </c>
      <c r="D11292" s="126" t="s">
        <v>25256</v>
      </c>
    </row>
    <row r="11293" spans="1:4" ht="45" x14ac:dyDescent="0.2">
      <c r="A11293" s="33">
        <v>39734</v>
      </c>
      <c r="B11293" s="124" t="s">
        <v>25257</v>
      </c>
      <c r="C11293" s="125" t="s">
        <v>1394</v>
      </c>
      <c r="D11293" s="126" t="s">
        <v>25258</v>
      </c>
    </row>
    <row r="11294" spans="1:4" ht="45" x14ac:dyDescent="0.2">
      <c r="A11294" s="33">
        <v>39736</v>
      </c>
      <c r="B11294" s="124" t="s">
        <v>25259</v>
      </c>
      <c r="C11294" s="125" t="s">
        <v>1394</v>
      </c>
      <c r="D11294" s="126" t="s">
        <v>14382</v>
      </c>
    </row>
    <row r="11295" spans="1:4" ht="45" x14ac:dyDescent="0.2">
      <c r="A11295" s="33">
        <v>39737</v>
      </c>
      <c r="B11295" s="124" t="s">
        <v>25260</v>
      </c>
      <c r="C11295" s="125" t="s">
        <v>1394</v>
      </c>
      <c r="D11295" s="126" t="s">
        <v>177</v>
      </c>
    </row>
    <row r="11296" spans="1:4" ht="45" x14ac:dyDescent="0.2">
      <c r="A11296" s="33">
        <v>39738</v>
      </c>
      <c r="B11296" s="124" t="s">
        <v>25261</v>
      </c>
      <c r="C11296" s="125" t="s">
        <v>1394</v>
      </c>
      <c r="D11296" s="126" t="s">
        <v>2118</v>
      </c>
    </row>
    <row r="11297" spans="1:4" ht="45" x14ac:dyDescent="0.2">
      <c r="A11297" s="33">
        <v>39739</v>
      </c>
      <c r="B11297" s="124" t="s">
        <v>25262</v>
      </c>
      <c r="C11297" s="125" t="s">
        <v>1394</v>
      </c>
      <c r="D11297" s="126" t="s">
        <v>25263</v>
      </c>
    </row>
    <row r="11298" spans="1:4" ht="45" x14ac:dyDescent="0.2">
      <c r="A11298" s="33">
        <v>39733</v>
      </c>
      <c r="B11298" s="124" t="s">
        <v>25264</v>
      </c>
      <c r="C11298" s="125" t="s">
        <v>1394</v>
      </c>
      <c r="D11298" s="126" t="s">
        <v>25265</v>
      </c>
    </row>
    <row r="11299" spans="1:4" ht="45" x14ac:dyDescent="0.2">
      <c r="A11299" s="33">
        <v>39854</v>
      </c>
      <c r="B11299" s="124" t="s">
        <v>25266</v>
      </c>
      <c r="C11299" s="125" t="s">
        <v>1394</v>
      </c>
      <c r="D11299" s="126" t="s">
        <v>25267</v>
      </c>
    </row>
    <row r="11300" spans="1:4" ht="45" x14ac:dyDescent="0.2">
      <c r="A11300" s="33">
        <v>39740</v>
      </c>
      <c r="B11300" s="124" t="s">
        <v>25268</v>
      </c>
      <c r="C11300" s="125" t="s">
        <v>1394</v>
      </c>
      <c r="D11300" s="126" t="s">
        <v>25269</v>
      </c>
    </row>
    <row r="11301" spans="1:4" ht="45" x14ac:dyDescent="0.2">
      <c r="A11301" s="33">
        <v>39741</v>
      </c>
      <c r="B11301" s="124" t="s">
        <v>25270</v>
      </c>
      <c r="C11301" s="125" t="s">
        <v>1394</v>
      </c>
      <c r="D11301" s="126" t="s">
        <v>14421</v>
      </c>
    </row>
    <row r="11302" spans="1:4" ht="45" x14ac:dyDescent="0.2">
      <c r="A11302" s="33">
        <v>39853</v>
      </c>
      <c r="B11302" s="124" t="s">
        <v>25271</v>
      </c>
      <c r="C11302" s="125" t="s">
        <v>1394</v>
      </c>
      <c r="D11302" s="126" t="s">
        <v>14246</v>
      </c>
    </row>
    <row r="11303" spans="1:4" ht="45" x14ac:dyDescent="0.2">
      <c r="A11303" s="33">
        <v>39742</v>
      </c>
      <c r="B11303" s="124" t="s">
        <v>25272</v>
      </c>
      <c r="C11303" s="125" t="s">
        <v>1394</v>
      </c>
      <c r="D11303" s="126" t="s">
        <v>21579</v>
      </c>
    </row>
    <row r="11304" spans="1:4" ht="30" x14ac:dyDescent="0.2">
      <c r="A11304" s="33">
        <v>39749</v>
      </c>
      <c r="B11304" s="124" t="s">
        <v>25273</v>
      </c>
      <c r="C11304" s="125" t="s">
        <v>1394</v>
      </c>
      <c r="D11304" s="126" t="s">
        <v>25274</v>
      </c>
    </row>
    <row r="11305" spans="1:4" ht="30" x14ac:dyDescent="0.2">
      <c r="A11305" s="33">
        <v>39751</v>
      </c>
      <c r="B11305" s="124" t="s">
        <v>25275</v>
      </c>
      <c r="C11305" s="125" t="s">
        <v>1394</v>
      </c>
      <c r="D11305" s="126" t="s">
        <v>13921</v>
      </c>
    </row>
    <row r="11306" spans="1:4" ht="30" x14ac:dyDescent="0.2">
      <c r="A11306" s="33">
        <v>39750</v>
      </c>
      <c r="B11306" s="124" t="s">
        <v>25276</v>
      </c>
      <c r="C11306" s="125" t="s">
        <v>1394</v>
      </c>
      <c r="D11306" s="126" t="s">
        <v>25277</v>
      </c>
    </row>
    <row r="11307" spans="1:4" ht="30" x14ac:dyDescent="0.2">
      <c r="A11307" s="33">
        <v>39747</v>
      </c>
      <c r="B11307" s="124" t="s">
        <v>25278</v>
      </c>
      <c r="C11307" s="125" t="s">
        <v>1394</v>
      </c>
      <c r="D11307" s="126" t="s">
        <v>770</v>
      </c>
    </row>
    <row r="11308" spans="1:4" ht="30" x14ac:dyDescent="0.2">
      <c r="A11308" s="33">
        <v>39753</v>
      </c>
      <c r="B11308" s="124" t="s">
        <v>25279</v>
      </c>
      <c r="C11308" s="125" t="s">
        <v>1394</v>
      </c>
      <c r="D11308" s="126" t="s">
        <v>25280</v>
      </c>
    </row>
    <row r="11309" spans="1:4" ht="30" x14ac:dyDescent="0.2">
      <c r="A11309" s="33">
        <v>39754</v>
      </c>
      <c r="B11309" s="124" t="s">
        <v>25281</v>
      </c>
      <c r="C11309" s="125" t="s">
        <v>1394</v>
      </c>
      <c r="D11309" s="126" t="s">
        <v>25282</v>
      </c>
    </row>
    <row r="11310" spans="1:4" ht="30" x14ac:dyDescent="0.2">
      <c r="A11310" s="33">
        <v>39748</v>
      </c>
      <c r="B11310" s="124" t="s">
        <v>25283</v>
      </c>
      <c r="C11310" s="125" t="s">
        <v>1394</v>
      </c>
      <c r="D11310" s="126" t="s">
        <v>17758</v>
      </c>
    </row>
    <row r="11311" spans="1:4" ht="30" x14ac:dyDescent="0.2">
      <c r="A11311" s="33">
        <v>39755</v>
      </c>
      <c r="B11311" s="124" t="s">
        <v>25284</v>
      </c>
      <c r="C11311" s="125" t="s">
        <v>1394</v>
      </c>
      <c r="D11311" s="126" t="s">
        <v>13634</v>
      </c>
    </row>
    <row r="11312" spans="1:4" ht="15" x14ac:dyDescent="0.2">
      <c r="A11312" s="33">
        <v>12742</v>
      </c>
      <c r="B11312" s="124" t="s">
        <v>25285</v>
      </c>
      <c r="C11312" s="125" t="s">
        <v>1394</v>
      </c>
      <c r="D11312" s="126" t="s">
        <v>25286</v>
      </c>
    </row>
    <row r="11313" spans="1:4" ht="15" x14ac:dyDescent="0.2">
      <c r="A11313" s="33">
        <v>12713</v>
      </c>
      <c r="B11313" s="124" t="s">
        <v>25287</v>
      </c>
      <c r="C11313" s="125" t="s">
        <v>1394</v>
      </c>
      <c r="D11313" s="126" t="s">
        <v>1023</v>
      </c>
    </row>
    <row r="11314" spans="1:4" ht="15" x14ac:dyDescent="0.2">
      <c r="A11314" s="33">
        <v>12743</v>
      </c>
      <c r="B11314" s="124" t="s">
        <v>25288</v>
      </c>
      <c r="C11314" s="125" t="s">
        <v>1394</v>
      </c>
      <c r="D11314" s="126" t="s">
        <v>544</v>
      </c>
    </row>
    <row r="11315" spans="1:4" ht="15" x14ac:dyDescent="0.2">
      <c r="A11315" s="33">
        <v>12744</v>
      </c>
      <c r="B11315" s="124" t="s">
        <v>25289</v>
      </c>
      <c r="C11315" s="125" t="s">
        <v>1394</v>
      </c>
      <c r="D11315" s="126" t="s">
        <v>14227</v>
      </c>
    </row>
    <row r="11316" spans="1:4" ht="15" x14ac:dyDescent="0.2">
      <c r="A11316" s="33">
        <v>12745</v>
      </c>
      <c r="B11316" s="124" t="s">
        <v>25290</v>
      </c>
      <c r="C11316" s="125" t="s">
        <v>1394</v>
      </c>
      <c r="D11316" s="126" t="s">
        <v>25291</v>
      </c>
    </row>
    <row r="11317" spans="1:4" ht="15" x14ac:dyDescent="0.2">
      <c r="A11317" s="33">
        <v>12746</v>
      </c>
      <c r="B11317" s="124" t="s">
        <v>25292</v>
      </c>
      <c r="C11317" s="125" t="s">
        <v>1394</v>
      </c>
      <c r="D11317" s="126" t="s">
        <v>13797</v>
      </c>
    </row>
    <row r="11318" spans="1:4" ht="15" x14ac:dyDescent="0.2">
      <c r="A11318" s="33">
        <v>12747</v>
      </c>
      <c r="B11318" s="124" t="s">
        <v>25293</v>
      </c>
      <c r="C11318" s="125" t="s">
        <v>1394</v>
      </c>
      <c r="D11318" s="126" t="s">
        <v>25294</v>
      </c>
    </row>
    <row r="11319" spans="1:4" ht="15" x14ac:dyDescent="0.2">
      <c r="A11319" s="33">
        <v>12748</v>
      </c>
      <c r="B11319" s="124" t="s">
        <v>25295</v>
      </c>
      <c r="C11319" s="125" t="s">
        <v>1394</v>
      </c>
      <c r="D11319" s="126" t="s">
        <v>25296</v>
      </c>
    </row>
    <row r="11320" spans="1:4" ht="15" x14ac:dyDescent="0.2">
      <c r="A11320" s="33">
        <v>12749</v>
      </c>
      <c r="B11320" s="124" t="s">
        <v>25297</v>
      </c>
      <c r="C11320" s="125" t="s">
        <v>1394</v>
      </c>
      <c r="D11320" s="126" t="s">
        <v>25298</v>
      </c>
    </row>
    <row r="11321" spans="1:4" ht="15" x14ac:dyDescent="0.2">
      <c r="A11321" s="33">
        <v>39726</v>
      </c>
      <c r="B11321" s="124" t="s">
        <v>25299</v>
      </c>
      <c r="C11321" s="125" t="s">
        <v>1394</v>
      </c>
      <c r="D11321" s="126" t="s">
        <v>18599</v>
      </c>
    </row>
    <row r="11322" spans="1:4" ht="30" x14ac:dyDescent="0.2">
      <c r="A11322" s="33">
        <v>39728</v>
      </c>
      <c r="B11322" s="124" t="s">
        <v>25300</v>
      </c>
      <c r="C11322" s="125" t="s">
        <v>1394</v>
      </c>
      <c r="D11322" s="126" t="s">
        <v>14392</v>
      </c>
    </row>
    <row r="11323" spans="1:4" ht="30" x14ac:dyDescent="0.2">
      <c r="A11323" s="33">
        <v>39727</v>
      </c>
      <c r="B11323" s="124" t="s">
        <v>25301</v>
      </c>
      <c r="C11323" s="125" t="s">
        <v>1394</v>
      </c>
      <c r="D11323" s="126" t="s">
        <v>25302</v>
      </c>
    </row>
    <row r="11324" spans="1:4" ht="15" x14ac:dyDescent="0.2">
      <c r="A11324" s="33">
        <v>39724</v>
      </c>
      <c r="B11324" s="124" t="s">
        <v>25303</v>
      </c>
      <c r="C11324" s="125" t="s">
        <v>1394</v>
      </c>
      <c r="D11324" s="126" t="s">
        <v>4818</v>
      </c>
    </row>
    <row r="11325" spans="1:4" ht="15" x14ac:dyDescent="0.2">
      <c r="A11325" s="33">
        <v>39729</v>
      </c>
      <c r="B11325" s="124" t="s">
        <v>25304</v>
      </c>
      <c r="C11325" s="125" t="s">
        <v>1394</v>
      </c>
      <c r="D11325" s="126" t="s">
        <v>25305</v>
      </c>
    </row>
    <row r="11326" spans="1:4" ht="30" x14ac:dyDescent="0.2">
      <c r="A11326" s="33">
        <v>39730</v>
      </c>
      <c r="B11326" s="124" t="s">
        <v>25306</v>
      </c>
      <c r="C11326" s="125" t="s">
        <v>1394</v>
      </c>
      <c r="D11326" s="126" t="s">
        <v>25307</v>
      </c>
    </row>
    <row r="11327" spans="1:4" ht="15" x14ac:dyDescent="0.2">
      <c r="A11327" s="33">
        <v>39731</v>
      </c>
      <c r="B11327" s="124" t="s">
        <v>25308</v>
      </c>
      <c r="C11327" s="125" t="s">
        <v>1394</v>
      </c>
      <c r="D11327" s="126" t="s">
        <v>25309</v>
      </c>
    </row>
    <row r="11328" spans="1:4" ht="15" x14ac:dyDescent="0.2">
      <c r="A11328" s="33">
        <v>39725</v>
      </c>
      <c r="B11328" s="124" t="s">
        <v>25310</v>
      </c>
      <c r="C11328" s="125" t="s">
        <v>1394</v>
      </c>
      <c r="D11328" s="126" t="s">
        <v>655</v>
      </c>
    </row>
    <row r="11329" spans="1:4" ht="15" x14ac:dyDescent="0.2">
      <c r="A11329" s="33">
        <v>39732</v>
      </c>
      <c r="B11329" s="124" t="s">
        <v>25311</v>
      </c>
      <c r="C11329" s="125" t="s">
        <v>1394</v>
      </c>
      <c r="D11329" s="126" t="s">
        <v>25312</v>
      </c>
    </row>
    <row r="11330" spans="1:4" ht="30" x14ac:dyDescent="0.2">
      <c r="A11330" s="33">
        <v>39660</v>
      </c>
      <c r="B11330" s="124" t="s">
        <v>25313</v>
      </c>
      <c r="C11330" s="125" t="s">
        <v>1394</v>
      </c>
      <c r="D11330" s="126" t="s">
        <v>14236</v>
      </c>
    </row>
    <row r="11331" spans="1:4" ht="30" x14ac:dyDescent="0.2">
      <c r="A11331" s="33">
        <v>39662</v>
      </c>
      <c r="B11331" s="124" t="s">
        <v>25314</v>
      </c>
      <c r="C11331" s="125" t="s">
        <v>1394</v>
      </c>
      <c r="D11331" s="126" t="s">
        <v>774</v>
      </c>
    </row>
    <row r="11332" spans="1:4" ht="30" x14ac:dyDescent="0.2">
      <c r="A11332" s="33">
        <v>39661</v>
      </c>
      <c r="B11332" s="124" t="s">
        <v>25315</v>
      </c>
      <c r="C11332" s="125" t="s">
        <v>1394</v>
      </c>
      <c r="D11332" s="126" t="s">
        <v>20649</v>
      </c>
    </row>
    <row r="11333" spans="1:4" ht="30" x14ac:dyDescent="0.2">
      <c r="A11333" s="33">
        <v>39666</v>
      </c>
      <c r="B11333" s="124" t="s">
        <v>25316</v>
      </c>
      <c r="C11333" s="125" t="s">
        <v>1394</v>
      </c>
      <c r="D11333" s="126" t="s">
        <v>13918</v>
      </c>
    </row>
    <row r="11334" spans="1:4" ht="30" x14ac:dyDescent="0.2">
      <c r="A11334" s="33">
        <v>39664</v>
      </c>
      <c r="B11334" s="124" t="s">
        <v>25317</v>
      </c>
      <c r="C11334" s="125" t="s">
        <v>1394</v>
      </c>
      <c r="D11334" s="126" t="s">
        <v>25318</v>
      </c>
    </row>
    <row r="11335" spans="1:4" ht="30" x14ac:dyDescent="0.2">
      <c r="A11335" s="33">
        <v>39663</v>
      </c>
      <c r="B11335" s="124" t="s">
        <v>25319</v>
      </c>
      <c r="C11335" s="125" t="s">
        <v>1394</v>
      </c>
      <c r="D11335" s="126" t="s">
        <v>25320</v>
      </c>
    </row>
    <row r="11336" spans="1:4" ht="30" x14ac:dyDescent="0.2">
      <c r="A11336" s="33">
        <v>39665</v>
      </c>
      <c r="B11336" s="124" t="s">
        <v>25321</v>
      </c>
      <c r="C11336" s="125" t="s">
        <v>1394</v>
      </c>
      <c r="D11336" s="126" t="s">
        <v>940</v>
      </c>
    </row>
    <row r="11337" spans="1:4" ht="30" x14ac:dyDescent="0.2">
      <c r="A11337" s="33">
        <v>39752</v>
      </c>
      <c r="B11337" s="124" t="s">
        <v>25322</v>
      </c>
      <c r="C11337" s="125" t="s">
        <v>1394</v>
      </c>
      <c r="D11337" s="126" t="s">
        <v>17617</v>
      </c>
    </row>
    <row r="11338" spans="1:4" ht="15" x14ac:dyDescent="0.2">
      <c r="A11338" s="33">
        <v>12583</v>
      </c>
      <c r="B11338" s="124" t="s">
        <v>25323</v>
      </c>
      <c r="C11338" s="125" t="s">
        <v>1394</v>
      </c>
      <c r="D11338" s="126" t="s">
        <v>16624</v>
      </c>
    </row>
    <row r="11339" spans="1:4" ht="15" x14ac:dyDescent="0.2">
      <c r="A11339" s="33">
        <v>12584</v>
      </c>
      <c r="B11339" s="124" t="s">
        <v>25324</v>
      </c>
      <c r="C11339" s="125" t="s">
        <v>1394</v>
      </c>
      <c r="D11339" s="126" t="s">
        <v>25325</v>
      </c>
    </row>
    <row r="11340" spans="1:4" ht="15" x14ac:dyDescent="0.2">
      <c r="A11340" s="33">
        <v>13159</v>
      </c>
      <c r="B11340" s="124" t="s">
        <v>25326</v>
      </c>
      <c r="C11340" s="125" t="s">
        <v>1394</v>
      </c>
      <c r="D11340" s="126" t="s">
        <v>25327</v>
      </c>
    </row>
    <row r="11341" spans="1:4" ht="15" x14ac:dyDescent="0.2">
      <c r="A11341" s="33">
        <v>13168</v>
      </c>
      <c r="B11341" s="124" t="s">
        <v>25328</v>
      </c>
      <c r="C11341" s="125" t="s">
        <v>1394</v>
      </c>
      <c r="D11341" s="126" t="s">
        <v>25329</v>
      </c>
    </row>
    <row r="11342" spans="1:4" ht="15" x14ac:dyDescent="0.2">
      <c r="A11342" s="33">
        <v>13173</v>
      </c>
      <c r="B11342" s="124" t="s">
        <v>25330</v>
      </c>
      <c r="C11342" s="125" t="s">
        <v>1394</v>
      </c>
      <c r="D11342" s="126" t="s">
        <v>13827</v>
      </c>
    </row>
    <row r="11343" spans="1:4" ht="15" x14ac:dyDescent="0.2">
      <c r="A11343" s="33">
        <v>37449</v>
      </c>
      <c r="B11343" s="124" t="s">
        <v>25331</v>
      </c>
      <c r="C11343" s="125" t="s">
        <v>1394</v>
      </c>
      <c r="D11343" s="126" t="s">
        <v>20567</v>
      </c>
    </row>
    <row r="11344" spans="1:4" ht="15" x14ac:dyDescent="0.2">
      <c r="A11344" s="33">
        <v>37450</v>
      </c>
      <c r="B11344" s="124" t="s">
        <v>25332</v>
      </c>
      <c r="C11344" s="125" t="s">
        <v>1394</v>
      </c>
      <c r="D11344" s="126" t="s">
        <v>7460</v>
      </c>
    </row>
    <row r="11345" spans="1:4" ht="15" x14ac:dyDescent="0.2">
      <c r="A11345" s="33">
        <v>37451</v>
      </c>
      <c r="B11345" s="124" t="s">
        <v>25333</v>
      </c>
      <c r="C11345" s="125" t="s">
        <v>1394</v>
      </c>
      <c r="D11345" s="126" t="s">
        <v>14261</v>
      </c>
    </row>
    <row r="11346" spans="1:4" ht="15" x14ac:dyDescent="0.2">
      <c r="A11346" s="33">
        <v>37452</v>
      </c>
      <c r="B11346" s="124" t="s">
        <v>25334</v>
      </c>
      <c r="C11346" s="125" t="s">
        <v>1394</v>
      </c>
      <c r="D11346" s="126" t="s">
        <v>14673</v>
      </c>
    </row>
    <row r="11347" spans="1:4" ht="15" x14ac:dyDescent="0.2">
      <c r="A11347" s="33">
        <v>37453</v>
      </c>
      <c r="B11347" s="124" t="s">
        <v>25335</v>
      </c>
      <c r="C11347" s="125" t="s">
        <v>1394</v>
      </c>
      <c r="D11347" s="126" t="s">
        <v>25336</v>
      </c>
    </row>
    <row r="11348" spans="1:4" ht="15" x14ac:dyDescent="0.2">
      <c r="A11348" s="33">
        <v>7778</v>
      </c>
      <c r="B11348" s="124" t="s">
        <v>25337</v>
      </c>
      <c r="C11348" s="125" t="s">
        <v>1394</v>
      </c>
      <c r="D11348" s="126" t="s">
        <v>13996</v>
      </c>
    </row>
    <row r="11349" spans="1:4" ht="15" x14ac:dyDescent="0.2">
      <c r="A11349" s="33">
        <v>7796</v>
      </c>
      <c r="B11349" s="124" t="s">
        <v>25338</v>
      </c>
      <c r="C11349" s="125" t="s">
        <v>1394</v>
      </c>
      <c r="D11349" s="126" t="s">
        <v>4891</v>
      </c>
    </row>
    <row r="11350" spans="1:4" ht="15" x14ac:dyDescent="0.2">
      <c r="A11350" s="33">
        <v>7781</v>
      </c>
      <c r="B11350" s="124" t="s">
        <v>25339</v>
      </c>
      <c r="C11350" s="125" t="s">
        <v>1394</v>
      </c>
      <c r="D11350" s="126" t="s">
        <v>21370</v>
      </c>
    </row>
    <row r="11351" spans="1:4" ht="15" x14ac:dyDescent="0.2">
      <c r="A11351" s="33">
        <v>7795</v>
      </c>
      <c r="B11351" s="124" t="s">
        <v>25340</v>
      </c>
      <c r="C11351" s="125" t="s">
        <v>1394</v>
      </c>
      <c r="D11351" s="126" t="s">
        <v>25341</v>
      </c>
    </row>
    <row r="11352" spans="1:4" ht="15" x14ac:dyDescent="0.2">
      <c r="A11352" s="33">
        <v>7791</v>
      </c>
      <c r="B11352" s="124" t="s">
        <v>25342</v>
      </c>
      <c r="C11352" s="125" t="s">
        <v>1394</v>
      </c>
      <c r="D11352" s="126" t="s">
        <v>25343</v>
      </c>
    </row>
    <row r="11353" spans="1:4" ht="15" x14ac:dyDescent="0.2">
      <c r="A11353" s="33">
        <v>7783</v>
      </c>
      <c r="B11353" s="124" t="s">
        <v>25344</v>
      </c>
      <c r="C11353" s="125" t="s">
        <v>1394</v>
      </c>
      <c r="D11353" s="126" t="s">
        <v>16323</v>
      </c>
    </row>
    <row r="11354" spans="1:4" ht="15" x14ac:dyDescent="0.2">
      <c r="A11354" s="33">
        <v>7790</v>
      </c>
      <c r="B11354" s="124" t="s">
        <v>25345</v>
      </c>
      <c r="C11354" s="125" t="s">
        <v>1394</v>
      </c>
      <c r="D11354" s="126" t="s">
        <v>17753</v>
      </c>
    </row>
    <row r="11355" spans="1:4" ht="15" x14ac:dyDescent="0.2">
      <c r="A11355" s="33">
        <v>7785</v>
      </c>
      <c r="B11355" s="124" t="s">
        <v>25346</v>
      </c>
      <c r="C11355" s="125" t="s">
        <v>1394</v>
      </c>
      <c r="D11355" s="126" t="s">
        <v>18027</v>
      </c>
    </row>
    <row r="11356" spans="1:4" ht="15" x14ac:dyDescent="0.2">
      <c r="A11356" s="33">
        <v>7792</v>
      </c>
      <c r="B11356" s="124" t="s">
        <v>25347</v>
      </c>
      <c r="C11356" s="125" t="s">
        <v>1394</v>
      </c>
      <c r="D11356" s="126" t="s">
        <v>14229</v>
      </c>
    </row>
    <row r="11357" spans="1:4" ht="15" x14ac:dyDescent="0.2">
      <c r="A11357" s="33">
        <v>7793</v>
      </c>
      <c r="B11357" s="124" t="s">
        <v>25348</v>
      </c>
      <c r="C11357" s="125" t="s">
        <v>1394</v>
      </c>
      <c r="D11357" s="126" t="s">
        <v>25349</v>
      </c>
    </row>
    <row r="11358" spans="1:4" ht="15" x14ac:dyDescent="0.2">
      <c r="A11358" s="33">
        <v>12613</v>
      </c>
      <c r="B11358" s="124" t="s">
        <v>25350</v>
      </c>
      <c r="C11358" s="125" t="s">
        <v>14755</v>
      </c>
      <c r="D11358" s="126" t="s">
        <v>13735</v>
      </c>
    </row>
    <row r="11359" spans="1:4" ht="15" x14ac:dyDescent="0.2">
      <c r="A11359" s="33">
        <v>1031</v>
      </c>
      <c r="B11359" s="124" t="s">
        <v>25351</v>
      </c>
      <c r="C11359" s="125" t="s">
        <v>14755</v>
      </c>
      <c r="D11359" s="126" t="s">
        <v>2415</v>
      </c>
    </row>
    <row r="11360" spans="1:4" ht="30" x14ac:dyDescent="0.2">
      <c r="A11360" s="33">
        <v>39707</v>
      </c>
      <c r="B11360" s="124" t="s">
        <v>25352</v>
      </c>
      <c r="C11360" s="125" t="s">
        <v>1394</v>
      </c>
      <c r="D11360" s="126" t="s">
        <v>403</v>
      </c>
    </row>
    <row r="11361" spans="1:4" ht="30" x14ac:dyDescent="0.2">
      <c r="A11361" s="33">
        <v>39708</v>
      </c>
      <c r="B11361" s="124" t="s">
        <v>25353</v>
      </c>
      <c r="C11361" s="125" t="s">
        <v>1394</v>
      </c>
      <c r="D11361" s="126" t="s">
        <v>848</v>
      </c>
    </row>
    <row r="11362" spans="1:4" ht="30" x14ac:dyDescent="0.2">
      <c r="A11362" s="33">
        <v>39710</v>
      </c>
      <c r="B11362" s="124" t="s">
        <v>25354</v>
      </c>
      <c r="C11362" s="125" t="s">
        <v>1394</v>
      </c>
      <c r="D11362" s="126" t="s">
        <v>844</v>
      </c>
    </row>
    <row r="11363" spans="1:4" ht="30" x14ac:dyDescent="0.2">
      <c r="A11363" s="33">
        <v>39709</v>
      </c>
      <c r="B11363" s="124" t="s">
        <v>25355</v>
      </c>
      <c r="C11363" s="125" t="s">
        <v>1394</v>
      </c>
      <c r="D11363" s="126" t="s">
        <v>106</v>
      </c>
    </row>
    <row r="11364" spans="1:4" ht="30" x14ac:dyDescent="0.2">
      <c r="A11364" s="33">
        <v>39711</v>
      </c>
      <c r="B11364" s="124" t="s">
        <v>25356</v>
      </c>
      <c r="C11364" s="125" t="s">
        <v>1394</v>
      </c>
      <c r="D11364" s="126" t="s">
        <v>584</v>
      </c>
    </row>
    <row r="11365" spans="1:4" ht="30" x14ac:dyDescent="0.2">
      <c r="A11365" s="33">
        <v>39712</v>
      </c>
      <c r="B11365" s="124" t="s">
        <v>25357</v>
      </c>
      <c r="C11365" s="125" t="s">
        <v>1394</v>
      </c>
      <c r="D11365" s="126" t="s">
        <v>2159</v>
      </c>
    </row>
    <row r="11366" spans="1:4" ht="30" x14ac:dyDescent="0.2">
      <c r="A11366" s="33">
        <v>39713</v>
      </c>
      <c r="B11366" s="124" t="s">
        <v>25358</v>
      </c>
      <c r="C11366" s="125" t="s">
        <v>1394</v>
      </c>
      <c r="D11366" s="126" t="s">
        <v>488</v>
      </c>
    </row>
    <row r="11367" spans="1:4" ht="30" x14ac:dyDescent="0.2">
      <c r="A11367" s="33">
        <v>39714</v>
      </c>
      <c r="B11367" s="124" t="s">
        <v>25359</v>
      </c>
      <c r="C11367" s="125" t="s">
        <v>1394</v>
      </c>
      <c r="D11367" s="126" t="s">
        <v>228</v>
      </c>
    </row>
    <row r="11368" spans="1:4" ht="30" x14ac:dyDescent="0.2">
      <c r="A11368" s="33">
        <v>39715</v>
      </c>
      <c r="B11368" s="124" t="s">
        <v>25360</v>
      </c>
      <c r="C11368" s="125" t="s">
        <v>1394</v>
      </c>
      <c r="D11368" s="126" t="s">
        <v>78</v>
      </c>
    </row>
    <row r="11369" spans="1:4" ht="30" x14ac:dyDescent="0.2">
      <c r="A11369" s="33">
        <v>39716</v>
      </c>
      <c r="B11369" s="124" t="s">
        <v>25361</v>
      </c>
      <c r="C11369" s="125" t="s">
        <v>1394</v>
      </c>
      <c r="D11369" s="126" t="s">
        <v>478</v>
      </c>
    </row>
    <row r="11370" spans="1:4" ht="30" x14ac:dyDescent="0.2">
      <c r="A11370" s="33">
        <v>39718</v>
      </c>
      <c r="B11370" s="124" t="s">
        <v>25362</v>
      </c>
      <c r="C11370" s="125" t="s">
        <v>1394</v>
      </c>
      <c r="D11370" s="126" t="s">
        <v>466</v>
      </c>
    </row>
    <row r="11371" spans="1:4" ht="30" x14ac:dyDescent="0.2">
      <c r="A11371" s="33">
        <v>9813</v>
      </c>
      <c r="B11371" s="124" t="s">
        <v>25363</v>
      </c>
      <c r="C11371" s="125" t="s">
        <v>1394</v>
      </c>
      <c r="D11371" s="126" t="s">
        <v>853</v>
      </c>
    </row>
    <row r="11372" spans="1:4" ht="30" x14ac:dyDescent="0.2">
      <c r="A11372" s="33">
        <v>9815</v>
      </c>
      <c r="B11372" s="124" t="s">
        <v>25364</v>
      </c>
      <c r="C11372" s="125" t="s">
        <v>1394</v>
      </c>
      <c r="D11372" s="126" t="s">
        <v>6958</v>
      </c>
    </row>
    <row r="11373" spans="1:4" ht="30" x14ac:dyDescent="0.2">
      <c r="A11373" s="33">
        <v>25876</v>
      </c>
      <c r="B11373" s="124" t="s">
        <v>25365</v>
      </c>
      <c r="C11373" s="125" t="s">
        <v>1394</v>
      </c>
      <c r="D11373" s="126" t="s">
        <v>25366</v>
      </c>
    </row>
    <row r="11374" spans="1:4" ht="30" x14ac:dyDescent="0.2">
      <c r="A11374" s="33">
        <v>25888</v>
      </c>
      <c r="B11374" s="124" t="s">
        <v>25367</v>
      </c>
      <c r="C11374" s="125" t="s">
        <v>1394</v>
      </c>
      <c r="D11374" s="126" t="s">
        <v>13656</v>
      </c>
    </row>
    <row r="11375" spans="1:4" ht="30" x14ac:dyDescent="0.2">
      <c r="A11375" s="33">
        <v>25874</v>
      </c>
      <c r="B11375" s="124" t="s">
        <v>25368</v>
      </c>
      <c r="C11375" s="125" t="s">
        <v>1394</v>
      </c>
      <c r="D11375" s="126" t="s">
        <v>25369</v>
      </c>
    </row>
    <row r="11376" spans="1:4" ht="30" x14ac:dyDescent="0.2">
      <c r="A11376" s="33">
        <v>25877</v>
      </c>
      <c r="B11376" s="124" t="s">
        <v>25370</v>
      </c>
      <c r="C11376" s="125" t="s">
        <v>1394</v>
      </c>
      <c r="D11376" s="126" t="s">
        <v>25371</v>
      </c>
    </row>
    <row r="11377" spans="1:4" ht="30" x14ac:dyDescent="0.2">
      <c r="A11377" s="33">
        <v>25878</v>
      </c>
      <c r="B11377" s="124" t="s">
        <v>25372</v>
      </c>
      <c r="C11377" s="125" t="s">
        <v>1394</v>
      </c>
      <c r="D11377" s="126" t="s">
        <v>25373</v>
      </c>
    </row>
    <row r="11378" spans="1:4" ht="30" x14ac:dyDescent="0.2">
      <c r="A11378" s="33">
        <v>25879</v>
      </c>
      <c r="B11378" s="124" t="s">
        <v>25374</v>
      </c>
      <c r="C11378" s="125" t="s">
        <v>1394</v>
      </c>
      <c r="D11378" s="126" t="s">
        <v>25375</v>
      </c>
    </row>
    <row r="11379" spans="1:4" ht="30" x14ac:dyDescent="0.2">
      <c r="A11379" s="33">
        <v>25887</v>
      </c>
      <c r="B11379" s="124" t="s">
        <v>25376</v>
      </c>
      <c r="C11379" s="125" t="s">
        <v>1394</v>
      </c>
      <c r="D11379" s="126" t="s">
        <v>25377</v>
      </c>
    </row>
    <row r="11380" spans="1:4" ht="30" x14ac:dyDescent="0.2">
      <c r="A11380" s="33">
        <v>25880</v>
      </c>
      <c r="B11380" s="124" t="s">
        <v>25378</v>
      </c>
      <c r="C11380" s="125" t="s">
        <v>1394</v>
      </c>
      <c r="D11380" s="126" t="s">
        <v>25379</v>
      </c>
    </row>
    <row r="11381" spans="1:4" ht="30" x14ac:dyDescent="0.2">
      <c r="A11381" s="33">
        <v>25881</v>
      </c>
      <c r="B11381" s="124" t="s">
        <v>25380</v>
      </c>
      <c r="C11381" s="125" t="s">
        <v>1394</v>
      </c>
      <c r="D11381" s="126" t="s">
        <v>25381</v>
      </c>
    </row>
    <row r="11382" spans="1:4" ht="30" x14ac:dyDescent="0.2">
      <c r="A11382" s="33">
        <v>25882</v>
      </c>
      <c r="B11382" s="124" t="s">
        <v>25382</v>
      </c>
      <c r="C11382" s="125" t="s">
        <v>1394</v>
      </c>
      <c r="D11382" s="126" t="s">
        <v>25383</v>
      </c>
    </row>
    <row r="11383" spans="1:4" ht="30" x14ac:dyDescent="0.2">
      <c r="A11383" s="33">
        <v>25883</v>
      </c>
      <c r="B11383" s="124" t="s">
        <v>25384</v>
      </c>
      <c r="C11383" s="125" t="s">
        <v>1394</v>
      </c>
      <c r="D11383" s="126" t="s">
        <v>7074</v>
      </c>
    </row>
    <row r="11384" spans="1:4" ht="30" x14ac:dyDescent="0.2">
      <c r="A11384" s="33">
        <v>25884</v>
      </c>
      <c r="B11384" s="124" t="s">
        <v>25385</v>
      </c>
      <c r="C11384" s="125" t="s">
        <v>1394</v>
      </c>
      <c r="D11384" s="126" t="s">
        <v>25386</v>
      </c>
    </row>
    <row r="11385" spans="1:4" ht="30" x14ac:dyDescent="0.2">
      <c r="A11385" s="33">
        <v>25885</v>
      </c>
      <c r="B11385" s="124" t="s">
        <v>25387</v>
      </c>
      <c r="C11385" s="125" t="s">
        <v>1394</v>
      </c>
      <c r="D11385" s="126" t="s">
        <v>25388</v>
      </c>
    </row>
    <row r="11386" spans="1:4" ht="30" x14ac:dyDescent="0.2">
      <c r="A11386" s="33">
        <v>25889</v>
      </c>
      <c r="B11386" s="124" t="s">
        <v>25389</v>
      </c>
      <c r="C11386" s="125" t="s">
        <v>1394</v>
      </c>
      <c r="D11386" s="126" t="s">
        <v>25390</v>
      </c>
    </row>
    <row r="11387" spans="1:4" ht="30" x14ac:dyDescent="0.2">
      <c r="A11387" s="33">
        <v>25886</v>
      </c>
      <c r="B11387" s="124" t="s">
        <v>25391</v>
      </c>
      <c r="C11387" s="125" t="s">
        <v>1394</v>
      </c>
      <c r="D11387" s="126" t="s">
        <v>25392</v>
      </c>
    </row>
    <row r="11388" spans="1:4" ht="30" x14ac:dyDescent="0.2">
      <c r="A11388" s="33">
        <v>25875</v>
      </c>
      <c r="B11388" s="124" t="s">
        <v>25393</v>
      </c>
      <c r="C11388" s="125" t="s">
        <v>1394</v>
      </c>
      <c r="D11388" s="126" t="s">
        <v>25394</v>
      </c>
    </row>
    <row r="11389" spans="1:4" ht="15" x14ac:dyDescent="0.2">
      <c r="A11389" s="33">
        <v>9876</v>
      </c>
      <c r="B11389" s="124" t="s">
        <v>25395</v>
      </c>
      <c r="C11389" s="125" t="s">
        <v>1394</v>
      </c>
      <c r="D11389" s="126" t="s">
        <v>539</v>
      </c>
    </row>
    <row r="11390" spans="1:4" ht="15" x14ac:dyDescent="0.2">
      <c r="A11390" s="33">
        <v>9877</v>
      </c>
      <c r="B11390" s="124" t="s">
        <v>25396</v>
      </c>
      <c r="C11390" s="125" t="s">
        <v>1394</v>
      </c>
      <c r="D11390" s="126" t="s">
        <v>18669</v>
      </c>
    </row>
    <row r="11391" spans="1:4" ht="15" x14ac:dyDescent="0.2">
      <c r="A11391" s="33">
        <v>9878</v>
      </c>
      <c r="B11391" s="124" t="s">
        <v>25397</v>
      </c>
      <c r="C11391" s="125" t="s">
        <v>1394</v>
      </c>
      <c r="D11391" s="126" t="s">
        <v>25398</v>
      </c>
    </row>
    <row r="11392" spans="1:4" ht="15" x14ac:dyDescent="0.2">
      <c r="A11392" s="33">
        <v>9879</v>
      </c>
      <c r="B11392" s="124" t="s">
        <v>25399</v>
      </c>
      <c r="C11392" s="125" t="s">
        <v>1394</v>
      </c>
      <c r="D11392" s="126" t="s">
        <v>25400</v>
      </c>
    </row>
    <row r="11393" spans="1:4" ht="30" x14ac:dyDescent="0.2">
      <c r="A11393" s="33">
        <v>42001</v>
      </c>
      <c r="B11393" s="124" t="s">
        <v>25401</v>
      </c>
      <c r="C11393" s="125" t="s">
        <v>1394</v>
      </c>
      <c r="D11393" s="126" t="s">
        <v>25402</v>
      </c>
    </row>
    <row r="11394" spans="1:4" ht="30" x14ac:dyDescent="0.2">
      <c r="A11394" s="33">
        <v>41998</v>
      </c>
      <c r="B11394" s="124" t="s">
        <v>25403</v>
      </c>
      <c r="C11394" s="125" t="s">
        <v>1394</v>
      </c>
      <c r="D11394" s="126" t="s">
        <v>25404</v>
      </c>
    </row>
    <row r="11395" spans="1:4" ht="30" x14ac:dyDescent="0.2">
      <c r="A11395" s="33">
        <v>41999</v>
      </c>
      <c r="B11395" s="124" t="s">
        <v>25405</v>
      </c>
      <c r="C11395" s="125" t="s">
        <v>1394</v>
      </c>
      <c r="D11395" s="126" t="s">
        <v>25406</v>
      </c>
    </row>
    <row r="11396" spans="1:4" ht="30" x14ac:dyDescent="0.2">
      <c r="A11396" s="33">
        <v>42000</v>
      </c>
      <c r="B11396" s="124" t="s">
        <v>25407</v>
      </c>
      <c r="C11396" s="125" t="s">
        <v>1394</v>
      </c>
      <c r="D11396" s="126" t="s">
        <v>25408</v>
      </c>
    </row>
    <row r="11397" spans="1:4" ht="30" x14ac:dyDescent="0.2">
      <c r="A11397" s="33">
        <v>38053</v>
      </c>
      <c r="B11397" s="124" t="s">
        <v>25409</v>
      </c>
      <c r="C11397" s="125" t="s">
        <v>1394</v>
      </c>
      <c r="D11397" s="126" t="s">
        <v>1286</v>
      </c>
    </row>
    <row r="11398" spans="1:4" ht="30" x14ac:dyDescent="0.2">
      <c r="A11398" s="33">
        <v>38054</v>
      </c>
      <c r="B11398" s="124" t="s">
        <v>25410</v>
      </c>
      <c r="C11398" s="125" t="s">
        <v>1394</v>
      </c>
      <c r="D11398" s="126" t="s">
        <v>1346</v>
      </c>
    </row>
    <row r="11399" spans="1:4" ht="30" x14ac:dyDescent="0.2">
      <c r="A11399" s="33">
        <v>38052</v>
      </c>
      <c r="B11399" s="124" t="s">
        <v>25411</v>
      </c>
      <c r="C11399" s="125" t="s">
        <v>1394</v>
      </c>
      <c r="D11399" s="126" t="s">
        <v>961</v>
      </c>
    </row>
    <row r="11400" spans="1:4" ht="30" x14ac:dyDescent="0.2">
      <c r="A11400" s="33">
        <v>38051</v>
      </c>
      <c r="B11400" s="124" t="s">
        <v>25412</v>
      </c>
      <c r="C11400" s="125" t="s">
        <v>1394</v>
      </c>
      <c r="D11400" s="126" t="s">
        <v>1347</v>
      </c>
    </row>
    <row r="11401" spans="1:4" ht="15" x14ac:dyDescent="0.2">
      <c r="A11401" s="33">
        <v>38787</v>
      </c>
      <c r="B11401" s="124" t="s">
        <v>25413</v>
      </c>
      <c r="C11401" s="125" t="s">
        <v>1394</v>
      </c>
      <c r="D11401" s="126" t="s">
        <v>853</v>
      </c>
    </row>
    <row r="11402" spans="1:4" ht="15" x14ac:dyDescent="0.2">
      <c r="A11402" s="33">
        <v>38825</v>
      </c>
      <c r="B11402" s="124" t="s">
        <v>25414</v>
      </c>
      <c r="C11402" s="125" t="s">
        <v>1394</v>
      </c>
      <c r="D11402" s="126" t="s">
        <v>161</v>
      </c>
    </row>
    <row r="11403" spans="1:4" ht="15" x14ac:dyDescent="0.2">
      <c r="A11403" s="33">
        <v>38826</v>
      </c>
      <c r="B11403" s="124" t="s">
        <v>25415</v>
      </c>
      <c r="C11403" s="125" t="s">
        <v>1394</v>
      </c>
      <c r="D11403" s="126" t="s">
        <v>182</v>
      </c>
    </row>
    <row r="11404" spans="1:4" ht="15" x14ac:dyDescent="0.2">
      <c r="A11404" s="33">
        <v>38827</v>
      </c>
      <c r="B11404" s="124" t="s">
        <v>25416</v>
      </c>
      <c r="C11404" s="125" t="s">
        <v>1394</v>
      </c>
      <c r="D11404" s="126" t="s">
        <v>737</v>
      </c>
    </row>
    <row r="11405" spans="1:4" ht="15" x14ac:dyDescent="0.2">
      <c r="A11405" s="33">
        <v>38830</v>
      </c>
      <c r="B11405" s="124" t="s">
        <v>25417</v>
      </c>
      <c r="C11405" s="125" t="s">
        <v>1394</v>
      </c>
      <c r="D11405" s="126" t="s">
        <v>18116</v>
      </c>
    </row>
    <row r="11406" spans="1:4" ht="15" x14ac:dyDescent="0.2">
      <c r="A11406" s="33">
        <v>38828</v>
      </c>
      <c r="B11406" s="124" t="s">
        <v>25418</v>
      </c>
      <c r="C11406" s="125" t="s">
        <v>1394</v>
      </c>
      <c r="D11406" s="126" t="s">
        <v>5206</v>
      </c>
    </row>
    <row r="11407" spans="1:4" ht="15" x14ac:dyDescent="0.2">
      <c r="A11407" s="33">
        <v>38829</v>
      </c>
      <c r="B11407" s="124" t="s">
        <v>25419</v>
      </c>
      <c r="C11407" s="125" t="s">
        <v>1394</v>
      </c>
      <c r="D11407" s="126" t="s">
        <v>2498</v>
      </c>
    </row>
    <row r="11408" spans="1:4" ht="15" x14ac:dyDescent="0.2">
      <c r="A11408" s="33">
        <v>38831</v>
      </c>
      <c r="B11408" s="124" t="s">
        <v>25420</v>
      </c>
      <c r="C11408" s="125" t="s">
        <v>1394</v>
      </c>
      <c r="D11408" s="126" t="s">
        <v>25421</v>
      </c>
    </row>
    <row r="11409" spans="1:4" ht="15" x14ac:dyDescent="0.2">
      <c r="A11409" s="33">
        <v>36274</v>
      </c>
      <c r="B11409" s="124" t="s">
        <v>25422</v>
      </c>
      <c r="C11409" s="125" t="s">
        <v>1394</v>
      </c>
      <c r="D11409" s="126" t="s">
        <v>3782</v>
      </c>
    </row>
    <row r="11410" spans="1:4" ht="15" x14ac:dyDescent="0.2">
      <c r="A11410" s="33">
        <v>36278</v>
      </c>
      <c r="B11410" s="124" t="s">
        <v>25423</v>
      </c>
      <c r="C11410" s="125" t="s">
        <v>1394</v>
      </c>
      <c r="D11410" s="126" t="s">
        <v>475</v>
      </c>
    </row>
    <row r="11411" spans="1:4" ht="15" x14ac:dyDescent="0.2">
      <c r="A11411" s="33">
        <v>38977</v>
      </c>
      <c r="B11411" s="124" t="s">
        <v>25424</v>
      </c>
      <c r="C11411" s="125" t="s">
        <v>1394</v>
      </c>
      <c r="D11411" s="126" t="s">
        <v>25425</v>
      </c>
    </row>
    <row r="11412" spans="1:4" ht="15" x14ac:dyDescent="0.2">
      <c r="A11412" s="33">
        <v>38971</v>
      </c>
      <c r="B11412" s="124" t="s">
        <v>25426</v>
      </c>
      <c r="C11412" s="125" t="s">
        <v>1394</v>
      </c>
      <c r="D11412" s="126" t="s">
        <v>1197</v>
      </c>
    </row>
    <row r="11413" spans="1:4" ht="15" x14ac:dyDescent="0.2">
      <c r="A11413" s="33">
        <v>38972</v>
      </c>
      <c r="B11413" s="124" t="s">
        <v>25427</v>
      </c>
      <c r="C11413" s="125" t="s">
        <v>1394</v>
      </c>
      <c r="D11413" s="126" t="s">
        <v>1309</v>
      </c>
    </row>
    <row r="11414" spans="1:4" ht="15" x14ac:dyDescent="0.2">
      <c r="A11414" s="33">
        <v>38973</v>
      </c>
      <c r="B11414" s="124" t="s">
        <v>25428</v>
      </c>
      <c r="C11414" s="125" t="s">
        <v>1394</v>
      </c>
      <c r="D11414" s="126" t="s">
        <v>13990</v>
      </c>
    </row>
    <row r="11415" spans="1:4" ht="15" x14ac:dyDescent="0.2">
      <c r="A11415" s="33">
        <v>38974</v>
      </c>
      <c r="B11415" s="124" t="s">
        <v>25429</v>
      </c>
      <c r="C11415" s="125" t="s">
        <v>1394</v>
      </c>
      <c r="D11415" s="126" t="s">
        <v>5623</v>
      </c>
    </row>
    <row r="11416" spans="1:4" ht="15" x14ac:dyDescent="0.2">
      <c r="A11416" s="33">
        <v>38975</v>
      </c>
      <c r="B11416" s="124" t="s">
        <v>25430</v>
      </c>
      <c r="C11416" s="125" t="s">
        <v>1394</v>
      </c>
      <c r="D11416" s="126" t="s">
        <v>299</v>
      </c>
    </row>
    <row r="11417" spans="1:4" ht="15" x14ac:dyDescent="0.2">
      <c r="A11417" s="33">
        <v>38976</v>
      </c>
      <c r="B11417" s="124" t="s">
        <v>25431</v>
      </c>
      <c r="C11417" s="125" t="s">
        <v>1394</v>
      </c>
      <c r="D11417" s="126" t="s">
        <v>25432</v>
      </c>
    </row>
    <row r="11418" spans="1:4" ht="15" x14ac:dyDescent="0.2">
      <c r="A11418" s="33">
        <v>38986</v>
      </c>
      <c r="B11418" s="124" t="s">
        <v>25433</v>
      </c>
      <c r="C11418" s="125" t="s">
        <v>1394</v>
      </c>
      <c r="D11418" s="126" t="s">
        <v>25434</v>
      </c>
    </row>
    <row r="11419" spans="1:4" ht="15" x14ac:dyDescent="0.2">
      <c r="A11419" s="33">
        <v>38978</v>
      </c>
      <c r="B11419" s="124" t="s">
        <v>25435</v>
      </c>
      <c r="C11419" s="125" t="s">
        <v>1394</v>
      </c>
      <c r="D11419" s="126" t="s">
        <v>3782</v>
      </c>
    </row>
    <row r="11420" spans="1:4" ht="15" x14ac:dyDescent="0.2">
      <c r="A11420" s="33">
        <v>38979</v>
      </c>
      <c r="B11420" s="124" t="s">
        <v>25436</v>
      </c>
      <c r="C11420" s="125" t="s">
        <v>1394</v>
      </c>
      <c r="D11420" s="126" t="s">
        <v>475</v>
      </c>
    </row>
    <row r="11421" spans="1:4" ht="15" x14ac:dyDescent="0.2">
      <c r="A11421" s="33">
        <v>38980</v>
      </c>
      <c r="B11421" s="124" t="s">
        <v>25437</v>
      </c>
      <c r="C11421" s="125" t="s">
        <v>1394</v>
      </c>
      <c r="D11421" s="126" t="s">
        <v>644</v>
      </c>
    </row>
    <row r="11422" spans="1:4" ht="15" x14ac:dyDescent="0.2">
      <c r="A11422" s="33">
        <v>38981</v>
      </c>
      <c r="B11422" s="124" t="s">
        <v>25438</v>
      </c>
      <c r="C11422" s="125" t="s">
        <v>1394</v>
      </c>
      <c r="D11422" s="126" t="s">
        <v>5723</v>
      </c>
    </row>
    <row r="11423" spans="1:4" ht="15" x14ac:dyDescent="0.2">
      <c r="A11423" s="33">
        <v>38982</v>
      </c>
      <c r="B11423" s="124" t="s">
        <v>25439</v>
      </c>
      <c r="C11423" s="125" t="s">
        <v>1394</v>
      </c>
      <c r="D11423" s="126" t="s">
        <v>25440</v>
      </c>
    </row>
    <row r="11424" spans="1:4" ht="15" x14ac:dyDescent="0.2">
      <c r="A11424" s="33">
        <v>38983</v>
      </c>
      <c r="B11424" s="124" t="s">
        <v>25441</v>
      </c>
      <c r="C11424" s="125" t="s">
        <v>1394</v>
      </c>
      <c r="D11424" s="126" t="s">
        <v>25442</v>
      </c>
    </row>
    <row r="11425" spans="1:4" ht="15" x14ac:dyDescent="0.2">
      <c r="A11425" s="33">
        <v>38984</v>
      </c>
      <c r="B11425" s="124" t="s">
        <v>25443</v>
      </c>
      <c r="C11425" s="125" t="s">
        <v>1394</v>
      </c>
      <c r="D11425" s="126" t="s">
        <v>14413</v>
      </c>
    </row>
    <row r="11426" spans="1:4" ht="15" x14ac:dyDescent="0.2">
      <c r="A11426" s="33">
        <v>38985</v>
      </c>
      <c r="B11426" s="124" t="s">
        <v>25444</v>
      </c>
      <c r="C11426" s="125" t="s">
        <v>1394</v>
      </c>
      <c r="D11426" s="126" t="s">
        <v>25445</v>
      </c>
    </row>
    <row r="11427" spans="1:4" ht="15" x14ac:dyDescent="0.2">
      <c r="A11427" s="33">
        <v>9836</v>
      </c>
      <c r="B11427" s="124" t="s">
        <v>25446</v>
      </c>
      <c r="C11427" s="125" t="s">
        <v>1394</v>
      </c>
      <c r="D11427" s="126" t="s">
        <v>5923</v>
      </c>
    </row>
    <row r="11428" spans="1:4" ht="15" x14ac:dyDescent="0.2">
      <c r="A11428" s="33">
        <v>20065</v>
      </c>
      <c r="B11428" s="124" t="s">
        <v>25447</v>
      </c>
      <c r="C11428" s="125" t="s">
        <v>1394</v>
      </c>
      <c r="D11428" s="126" t="s">
        <v>14752</v>
      </c>
    </row>
    <row r="11429" spans="1:4" ht="15" x14ac:dyDescent="0.2">
      <c r="A11429" s="33">
        <v>9835</v>
      </c>
      <c r="B11429" s="124" t="s">
        <v>25448</v>
      </c>
      <c r="C11429" s="125" t="s">
        <v>1394</v>
      </c>
      <c r="D11429" s="126" t="s">
        <v>860</v>
      </c>
    </row>
    <row r="11430" spans="1:4" ht="15" x14ac:dyDescent="0.2">
      <c r="A11430" s="33">
        <v>38032</v>
      </c>
      <c r="B11430" s="124" t="s">
        <v>25449</v>
      </c>
      <c r="C11430" s="125" t="s">
        <v>1394</v>
      </c>
      <c r="D11430" s="126" t="s">
        <v>13786</v>
      </c>
    </row>
    <row r="11431" spans="1:4" ht="15" x14ac:dyDescent="0.2">
      <c r="A11431" s="33">
        <v>38033</v>
      </c>
      <c r="B11431" s="124" t="s">
        <v>25450</v>
      </c>
      <c r="C11431" s="125" t="s">
        <v>1394</v>
      </c>
      <c r="D11431" s="126" t="s">
        <v>25451</v>
      </c>
    </row>
    <row r="11432" spans="1:4" ht="15" x14ac:dyDescent="0.2">
      <c r="A11432" s="33">
        <v>38034</v>
      </c>
      <c r="B11432" s="124" t="s">
        <v>25452</v>
      </c>
      <c r="C11432" s="125" t="s">
        <v>1394</v>
      </c>
      <c r="D11432" s="126" t="s">
        <v>14597</v>
      </c>
    </row>
    <row r="11433" spans="1:4" ht="15" x14ac:dyDescent="0.2">
      <c r="A11433" s="33">
        <v>38035</v>
      </c>
      <c r="B11433" s="124" t="s">
        <v>25453</v>
      </c>
      <c r="C11433" s="125" t="s">
        <v>1394</v>
      </c>
      <c r="D11433" s="126" t="s">
        <v>25454</v>
      </c>
    </row>
    <row r="11434" spans="1:4" ht="15" x14ac:dyDescent="0.2">
      <c r="A11434" s="33">
        <v>38036</v>
      </c>
      <c r="B11434" s="124" t="s">
        <v>25455</v>
      </c>
      <c r="C11434" s="125" t="s">
        <v>1394</v>
      </c>
      <c r="D11434" s="126" t="s">
        <v>25456</v>
      </c>
    </row>
    <row r="11435" spans="1:4" ht="15" x14ac:dyDescent="0.2">
      <c r="A11435" s="33">
        <v>38037</v>
      </c>
      <c r="B11435" s="124" t="s">
        <v>25457</v>
      </c>
      <c r="C11435" s="125" t="s">
        <v>1394</v>
      </c>
      <c r="D11435" s="126" t="s">
        <v>25458</v>
      </c>
    </row>
    <row r="11436" spans="1:4" ht="15" x14ac:dyDescent="0.2">
      <c r="A11436" s="33">
        <v>9850</v>
      </c>
      <c r="B11436" s="124" t="s">
        <v>25459</v>
      </c>
      <c r="C11436" s="125" t="s">
        <v>1394</v>
      </c>
      <c r="D11436" s="126" t="s">
        <v>8050</v>
      </c>
    </row>
    <row r="11437" spans="1:4" ht="15" x14ac:dyDescent="0.2">
      <c r="A11437" s="33">
        <v>9853</v>
      </c>
      <c r="B11437" s="124" t="s">
        <v>25460</v>
      </c>
      <c r="C11437" s="125" t="s">
        <v>1394</v>
      </c>
      <c r="D11437" s="126" t="s">
        <v>14112</v>
      </c>
    </row>
    <row r="11438" spans="1:4" ht="15" x14ac:dyDescent="0.2">
      <c r="A11438" s="33">
        <v>9854</v>
      </c>
      <c r="B11438" s="124" t="s">
        <v>25461</v>
      </c>
      <c r="C11438" s="125" t="s">
        <v>1394</v>
      </c>
      <c r="D11438" s="126" t="s">
        <v>13565</v>
      </c>
    </row>
    <row r="11439" spans="1:4" ht="15" x14ac:dyDescent="0.2">
      <c r="A11439" s="33">
        <v>9851</v>
      </c>
      <c r="B11439" s="124" t="s">
        <v>25462</v>
      </c>
      <c r="C11439" s="125" t="s">
        <v>1394</v>
      </c>
      <c r="D11439" s="126" t="s">
        <v>14113</v>
      </c>
    </row>
    <row r="11440" spans="1:4" ht="15" x14ac:dyDescent="0.2">
      <c r="A11440" s="33">
        <v>9855</v>
      </c>
      <c r="B11440" s="124" t="s">
        <v>25463</v>
      </c>
      <c r="C11440" s="125" t="s">
        <v>1394</v>
      </c>
      <c r="D11440" s="126" t="s">
        <v>14114</v>
      </c>
    </row>
    <row r="11441" spans="1:4" ht="15" x14ac:dyDescent="0.2">
      <c r="A11441" s="33">
        <v>9825</v>
      </c>
      <c r="B11441" s="124" t="s">
        <v>25464</v>
      </c>
      <c r="C11441" s="125" t="s">
        <v>1394</v>
      </c>
      <c r="D11441" s="126" t="s">
        <v>14464</v>
      </c>
    </row>
    <row r="11442" spans="1:4" ht="15" x14ac:dyDescent="0.2">
      <c r="A11442" s="33">
        <v>9828</v>
      </c>
      <c r="B11442" s="124" t="s">
        <v>25465</v>
      </c>
      <c r="C11442" s="125" t="s">
        <v>1394</v>
      </c>
      <c r="D11442" s="126" t="s">
        <v>25466</v>
      </c>
    </row>
    <row r="11443" spans="1:4" ht="15" x14ac:dyDescent="0.2">
      <c r="A11443" s="33">
        <v>9829</v>
      </c>
      <c r="B11443" s="124" t="s">
        <v>25467</v>
      </c>
      <c r="C11443" s="125" t="s">
        <v>1394</v>
      </c>
      <c r="D11443" s="126" t="s">
        <v>25468</v>
      </c>
    </row>
    <row r="11444" spans="1:4" ht="15" x14ac:dyDescent="0.2">
      <c r="A11444" s="33">
        <v>9826</v>
      </c>
      <c r="B11444" s="124" t="s">
        <v>25469</v>
      </c>
      <c r="C11444" s="125" t="s">
        <v>1394</v>
      </c>
      <c r="D11444" s="126" t="s">
        <v>25470</v>
      </c>
    </row>
    <row r="11445" spans="1:4" ht="15" x14ac:dyDescent="0.2">
      <c r="A11445" s="33">
        <v>9827</v>
      </c>
      <c r="B11445" s="124" t="s">
        <v>25471</v>
      </c>
      <c r="C11445" s="125" t="s">
        <v>1394</v>
      </c>
      <c r="D11445" s="126" t="s">
        <v>25472</v>
      </c>
    </row>
    <row r="11446" spans="1:4" ht="15" x14ac:dyDescent="0.2">
      <c r="A11446" s="33">
        <v>36374</v>
      </c>
      <c r="B11446" s="124" t="s">
        <v>25473</v>
      </c>
      <c r="C11446" s="125" t="s">
        <v>1394</v>
      </c>
      <c r="D11446" s="126" t="s">
        <v>14249</v>
      </c>
    </row>
    <row r="11447" spans="1:4" ht="15" x14ac:dyDescent="0.2">
      <c r="A11447" s="33">
        <v>36084</v>
      </c>
      <c r="B11447" s="124" t="s">
        <v>25474</v>
      </c>
      <c r="C11447" s="125" t="s">
        <v>1394</v>
      </c>
      <c r="D11447" s="126" t="s">
        <v>13882</v>
      </c>
    </row>
    <row r="11448" spans="1:4" ht="15" x14ac:dyDescent="0.2">
      <c r="A11448" s="33">
        <v>36373</v>
      </c>
      <c r="B11448" s="124" t="s">
        <v>25475</v>
      </c>
      <c r="C11448" s="125" t="s">
        <v>1394</v>
      </c>
      <c r="D11448" s="126" t="s">
        <v>1081</v>
      </c>
    </row>
    <row r="11449" spans="1:4" ht="15" x14ac:dyDescent="0.2">
      <c r="A11449" s="33">
        <v>36377</v>
      </c>
      <c r="B11449" s="124" t="s">
        <v>25476</v>
      </c>
      <c r="C11449" s="125" t="s">
        <v>1394</v>
      </c>
      <c r="D11449" s="126" t="s">
        <v>424</v>
      </c>
    </row>
    <row r="11450" spans="1:4" ht="15" x14ac:dyDescent="0.2">
      <c r="A11450" s="33">
        <v>36375</v>
      </c>
      <c r="B11450" s="124" t="s">
        <v>25477</v>
      </c>
      <c r="C11450" s="125" t="s">
        <v>1394</v>
      </c>
      <c r="D11450" s="126" t="s">
        <v>14041</v>
      </c>
    </row>
    <row r="11451" spans="1:4" ht="15" x14ac:dyDescent="0.2">
      <c r="A11451" s="33">
        <v>36376</v>
      </c>
      <c r="B11451" s="124" t="s">
        <v>25478</v>
      </c>
      <c r="C11451" s="125" t="s">
        <v>1394</v>
      </c>
      <c r="D11451" s="126" t="s">
        <v>13775</v>
      </c>
    </row>
    <row r="11452" spans="1:4" ht="15" x14ac:dyDescent="0.2">
      <c r="A11452" s="33">
        <v>36380</v>
      </c>
      <c r="B11452" s="124" t="s">
        <v>25479</v>
      </c>
      <c r="C11452" s="125" t="s">
        <v>1394</v>
      </c>
      <c r="D11452" s="126" t="s">
        <v>13585</v>
      </c>
    </row>
    <row r="11453" spans="1:4" ht="15" x14ac:dyDescent="0.2">
      <c r="A11453" s="33">
        <v>36378</v>
      </c>
      <c r="B11453" s="124" t="s">
        <v>25480</v>
      </c>
      <c r="C11453" s="125" t="s">
        <v>1394</v>
      </c>
      <c r="D11453" s="126" t="s">
        <v>1448</v>
      </c>
    </row>
    <row r="11454" spans="1:4" ht="15" x14ac:dyDescent="0.2">
      <c r="A11454" s="33">
        <v>36379</v>
      </c>
      <c r="B11454" s="124" t="s">
        <v>25481</v>
      </c>
      <c r="C11454" s="125" t="s">
        <v>1394</v>
      </c>
      <c r="D11454" s="126" t="s">
        <v>25482</v>
      </c>
    </row>
    <row r="11455" spans="1:4" ht="15" x14ac:dyDescent="0.2">
      <c r="A11455" s="33">
        <v>9859</v>
      </c>
      <c r="B11455" s="124" t="s">
        <v>25483</v>
      </c>
      <c r="C11455" s="125" t="s">
        <v>1394</v>
      </c>
      <c r="D11455" s="126" t="s">
        <v>202</v>
      </c>
    </row>
    <row r="11456" spans="1:4" ht="15" x14ac:dyDescent="0.2">
      <c r="A11456" s="33">
        <v>9838</v>
      </c>
      <c r="B11456" s="124" t="s">
        <v>25484</v>
      </c>
      <c r="C11456" s="125" t="s">
        <v>1394</v>
      </c>
      <c r="D11456" s="126" t="s">
        <v>699</v>
      </c>
    </row>
    <row r="11457" spans="1:4" ht="15" x14ac:dyDescent="0.2">
      <c r="A11457" s="33">
        <v>9837</v>
      </c>
      <c r="B11457" s="124" t="s">
        <v>25485</v>
      </c>
      <c r="C11457" s="125" t="s">
        <v>1394</v>
      </c>
      <c r="D11457" s="126" t="s">
        <v>139</v>
      </c>
    </row>
    <row r="11458" spans="1:4" ht="15" x14ac:dyDescent="0.2">
      <c r="A11458" s="33">
        <v>9833</v>
      </c>
      <c r="B11458" s="124" t="s">
        <v>25486</v>
      </c>
      <c r="C11458" s="125" t="s">
        <v>1394</v>
      </c>
      <c r="D11458" s="126" t="s">
        <v>1356</v>
      </c>
    </row>
    <row r="11459" spans="1:4" ht="15" x14ac:dyDescent="0.2">
      <c r="A11459" s="33">
        <v>9830</v>
      </c>
      <c r="B11459" s="124" t="s">
        <v>25487</v>
      </c>
      <c r="C11459" s="125" t="s">
        <v>1394</v>
      </c>
      <c r="D11459" s="126" t="s">
        <v>961</v>
      </c>
    </row>
    <row r="11460" spans="1:4" ht="15" x14ac:dyDescent="0.2">
      <c r="A11460" s="33">
        <v>9834</v>
      </c>
      <c r="B11460" s="124" t="s">
        <v>25488</v>
      </c>
      <c r="C11460" s="125" t="s">
        <v>1394</v>
      </c>
      <c r="D11460" s="126" t="s">
        <v>704</v>
      </c>
    </row>
    <row r="11461" spans="1:4" ht="15" x14ac:dyDescent="0.2">
      <c r="A11461" s="33">
        <v>9863</v>
      </c>
      <c r="B11461" s="124" t="s">
        <v>25489</v>
      </c>
      <c r="C11461" s="125" t="s">
        <v>1394</v>
      </c>
      <c r="D11461" s="126" t="s">
        <v>6865</v>
      </c>
    </row>
    <row r="11462" spans="1:4" ht="15" x14ac:dyDescent="0.2">
      <c r="A11462" s="33">
        <v>9860</v>
      </c>
      <c r="B11462" s="124" t="s">
        <v>25490</v>
      </c>
      <c r="C11462" s="125" t="s">
        <v>1394</v>
      </c>
      <c r="D11462" s="126" t="s">
        <v>18172</v>
      </c>
    </row>
    <row r="11463" spans="1:4" ht="15" x14ac:dyDescent="0.2">
      <c r="A11463" s="33">
        <v>9862</v>
      </c>
      <c r="B11463" s="124" t="s">
        <v>25491</v>
      </c>
      <c r="C11463" s="125" t="s">
        <v>1394</v>
      </c>
      <c r="D11463" s="126" t="s">
        <v>5910</v>
      </c>
    </row>
    <row r="11464" spans="1:4" ht="15" x14ac:dyDescent="0.2">
      <c r="A11464" s="33">
        <v>9861</v>
      </c>
      <c r="B11464" s="124" t="s">
        <v>25492</v>
      </c>
      <c r="C11464" s="125" t="s">
        <v>1394</v>
      </c>
      <c r="D11464" s="126" t="s">
        <v>5699</v>
      </c>
    </row>
    <row r="11465" spans="1:4" ht="15" x14ac:dyDescent="0.2">
      <c r="A11465" s="33">
        <v>9856</v>
      </c>
      <c r="B11465" s="124" t="s">
        <v>25493</v>
      </c>
      <c r="C11465" s="125" t="s">
        <v>1394</v>
      </c>
      <c r="D11465" s="126" t="s">
        <v>13309</v>
      </c>
    </row>
    <row r="11466" spans="1:4" ht="15" x14ac:dyDescent="0.2">
      <c r="A11466" s="33">
        <v>9866</v>
      </c>
      <c r="B11466" s="124" t="s">
        <v>25494</v>
      </c>
      <c r="C11466" s="125" t="s">
        <v>1394</v>
      </c>
      <c r="D11466" s="126" t="s">
        <v>14494</v>
      </c>
    </row>
    <row r="11467" spans="1:4" ht="15" x14ac:dyDescent="0.2">
      <c r="A11467" s="33">
        <v>9857</v>
      </c>
      <c r="B11467" s="124" t="s">
        <v>25495</v>
      </c>
      <c r="C11467" s="125" t="s">
        <v>1394</v>
      </c>
      <c r="D11467" s="126" t="s">
        <v>25496</v>
      </c>
    </row>
    <row r="11468" spans="1:4" ht="15" x14ac:dyDescent="0.2">
      <c r="A11468" s="33">
        <v>9864</v>
      </c>
      <c r="B11468" s="124" t="s">
        <v>25497</v>
      </c>
      <c r="C11468" s="125" t="s">
        <v>1394</v>
      </c>
      <c r="D11468" s="126" t="s">
        <v>25498</v>
      </c>
    </row>
    <row r="11469" spans="1:4" ht="15" x14ac:dyDescent="0.2">
      <c r="A11469" s="33">
        <v>9865</v>
      </c>
      <c r="B11469" s="124" t="s">
        <v>25499</v>
      </c>
      <c r="C11469" s="125" t="s">
        <v>1394</v>
      </c>
      <c r="D11469" s="126" t="s">
        <v>25500</v>
      </c>
    </row>
    <row r="11470" spans="1:4" ht="15" x14ac:dyDescent="0.2">
      <c r="A11470" s="33">
        <v>9858</v>
      </c>
      <c r="B11470" s="124" t="s">
        <v>25501</v>
      </c>
      <c r="C11470" s="125" t="s">
        <v>1394</v>
      </c>
      <c r="D11470" s="126" t="s">
        <v>18145</v>
      </c>
    </row>
    <row r="11471" spans="1:4" ht="15" x14ac:dyDescent="0.2">
      <c r="A11471" s="33">
        <v>9841</v>
      </c>
      <c r="B11471" s="124" t="s">
        <v>25502</v>
      </c>
      <c r="C11471" s="125" t="s">
        <v>1394</v>
      </c>
      <c r="D11471" s="126" t="s">
        <v>25503</v>
      </c>
    </row>
    <row r="11472" spans="1:4" ht="15" x14ac:dyDescent="0.2">
      <c r="A11472" s="33">
        <v>9840</v>
      </c>
      <c r="B11472" s="124" t="s">
        <v>25504</v>
      </c>
      <c r="C11472" s="125" t="s">
        <v>1394</v>
      </c>
      <c r="D11472" s="126" t="s">
        <v>3553</v>
      </c>
    </row>
    <row r="11473" spans="1:4" ht="15" x14ac:dyDescent="0.2">
      <c r="A11473" s="33">
        <v>20067</v>
      </c>
      <c r="B11473" s="124" t="s">
        <v>25505</v>
      </c>
      <c r="C11473" s="125" t="s">
        <v>1394</v>
      </c>
      <c r="D11473" s="126" t="s">
        <v>330</v>
      </c>
    </row>
    <row r="11474" spans="1:4" ht="15" x14ac:dyDescent="0.2">
      <c r="A11474" s="33">
        <v>20068</v>
      </c>
      <c r="B11474" s="124" t="s">
        <v>25506</v>
      </c>
      <c r="C11474" s="125" t="s">
        <v>1394</v>
      </c>
      <c r="D11474" s="126" t="s">
        <v>13680</v>
      </c>
    </row>
    <row r="11475" spans="1:4" ht="15" x14ac:dyDescent="0.2">
      <c r="A11475" s="33">
        <v>9839</v>
      </c>
      <c r="B11475" s="124" t="s">
        <v>25507</v>
      </c>
      <c r="C11475" s="125" t="s">
        <v>1394</v>
      </c>
      <c r="D11475" s="126" t="s">
        <v>13369</v>
      </c>
    </row>
    <row r="11476" spans="1:4" ht="15" x14ac:dyDescent="0.2">
      <c r="A11476" s="33">
        <v>9870</v>
      </c>
      <c r="B11476" s="124" t="s">
        <v>25508</v>
      </c>
      <c r="C11476" s="125" t="s">
        <v>1394</v>
      </c>
      <c r="D11476" s="126" t="s">
        <v>13646</v>
      </c>
    </row>
    <row r="11477" spans="1:4" ht="15" x14ac:dyDescent="0.2">
      <c r="A11477" s="33">
        <v>9867</v>
      </c>
      <c r="B11477" s="124" t="s">
        <v>25509</v>
      </c>
      <c r="C11477" s="125" t="s">
        <v>1394</v>
      </c>
      <c r="D11477" s="126" t="s">
        <v>632</v>
      </c>
    </row>
    <row r="11478" spans="1:4" ht="15" x14ac:dyDescent="0.2">
      <c r="A11478" s="33">
        <v>9868</v>
      </c>
      <c r="B11478" s="124" t="s">
        <v>25510</v>
      </c>
      <c r="C11478" s="125" t="s">
        <v>1394</v>
      </c>
      <c r="D11478" s="126" t="s">
        <v>286</v>
      </c>
    </row>
    <row r="11479" spans="1:4" ht="15" x14ac:dyDescent="0.2">
      <c r="A11479" s="33">
        <v>9869</v>
      </c>
      <c r="B11479" s="124" t="s">
        <v>25511</v>
      </c>
      <c r="C11479" s="125" t="s">
        <v>1394</v>
      </c>
      <c r="D11479" s="126" t="s">
        <v>3962</v>
      </c>
    </row>
    <row r="11480" spans="1:4" ht="15" x14ac:dyDescent="0.2">
      <c r="A11480" s="33">
        <v>9874</v>
      </c>
      <c r="B11480" s="124" t="s">
        <v>25512</v>
      </c>
      <c r="C11480" s="125" t="s">
        <v>1394</v>
      </c>
      <c r="D11480" s="126" t="s">
        <v>348</v>
      </c>
    </row>
    <row r="11481" spans="1:4" ht="15" x14ac:dyDescent="0.2">
      <c r="A11481" s="33">
        <v>9875</v>
      </c>
      <c r="B11481" s="124" t="s">
        <v>25513</v>
      </c>
      <c r="C11481" s="125" t="s">
        <v>1394</v>
      </c>
      <c r="D11481" s="126" t="s">
        <v>1026</v>
      </c>
    </row>
    <row r="11482" spans="1:4" ht="15" x14ac:dyDescent="0.2">
      <c r="A11482" s="33">
        <v>9873</v>
      </c>
      <c r="B11482" s="124" t="s">
        <v>25514</v>
      </c>
      <c r="C11482" s="125" t="s">
        <v>1394</v>
      </c>
      <c r="D11482" s="126" t="s">
        <v>16593</v>
      </c>
    </row>
    <row r="11483" spans="1:4" ht="15" x14ac:dyDescent="0.2">
      <c r="A11483" s="33">
        <v>9871</v>
      </c>
      <c r="B11483" s="124" t="s">
        <v>25515</v>
      </c>
      <c r="C11483" s="125" t="s">
        <v>1394</v>
      </c>
      <c r="D11483" s="126" t="s">
        <v>14465</v>
      </c>
    </row>
    <row r="11484" spans="1:4" ht="15" x14ac:dyDescent="0.2">
      <c r="A11484" s="33">
        <v>9872</v>
      </c>
      <c r="B11484" s="124" t="s">
        <v>25516</v>
      </c>
      <c r="C11484" s="125" t="s">
        <v>1394</v>
      </c>
      <c r="D11484" s="126" t="s">
        <v>24738</v>
      </c>
    </row>
    <row r="11485" spans="1:4" ht="15" x14ac:dyDescent="0.2">
      <c r="A11485" s="33">
        <v>7667</v>
      </c>
      <c r="B11485" s="124" t="s">
        <v>25517</v>
      </c>
      <c r="C11485" s="125" t="s">
        <v>1394</v>
      </c>
      <c r="D11485" s="126" t="s">
        <v>25518</v>
      </c>
    </row>
    <row r="11486" spans="1:4" ht="15" x14ac:dyDescent="0.2">
      <c r="A11486" s="33">
        <v>7660</v>
      </c>
      <c r="B11486" s="124" t="s">
        <v>25519</v>
      </c>
      <c r="C11486" s="125" t="s">
        <v>1394</v>
      </c>
      <c r="D11486" s="126" t="s">
        <v>25520</v>
      </c>
    </row>
    <row r="11487" spans="1:4" ht="15" x14ac:dyDescent="0.2">
      <c r="A11487" s="33">
        <v>7676</v>
      </c>
      <c r="B11487" s="124" t="s">
        <v>25521</v>
      </c>
      <c r="C11487" s="125" t="s">
        <v>1394</v>
      </c>
      <c r="D11487" s="126" t="s">
        <v>25522</v>
      </c>
    </row>
    <row r="11488" spans="1:4" ht="15" x14ac:dyDescent="0.2">
      <c r="A11488" s="33">
        <v>12426</v>
      </c>
      <c r="B11488" s="124" t="s">
        <v>25523</v>
      </c>
      <c r="C11488" s="125" t="s">
        <v>14755</v>
      </c>
      <c r="D11488" s="126" t="s">
        <v>14104</v>
      </c>
    </row>
    <row r="11489" spans="1:4" ht="15" x14ac:dyDescent="0.2">
      <c r="A11489" s="33">
        <v>12425</v>
      </c>
      <c r="B11489" s="124" t="s">
        <v>25524</v>
      </c>
      <c r="C11489" s="125" t="s">
        <v>14755</v>
      </c>
      <c r="D11489" s="126" t="s">
        <v>25525</v>
      </c>
    </row>
    <row r="11490" spans="1:4" ht="15" x14ac:dyDescent="0.2">
      <c r="A11490" s="33">
        <v>12427</v>
      </c>
      <c r="B11490" s="124" t="s">
        <v>25526</v>
      </c>
      <c r="C11490" s="125" t="s">
        <v>14755</v>
      </c>
      <c r="D11490" s="126" t="s">
        <v>25527</v>
      </c>
    </row>
    <row r="11491" spans="1:4" ht="15" x14ac:dyDescent="0.2">
      <c r="A11491" s="33">
        <v>12428</v>
      </c>
      <c r="B11491" s="124" t="s">
        <v>25528</v>
      </c>
      <c r="C11491" s="125" t="s">
        <v>14755</v>
      </c>
      <c r="D11491" s="126" t="s">
        <v>25529</v>
      </c>
    </row>
    <row r="11492" spans="1:4" ht="15" x14ac:dyDescent="0.2">
      <c r="A11492" s="33">
        <v>12430</v>
      </c>
      <c r="B11492" s="124" t="s">
        <v>25530</v>
      </c>
      <c r="C11492" s="125" t="s">
        <v>14755</v>
      </c>
      <c r="D11492" s="126" t="s">
        <v>25531</v>
      </c>
    </row>
    <row r="11493" spans="1:4" ht="15" x14ac:dyDescent="0.2">
      <c r="A11493" s="33">
        <v>12429</v>
      </c>
      <c r="B11493" s="124" t="s">
        <v>25532</v>
      </c>
      <c r="C11493" s="125" t="s">
        <v>14755</v>
      </c>
      <c r="D11493" s="126" t="s">
        <v>25533</v>
      </c>
    </row>
    <row r="11494" spans="1:4" ht="15" x14ac:dyDescent="0.2">
      <c r="A11494" s="33">
        <v>12431</v>
      </c>
      <c r="B11494" s="124" t="s">
        <v>25534</v>
      </c>
      <c r="C11494" s="125" t="s">
        <v>14755</v>
      </c>
      <c r="D11494" s="126" t="s">
        <v>25535</v>
      </c>
    </row>
    <row r="11495" spans="1:4" ht="15" x14ac:dyDescent="0.2">
      <c r="A11495" s="33">
        <v>12432</v>
      </c>
      <c r="B11495" s="124" t="s">
        <v>25536</v>
      </c>
      <c r="C11495" s="125" t="s">
        <v>14755</v>
      </c>
      <c r="D11495" s="126" t="s">
        <v>25537</v>
      </c>
    </row>
    <row r="11496" spans="1:4" ht="15" x14ac:dyDescent="0.2">
      <c r="A11496" s="33">
        <v>12434</v>
      </c>
      <c r="B11496" s="124" t="s">
        <v>25538</v>
      </c>
      <c r="C11496" s="125" t="s">
        <v>14755</v>
      </c>
      <c r="D11496" s="126" t="s">
        <v>5934</v>
      </c>
    </row>
    <row r="11497" spans="1:4" ht="15" x14ac:dyDescent="0.2">
      <c r="A11497" s="33">
        <v>12433</v>
      </c>
      <c r="B11497" s="124" t="s">
        <v>25539</v>
      </c>
      <c r="C11497" s="125" t="s">
        <v>14755</v>
      </c>
      <c r="D11497" s="126" t="s">
        <v>25540</v>
      </c>
    </row>
    <row r="11498" spans="1:4" ht="15" x14ac:dyDescent="0.2">
      <c r="A11498" s="33">
        <v>12435</v>
      </c>
      <c r="B11498" s="124" t="s">
        <v>25541</v>
      </c>
      <c r="C11498" s="125" t="s">
        <v>14755</v>
      </c>
      <c r="D11498" s="126" t="s">
        <v>25542</v>
      </c>
    </row>
    <row r="11499" spans="1:4" ht="15" x14ac:dyDescent="0.2">
      <c r="A11499" s="33">
        <v>12437</v>
      </c>
      <c r="B11499" s="124" t="s">
        <v>25543</v>
      </c>
      <c r="C11499" s="125" t="s">
        <v>14755</v>
      </c>
      <c r="D11499" s="126" t="s">
        <v>16968</v>
      </c>
    </row>
    <row r="11500" spans="1:4" ht="15" x14ac:dyDescent="0.2">
      <c r="A11500" s="33">
        <v>12439</v>
      </c>
      <c r="B11500" s="124" t="s">
        <v>25544</v>
      </c>
      <c r="C11500" s="125" t="s">
        <v>14755</v>
      </c>
      <c r="D11500" s="126" t="s">
        <v>25545</v>
      </c>
    </row>
    <row r="11501" spans="1:4" ht="15" x14ac:dyDescent="0.2">
      <c r="A11501" s="33">
        <v>12438</v>
      </c>
      <c r="B11501" s="124" t="s">
        <v>25546</v>
      </c>
      <c r="C11501" s="125" t="s">
        <v>14755</v>
      </c>
      <c r="D11501" s="126" t="s">
        <v>25547</v>
      </c>
    </row>
    <row r="11502" spans="1:4" ht="15" x14ac:dyDescent="0.2">
      <c r="A11502" s="33">
        <v>12436</v>
      </c>
      <c r="B11502" s="124" t="s">
        <v>25548</v>
      </c>
      <c r="C11502" s="125" t="s">
        <v>14755</v>
      </c>
      <c r="D11502" s="126" t="s">
        <v>25549</v>
      </c>
    </row>
    <row r="11503" spans="1:4" ht="15" x14ac:dyDescent="0.2">
      <c r="A11503" s="33">
        <v>36357</v>
      </c>
      <c r="B11503" s="124" t="s">
        <v>25550</v>
      </c>
      <c r="C11503" s="125" t="s">
        <v>14755</v>
      </c>
      <c r="D11503" s="126" t="s">
        <v>14694</v>
      </c>
    </row>
    <row r="11504" spans="1:4" ht="15" x14ac:dyDescent="0.2">
      <c r="A11504" s="33">
        <v>12424</v>
      </c>
      <c r="B11504" s="124" t="s">
        <v>25551</v>
      </c>
      <c r="C11504" s="125" t="s">
        <v>14755</v>
      </c>
      <c r="D11504" s="126" t="s">
        <v>13919</v>
      </c>
    </row>
    <row r="11505" spans="1:4" ht="15" x14ac:dyDescent="0.2">
      <c r="A11505" s="33">
        <v>12440</v>
      </c>
      <c r="B11505" s="124" t="s">
        <v>25552</v>
      </c>
      <c r="C11505" s="125" t="s">
        <v>14755</v>
      </c>
      <c r="D11505" s="126" t="s">
        <v>25553</v>
      </c>
    </row>
    <row r="11506" spans="1:4" ht="15" x14ac:dyDescent="0.2">
      <c r="A11506" s="33">
        <v>9884</v>
      </c>
      <c r="B11506" s="124" t="s">
        <v>25554</v>
      </c>
      <c r="C11506" s="125" t="s">
        <v>14755</v>
      </c>
      <c r="D11506" s="126" t="s">
        <v>25555</v>
      </c>
    </row>
    <row r="11507" spans="1:4" ht="15" x14ac:dyDescent="0.2">
      <c r="A11507" s="33">
        <v>9888</v>
      </c>
      <c r="B11507" s="124" t="s">
        <v>25556</v>
      </c>
      <c r="C11507" s="125" t="s">
        <v>14755</v>
      </c>
      <c r="D11507" s="126" t="s">
        <v>25557</v>
      </c>
    </row>
    <row r="11508" spans="1:4" ht="15" x14ac:dyDescent="0.2">
      <c r="A11508" s="33">
        <v>9883</v>
      </c>
      <c r="B11508" s="124" t="s">
        <v>25558</v>
      </c>
      <c r="C11508" s="125" t="s">
        <v>14755</v>
      </c>
      <c r="D11508" s="126" t="s">
        <v>251</v>
      </c>
    </row>
    <row r="11509" spans="1:4" ht="15" x14ac:dyDescent="0.2">
      <c r="A11509" s="33">
        <v>9886</v>
      </c>
      <c r="B11509" s="124" t="s">
        <v>25559</v>
      </c>
      <c r="C11509" s="125" t="s">
        <v>14755</v>
      </c>
      <c r="D11509" s="126" t="s">
        <v>17856</v>
      </c>
    </row>
    <row r="11510" spans="1:4" ht="15" x14ac:dyDescent="0.2">
      <c r="A11510" s="33">
        <v>9889</v>
      </c>
      <c r="B11510" s="124" t="s">
        <v>25560</v>
      </c>
      <c r="C11510" s="125" t="s">
        <v>14755</v>
      </c>
      <c r="D11510" s="126" t="s">
        <v>25561</v>
      </c>
    </row>
    <row r="11511" spans="1:4" ht="15" x14ac:dyDescent="0.2">
      <c r="A11511" s="33">
        <v>9887</v>
      </c>
      <c r="B11511" s="124" t="s">
        <v>25562</v>
      </c>
      <c r="C11511" s="125" t="s">
        <v>14755</v>
      </c>
      <c r="D11511" s="126" t="s">
        <v>25563</v>
      </c>
    </row>
    <row r="11512" spans="1:4" ht="15" x14ac:dyDescent="0.2">
      <c r="A11512" s="33">
        <v>9885</v>
      </c>
      <c r="B11512" s="124" t="s">
        <v>25564</v>
      </c>
      <c r="C11512" s="125" t="s">
        <v>14755</v>
      </c>
      <c r="D11512" s="126" t="s">
        <v>14567</v>
      </c>
    </row>
    <row r="11513" spans="1:4" ht="15" x14ac:dyDescent="0.2">
      <c r="A11513" s="33">
        <v>9890</v>
      </c>
      <c r="B11513" s="124" t="s">
        <v>25565</v>
      </c>
      <c r="C11513" s="125" t="s">
        <v>14755</v>
      </c>
      <c r="D11513" s="126" t="s">
        <v>25566</v>
      </c>
    </row>
    <row r="11514" spans="1:4" ht="15" x14ac:dyDescent="0.2">
      <c r="A11514" s="33">
        <v>9891</v>
      </c>
      <c r="B11514" s="124" t="s">
        <v>25567</v>
      </c>
      <c r="C11514" s="125" t="s">
        <v>14755</v>
      </c>
      <c r="D11514" s="126" t="s">
        <v>25568</v>
      </c>
    </row>
    <row r="11515" spans="1:4" ht="15" x14ac:dyDescent="0.2">
      <c r="A11515" s="33">
        <v>39292</v>
      </c>
      <c r="B11515" s="124" t="s">
        <v>25569</v>
      </c>
      <c r="C11515" s="125" t="s">
        <v>14755</v>
      </c>
      <c r="D11515" s="126" t="s">
        <v>522</v>
      </c>
    </row>
    <row r="11516" spans="1:4" ht="15" x14ac:dyDescent="0.2">
      <c r="A11516" s="33">
        <v>39293</v>
      </c>
      <c r="B11516" s="124" t="s">
        <v>25570</v>
      </c>
      <c r="C11516" s="125" t="s">
        <v>14755</v>
      </c>
      <c r="D11516" s="126" t="s">
        <v>217</v>
      </c>
    </row>
    <row r="11517" spans="1:4" ht="15" x14ac:dyDescent="0.2">
      <c r="A11517" s="33">
        <v>39294</v>
      </c>
      <c r="B11517" s="124" t="s">
        <v>25571</v>
      </c>
      <c r="C11517" s="125" t="s">
        <v>14755</v>
      </c>
      <c r="D11517" s="126" t="s">
        <v>217</v>
      </c>
    </row>
    <row r="11518" spans="1:4" ht="15" x14ac:dyDescent="0.2">
      <c r="A11518" s="33">
        <v>39295</v>
      </c>
      <c r="B11518" s="124" t="s">
        <v>25572</v>
      </c>
      <c r="C11518" s="125" t="s">
        <v>14755</v>
      </c>
      <c r="D11518" s="126" t="s">
        <v>1387</v>
      </c>
    </row>
    <row r="11519" spans="1:4" ht="15" x14ac:dyDescent="0.2">
      <c r="A11519" s="33">
        <v>36313</v>
      </c>
      <c r="B11519" s="124" t="s">
        <v>25573</v>
      </c>
      <c r="C11519" s="125" t="s">
        <v>14755</v>
      </c>
      <c r="D11519" s="126" t="s">
        <v>1191</v>
      </c>
    </row>
    <row r="11520" spans="1:4" ht="15" x14ac:dyDescent="0.2">
      <c r="A11520" s="33">
        <v>36316</v>
      </c>
      <c r="B11520" s="124" t="s">
        <v>25574</v>
      </c>
      <c r="C11520" s="125" t="s">
        <v>14755</v>
      </c>
      <c r="D11520" s="126" t="s">
        <v>25575</v>
      </c>
    </row>
    <row r="11521" spans="1:4" ht="15" x14ac:dyDescent="0.2">
      <c r="A11521" s="33">
        <v>64</v>
      </c>
      <c r="B11521" s="124" t="s">
        <v>25576</v>
      </c>
      <c r="C11521" s="125" t="s">
        <v>14755</v>
      </c>
      <c r="D11521" s="126" t="s">
        <v>1989</v>
      </c>
    </row>
    <row r="11522" spans="1:4" ht="15" x14ac:dyDescent="0.2">
      <c r="A11522" s="33">
        <v>37423</v>
      </c>
      <c r="B11522" s="124" t="s">
        <v>25577</v>
      </c>
      <c r="C11522" s="125" t="s">
        <v>14755</v>
      </c>
      <c r="D11522" s="126" t="s">
        <v>481</v>
      </c>
    </row>
    <row r="11523" spans="1:4" ht="15" x14ac:dyDescent="0.2">
      <c r="A11523" s="33">
        <v>39296</v>
      </c>
      <c r="B11523" s="124" t="s">
        <v>25578</v>
      </c>
      <c r="C11523" s="125" t="s">
        <v>14755</v>
      </c>
      <c r="D11523" s="126" t="s">
        <v>1530</v>
      </c>
    </row>
    <row r="11524" spans="1:4" ht="15" x14ac:dyDescent="0.2">
      <c r="A11524" s="33">
        <v>39297</v>
      </c>
      <c r="B11524" s="124" t="s">
        <v>25579</v>
      </c>
      <c r="C11524" s="125" t="s">
        <v>14755</v>
      </c>
      <c r="D11524" s="126" t="s">
        <v>697</v>
      </c>
    </row>
    <row r="11525" spans="1:4" ht="15" x14ac:dyDescent="0.2">
      <c r="A11525" s="33">
        <v>39298</v>
      </c>
      <c r="B11525" s="124" t="s">
        <v>25580</v>
      </c>
      <c r="C11525" s="125" t="s">
        <v>14755</v>
      </c>
      <c r="D11525" s="126" t="s">
        <v>1818</v>
      </c>
    </row>
    <row r="11526" spans="1:4" ht="15" x14ac:dyDescent="0.2">
      <c r="A11526" s="33">
        <v>39299</v>
      </c>
      <c r="B11526" s="124" t="s">
        <v>25581</v>
      </c>
      <c r="C11526" s="125" t="s">
        <v>14755</v>
      </c>
      <c r="D11526" s="126" t="s">
        <v>3196</v>
      </c>
    </row>
    <row r="11527" spans="1:4" ht="15" x14ac:dyDescent="0.2">
      <c r="A11527" s="33">
        <v>9892</v>
      </c>
      <c r="B11527" s="124" t="s">
        <v>25582</v>
      </c>
      <c r="C11527" s="125" t="s">
        <v>14755</v>
      </c>
      <c r="D11527" s="126" t="s">
        <v>13812</v>
      </c>
    </row>
    <row r="11528" spans="1:4" ht="15" x14ac:dyDescent="0.2">
      <c r="A11528" s="33">
        <v>9893</v>
      </c>
      <c r="B11528" s="124" t="s">
        <v>25583</v>
      </c>
      <c r="C11528" s="125" t="s">
        <v>14755</v>
      </c>
      <c r="D11528" s="126" t="s">
        <v>14013</v>
      </c>
    </row>
    <row r="11529" spans="1:4" ht="15" x14ac:dyDescent="0.2">
      <c r="A11529" s="33">
        <v>9901</v>
      </c>
      <c r="B11529" s="124" t="s">
        <v>25584</v>
      </c>
      <c r="C11529" s="125" t="s">
        <v>14755</v>
      </c>
      <c r="D11529" s="126" t="s">
        <v>147</v>
      </c>
    </row>
    <row r="11530" spans="1:4" ht="15" x14ac:dyDescent="0.2">
      <c r="A11530" s="33">
        <v>9896</v>
      </c>
      <c r="B11530" s="124" t="s">
        <v>25585</v>
      </c>
      <c r="C11530" s="125" t="s">
        <v>14755</v>
      </c>
      <c r="D11530" s="126" t="s">
        <v>13518</v>
      </c>
    </row>
    <row r="11531" spans="1:4" ht="15" x14ac:dyDescent="0.2">
      <c r="A11531" s="33">
        <v>9900</v>
      </c>
      <c r="B11531" s="124" t="s">
        <v>25586</v>
      </c>
      <c r="C11531" s="125" t="s">
        <v>14755</v>
      </c>
      <c r="D11531" s="126" t="s">
        <v>1352</v>
      </c>
    </row>
    <row r="11532" spans="1:4" ht="15" x14ac:dyDescent="0.2">
      <c r="A11532" s="33">
        <v>9898</v>
      </c>
      <c r="B11532" s="124" t="s">
        <v>25587</v>
      </c>
      <c r="C11532" s="125" t="s">
        <v>14755</v>
      </c>
      <c r="D11532" s="126" t="s">
        <v>14571</v>
      </c>
    </row>
    <row r="11533" spans="1:4" ht="15" x14ac:dyDescent="0.2">
      <c r="A11533" s="33">
        <v>9899</v>
      </c>
      <c r="B11533" s="124" t="s">
        <v>25588</v>
      </c>
      <c r="C11533" s="125" t="s">
        <v>14755</v>
      </c>
      <c r="D11533" s="126" t="s">
        <v>552</v>
      </c>
    </row>
    <row r="11534" spans="1:4" ht="15" x14ac:dyDescent="0.2">
      <c r="A11534" s="33">
        <v>9902</v>
      </c>
      <c r="B11534" s="124" t="s">
        <v>25589</v>
      </c>
      <c r="C11534" s="125" t="s">
        <v>14755</v>
      </c>
      <c r="D11534" s="126" t="s">
        <v>25590</v>
      </c>
    </row>
    <row r="11535" spans="1:4" ht="15" x14ac:dyDescent="0.2">
      <c r="A11535" s="33">
        <v>9908</v>
      </c>
      <c r="B11535" s="124" t="s">
        <v>25591</v>
      </c>
      <c r="C11535" s="125" t="s">
        <v>14755</v>
      </c>
      <c r="D11535" s="126" t="s">
        <v>25592</v>
      </c>
    </row>
    <row r="11536" spans="1:4" ht="15" x14ac:dyDescent="0.2">
      <c r="A11536" s="33">
        <v>9905</v>
      </c>
      <c r="B11536" s="124" t="s">
        <v>25593</v>
      </c>
      <c r="C11536" s="125" t="s">
        <v>14755</v>
      </c>
      <c r="D11536" s="126" t="s">
        <v>371</v>
      </c>
    </row>
    <row r="11537" spans="1:4" ht="15" x14ac:dyDescent="0.2">
      <c r="A11537" s="33">
        <v>9906</v>
      </c>
      <c r="B11537" s="124" t="s">
        <v>25594</v>
      </c>
      <c r="C11537" s="125" t="s">
        <v>14755</v>
      </c>
      <c r="D11537" s="126" t="s">
        <v>246</v>
      </c>
    </row>
    <row r="11538" spans="1:4" ht="15" x14ac:dyDescent="0.2">
      <c r="A11538" s="33">
        <v>9895</v>
      </c>
      <c r="B11538" s="124" t="s">
        <v>25595</v>
      </c>
      <c r="C11538" s="125" t="s">
        <v>14755</v>
      </c>
      <c r="D11538" s="126" t="s">
        <v>13780</v>
      </c>
    </row>
    <row r="11539" spans="1:4" ht="15" x14ac:dyDescent="0.2">
      <c r="A11539" s="33">
        <v>9894</v>
      </c>
      <c r="B11539" s="124" t="s">
        <v>25596</v>
      </c>
      <c r="C11539" s="125" t="s">
        <v>14755</v>
      </c>
      <c r="D11539" s="126" t="s">
        <v>13719</v>
      </c>
    </row>
    <row r="11540" spans="1:4" ht="15" x14ac:dyDescent="0.2">
      <c r="A11540" s="33">
        <v>9897</v>
      </c>
      <c r="B11540" s="124" t="s">
        <v>25597</v>
      </c>
      <c r="C11540" s="125" t="s">
        <v>14755</v>
      </c>
      <c r="D11540" s="126" t="s">
        <v>6059</v>
      </c>
    </row>
    <row r="11541" spans="1:4" ht="15" x14ac:dyDescent="0.2">
      <c r="A11541" s="33">
        <v>9910</v>
      </c>
      <c r="B11541" s="124" t="s">
        <v>25598</v>
      </c>
      <c r="C11541" s="125" t="s">
        <v>14755</v>
      </c>
      <c r="D11541" s="126" t="s">
        <v>25599</v>
      </c>
    </row>
    <row r="11542" spans="1:4" ht="15" x14ac:dyDescent="0.2">
      <c r="A11542" s="33">
        <v>9909</v>
      </c>
      <c r="B11542" s="124" t="s">
        <v>25600</v>
      </c>
      <c r="C11542" s="125" t="s">
        <v>14755</v>
      </c>
      <c r="D11542" s="126" t="s">
        <v>25601</v>
      </c>
    </row>
    <row r="11543" spans="1:4" ht="15" x14ac:dyDescent="0.2">
      <c r="A11543" s="33">
        <v>9907</v>
      </c>
      <c r="B11543" s="124" t="s">
        <v>25602</v>
      </c>
      <c r="C11543" s="125" t="s">
        <v>14755</v>
      </c>
      <c r="D11543" s="126" t="s">
        <v>25603</v>
      </c>
    </row>
    <row r="11544" spans="1:4" ht="30" x14ac:dyDescent="0.2">
      <c r="A11544" s="33">
        <v>20973</v>
      </c>
      <c r="B11544" s="124" t="s">
        <v>25604</v>
      </c>
      <c r="C11544" s="125" t="s">
        <v>14755</v>
      </c>
      <c r="D11544" s="126" t="s">
        <v>14124</v>
      </c>
    </row>
    <row r="11545" spans="1:4" ht="30" x14ac:dyDescent="0.2">
      <c r="A11545" s="33">
        <v>20974</v>
      </c>
      <c r="B11545" s="124" t="s">
        <v>25605</v>
      </c>
      <c r="C11545" s="125" t="s">
        <v>14755</v>
      </c>
      <c r="D11545" s="126" t="s">
        <v>1118</v>
      </c>
    </row>
    <row r="11546" spans="1:4" ht="15" x14ac:dyDescent="0.2">
      <c r="A11546" s="33">
        <v>37989</v>
      </c>
      <c r="B11546" s="124" t="s">
        <v>25606</v>
      </c>
      <c r="C11546" s="125" t="s">
        <v>14755</v>
      </c>
      <c r="D11546" s="126" t="s">
        <v>244</v>
      </c>
    </row>
    <row r="11547" spans="1:4" ht="15" x14ac:dyDescent="0.2">
      <c r="A11547" s="33">
        <v>37990</v>
      </c>
      <c r="B11547" s="124" t="s">
        <v>25607</v>
      </c>
      <c r="C11547" s="125" t="s">
        <v>14755</v>
      </c>
      <c r="D11547" s="126" t="s">
        <v>915</v>
      </c>
    </row>
    <row r="11548" spans="1:4" ht="15" x14ac:dyDescent="0.2">
      <c r="A11548" s="33">
        <v>37991</v>
      </c>
      <c r="B11548" s="124" t="s">
        <v>25608</v>
      </c>
      <c r="C11548" s="125" t="s">
        <v>14755</v>
      </c>
      <c r="D11548" s="126" t="s">
        <v>3512</v>
      </c>
    </row>
    <row r="11549" spans="1:4" ht="15" x14ac:dyDescent="0.2">
      <c r="A11549" s="33">
        <v>37992</v>
      </c>
      <c r="B11549" s="124" t="s">
        <v>25609</v>
      </c>
      <c r="C11549" s="125" t="s">
        <v>14755</v>
      </c>
      <c r="D11549" s="126" t="s">
        <v>13831</v>
      </c>
    </row>
    <row r="11550" spans="1:4" ht="15" x14ac:dyDescent="0.2">
      <c r="A11550" s="33">
        <v>37993</v>
      </c>
      <c r="B11550" s="124" t="s">
        <v>25610</v>
      </c>
      <c r="C11550" s="125" t="s">
        <v>14755</v>
      </c>
      <c r="D11550" s="126" t="s">
        <v>19090</v>
      </c>
    </row>
    <row r="11551" spans="1:4" ht="15" x14ac:dyDescent="0.2">
      <c r="A11551" s="33">
        <v>37994</v>
      </c>
      <c r="B11551" s="124" t="s">
        <v>25611</v>
      </c>
      <c r="C11551" s="125" t="s">
        <v>14755</v>
      </c>
      <c r="D11551" s="126" t="s">
        <v>850</v>
      </c>
    </row>
    <row r="11552" spans="1:4" ht="15" x14ac:dyDescent="0.2">
      <c r="A11552" s="33">
        <v>37995</v>
      </c>
      <c r="B11552" s="124" t="s">
        <v>25612</v>
      </c>
      <c r="C11552" s="125" t="s">
        <v>14755</v>
      </c>
      <c r="D11552" s="126" t="s">
        <v>2581</v>
      </c>
    </row>
    <row r="11553" spans="1:4" ht="15" x14ac:dyDescent="0.2">
      <c r="A11553" s="33">
        <v>37996</v>
      </c>
      <c r="B11553" s="124" t="s">
        <v>25613</v>
      </c>
      <c r="C11553" s="125" t="s">
        <v>14755</v>
      </c>
      <c r="D11553" s="126" t="s">
        <v>13761</v>
      </c>
    </row>
    <row r="11554" spans="1:4" ht="15" x14ac:dyDescent="0.2">
      <c r="A11554" s="33">
        <v>13883</v>
      </c>
      <c r="B11554" s="124" t="s">
        <v>25614</v>
      </c>
      <c r="C11554" s="125" t="s">
        <v>14755</v>
      </c>
      <c r="D11554" s="126" t="s">
        <v>14126</v>
      </c>
    </row>
    <row r="11555" spans="1:4" ht="15" x14ac:dyDescent="0.2">
      <c r="A11555" s="33">
        <v>38604</v>
      </c>
      <c r="B11555" s="124" t="s">
        <v>25615</v>
      </c>
      <c r="C11555" s="125" t="s">
        <v>14755</v>
      </c>
      <c r="D11555" s="126" t="s">
        <v>14127</v>
      </c>
    </row>
    <row r="11556" spans="1:4" ht="30" x14ac:dyDescent="0.2">
      <c r="A11556" s="33">
        <v>10601</v>
      </c>
      <c r="B11556" s="124" t="s">
        <v>25616</v>
      </c>
      <c r="C11556" s="125" t="s">
        <v>14755</v>
      </c>
      <c r="D11556" s="126" t="s">
        <v>14128</v>
      </c>
    </row>
    <row r="11557" spans="1:4" ht="15" x14ac:dyDescent="0.2">
      <c r="A11557" s="33">
        <v>26034</v>
      </c>
      <c r="B11557" s="124" t="s">
        <v>25617</v>
      </c>
      <c r="C11557" s="125" t="s">
        <v>14755</v>
      </c>
      <c r="D11557" s="126" t="s">
        <v>14129</v>
      </c>
    </row>
    <row r="11558" spans="1:4" ht="15" x14ac:dyDescent="0.2">
      <c r="A11558" s="33">
        <v>13894</v>
      </c>
      <c r="B11558" s="124" t="s">
        <v>25618</v>
      </c>
      <c r="C11558" s="125" t="s">
        <v>14755</v>
      </c>
      <c r="D11558" s="126" t="s">
        <v>1374</v>
      </c>
    </row>
    <row r="11559" spans="1:4" ht="15" x14ac:dyDescent="0.2">
      <c r="A11559" s="33">
        <v>13895</v>
      </c>
      <c r="B11559" s="124" t="s">
        <v>25619</v>
      </c>
      <c r="C11559" s="125" t="s">
        <v>14755</v>
      </c>
      <c r="D11559" s="126" t="s">
        <v>1375</v>
      </c>
    </row>
    <row r="11560" spans="1:4" ht="15" x14ac:dyDescent="0.2">
      <c r="A11560" s="33">
        <v>13892</v>
      </c>
      <c r="B11560" s="124" t="s">
        <v>25620</v>
      </c>
      <c r="C11560" s="125" t="s">
        <v>14755</v>
      </c>
      <c r="D11560" s="126" t="s">
        <v>1376</v>
      </c>
    </row>
    <row r="11561" spans="1:4" ht="15" x14ac:dyDescent="0.2">
      <c r="A11561" s="33">
        <v>9914</v>
      </c>
      <c r="B11561" s="124" t="s">
        <v>25621</v>
      </c>
      <c r="C11561" s="125" t="s">
        <v>14755</v>
      </c>
      <c r="D11561" s="126" t="s">
        <v>1377</v>
      </c>
    </row>
    <row r="11562" spans="1:4" ht="30" x14ac:dyDescent="0.2">
      <c r="A11562" s="33">
        <v>36485</v>
      </c>
      <c r="B11562" s="124" t="s">
        <v>25622</v>
      </c>
      <c r="C11562" s="125" t="s">
        <v>14755</v>
      </c>
      <c r="D11562" s="126" t="s">
        <v>25623</v>
      </c>
    </row>
    <row r="11563" spans="1:4" ht="15" x14ac:dyDescent="0.2">
      <c r="A11563" s="33">
        <v>9912</v>
      </c>
      <c r="B11563" s="124" t="s">
        <v>25624</v>
      </c>
      <c r="C11563" s="125" t="s">
        <v>14755</v>
      </c>
      <c r="D11563" s="126" t="s">
        <v>14130</v>
      </c>
    </row>
    <row r="11564" spans="1:4" ht="30" x14ac:dyDescent="0.2">
      <c r="A11564" s="33">
        <v>9921</v>
      </c>
      <c r="B11564" s="124" t="s">
        <v>25625</v>
      </c>
      <c r="C11564" s="125" t="s">
        <v>14755</v>
      </c>
      <c r="D11564" s="126" t="s">
        <v>14131</v>
      </c>
    </row>
    <row r="11565" spans="1:4" ht="30" x14ac:dyDescent="0.2">
      <c r="A11565" s="33">
        <v>21112</v>
      </c>
      <c r="B11565" s="124" t="s">
        <v>25626</v>
      </c>
      <c r="C11565" s="125" t="s">
        <v>14755</v>
      </c>
      <c r="D11565" s="126" t="s">
        <v>25627</v>
      </c>
    </row>
    <row r="11566" spans="1:4" ht="15" x14ac:dyDescent="0.2">
      <c r="A11566" s="33">
        <v>10228</v>
      </c>
      <c r="B11566" s="124" t="s">
        <v>25628</v>
      </c>
      <c r="C11566" s="125" t="s">
        <v>14755</v>
      </c>
      <c r="D11566" s="126" t="s">
        <v>25629</v>
      </c>
    </row>
    <row r="11567" spans="1:4" ht="15" x14ac:dyDescent="0.2">
      <c r="A11567" s="33">
        <v>11781</v>
      </c>
      <c r="B11567" s="124" t="s">
        <v>25630</v>
      </c>
      <c r="C11567" s="125" t="s">
        <v>14755</v>
      </c>
      <c r="D11567" s="126" t="s">
        <v>14213</v>
      </c>
    </row>
    <row r="11568" spans="1:4" ht="15" x14ac:dyDescent="0.2">
      <c r="A11568" s="33">
        <v>11746</v>
      </c>
      <c r="B11568" s="124" t="s">
        <v>25631</v>
      </c>
      <c r="C11568" s="125" t="s">
        <v>14755</v>
      </c>
      <c r="D11568" s="126" t="s">
        <v>13577</v>
      </c>
    </row>
    <row r="11569" spans="1:4" ht="15" x14ac:dyDescent="0.2">
      <c r="A11569" s="33">
        <v>11751</v>
      </c>
      <c r="B11569" s="124" t="s">
        <v>25632</v>
      </c>
      <c r="C11569" s="125" t="s">
        <v>14755</v>
      </c>
      <c r="D11569" s="126" t="s">
        <v>25633</v>
      </c>
    </row>
    <row r="11570" spans="1:4" ht="15" x14ac:dyDescent="0.2">
      <c r="A11570" s="33">
        <v>11750</v>
      </c>
      <c r="B11570" s="124" t="s">
        <v>25634</v>
      </c>
      <c r="C11570" s="125" t="s">
        <v>14755</v>
      </c>
      <c r="D11570" s="126" t="s">
        <v>25635</v>
      </c>
    </row>
    <row r="11571" spans="1:4" ht="15" x14ac:dyDescent="0.2">
      <c r="A11571" s="33">
        <v>11748</v>
      </c>
      <c r="B11571" s="124" t="s">
        <v>25636</v>
      </c>
      <c r="C11571" s="125" t="s">
        <v>14755</v>
      </c>
      <c r="D11571" s="126" t="s">
        <v>18248</v>
      </c>
    </row>
    <row r="11572" spans="1:4" ht="15" x14ac:dyDescent="0.2">
      <c r="A11572" s="33">
        <v>11747</v>
      </c>
      <c r="B11572" s="124" t="s">
        <v>25637</v>
      </c>
      <c r="C11572" s="125" t="s">
        <v>14755</v>
      </c>
      <c r="D11572" s="126" t="s">
        <v>25638</v>
      </c>
    </row>
    <row r="11573" spans="1:4" ht="15" x14ac:dyDescent="0.2">
      <c r="A11573" s="33">
        <v>11749</v>
      </c>
      <c r="B11573" s="124" t="s">
        <v>25639</v>
      </c>
      <c r="C11573" s="125" t="s">
        <v>14755</v>
      </c>
      <c r="D11573" s="126" t="s">
        <v>16471</v>
      </c>
    </row>
    <row r="11574" spans="1:4" ht="30" x14ac:dyDescent="0.2">
      <c r="A11574" s="33">
        <v>10236</v>
      </c>
      <c r="B11574" s="124" t="s">
        <v>25640</v>
      </c>
      <c r="C11574" s="125" t="s">
        <v>14755</v>
      </c>
      <c r="D11574" s="126" t="s">
        <v>14654</v>
      </c>
    </row>
    <row r="11575" spans="1:4" ht="30" x14ac:dyDescent="0.2">
      <c r="A11575" s="33">
        <v>10233</v>
      </c>
      <c r="B11575" s="124" t="s">
        <v>25641</v>
      </c>
      <c r="C11575" s="125" t="s">
        <v>14755</v>
      </c>
      <c r="D11575" s="126" t="s">
        <v>25642</v>
      </c>
    </row>
    <row r="11576" spans="1:4" ht="30" x14ac:dyDescent="0.2">
      <c r="A11576" s="33">
        <v>10234</v>
      </c>
      <c r="B11576" s="124" t="s">
        <v>25643</v>
      </c>
      <c r="C11576" s="125" t="s">
        <v>14755</v>
      </c>
      <c r="D11576" s="126" t="s">
        <v>4734</v>
      </c>
    </row>
    <row r="11577" spans="1:4" ht="30" x14ac:dyDescent="0.2">
      <c r="A11577" s="33">
        <v>10231</v>
      </c>
      <c r="B11577" s="124" t="s">
        <v>25644</v>
      </c>
      <c r="C11577" s="125" t="s">
        <v>14755</v>
      </c>
      <c r="D11577" s="126" t="s">
        <v>25645</v>
      </c>
    </row>
    <row r="11578" spans="1:4" ht="30" x14ac:dyDescent="0.2">
      <c r="A11578" s="33">
        <v>10232</v>
      </c>
      <c r="B11578" s="124" t="s">
        <v>25646</v>
      </c>
      <c r="C11578" s="125" t="s">
        <v>14755</v>
      </c>
      <c r="D11578" s="126" t="s">
        <v>25647</v>
      </c>
    </row>
    <row r="11579" spans="1:4" ht="30" x14ac:dyDescent="0.2">
      <c r="A11579" s="33">
        <v>10229</v>
      </c>
      <c r="B11579" s="124" t="s">
        <v>25648</v>
      </c>
      <c r="C11579" s="125" t="s">
        <v>14755</v>
      </c>
      <c r="D11579" s="126" t="s">
        <v>17579</v>
      </c>
    </row>
    <row r="11580" spans="1:4" ht="30" x14ac:dyDescent="0.2">
      <c r="A11580" s="33">
        <v>10235</v>
      </c>
      <c r="B11580" s="124" t="s">
        <v>25649</v>
      </c>
      <c r="C11580" s="125" t="s">
        <v>14755</v>
      </c>
      <c r="D11580" s="126" t="s">
        <v>25650</v>
      </c>
    </row>
    <row r="11581" spans="1:4" ht="30" x14ac:dyDescent="0.2">
      <c r="A11581" s="33">
        <v>10230</v>
      </c>
      <c r="B11581" s="124" t="s">
        <v>25651</v>
      </c>
      <c r="C11581" s="125" t="s">
        <v>14755</v>
      </c>
      <c r="D11581" s="126" t="s">
        <v>25652</v>
      </c>
    </row>
    <row r="11582" spans="1:4" ht="30" x14ac:dyDescent="0.2">
      <c r="A11582" s="33">
        <v>10409</v>
      </c>
      <c r="B11582" s="124" t="s">
        <v>25653</v>
      </c>
      <c r="C11582" s="125" t="s">
        <v>14755</v>
      </c>
      <c r="D11582" s="126" t="s">
        <v>18179</v>
      </c>
    </row>
    <row r="11583" spans="1:4" ht="30" x14ac:dyDescent="0.2">
      <c r="A11583" s="33">
        <v>10411</v>
      </c>
      <c r="B11583" s="124" t="s">
        <v>25654</v>
      </c>
      <c r="C11583" s="125" t="s">
        <v>14755</v>
      </c>
      <c r="D11583" s="126" t="s">
        <v>25655</v>
      </c>
    </row>
    <row r="11584" spans="1:4" ht="30" x14ac:dyDescent="0.2">
      <c r="A11584" s="33">
        <v>10404</v>
      </c>
      <c r="B11584" s="124" t="s">
        <v>25656</v>
      </c>
      <c r="C11584" s="125" t="s">
        <v>14755</v>
      </c>
      <c r="D11584" s="126" t="s">
        <v>25657</v>
      </c>
    </row>
    <row r="11585" spans="1:4" ht="30" x14ac:dyDescent="0.2">
      <c r="A11585" s="33">
        <v>10410</v>
      </c>
      <c r="B11585" s="124" t="s">
        <v>25658</v>
      </c>
      <c r="C11585" s="125" t="s">
        <v>14755</v>
      </c>
      <c r="D11585" s="126" t="s">
        <v>14648</v>
      </c>
    </row>
    <row r="11586" spans="1:4" ht="30" x14ac:dyDescent="0.2">
      <c r="A11586" s="33">
        <v>10405</v>
      </c>
      <c r="B11586" s="124" t="s">
        <v>25659</v>
      </c>
      <c r="C11586" s="125" t="s">
        <v>14755</v>
      </c>
      <c r="D11586" s="126" t="s">
        <v>25660</v>
      </c>
    </row>
    <row r="11587" spans="1:4" ht="30" x14ac:dyDescent="0.2">
      <c r="A11587" s="33">
        <v>10408</v>
      </c>
      <c r="B11587" s="124" t="s">
        <v>25661</v>
      </c>
      <c r="C11587" s="125" t="s">
        <v>14755</v>
      </c>
      <c r="D11587" s="126" t="s">
        <v>25662</v>
      </c>
    </row>
    <row r="11588" spans="1:4" ht="30" x14ac:dyDescent="0.2">
      <c r="A11588" s="33">
        <v>10412</v>
      </c>
      <c r="B11588" s="124" t="s">
        <v>25663</v>
      </c>
      <c r="C11588" s="125" t="s">
        <v>14755</v>
      </c>
      <c r="D11588" s="126" t="s">
        <v>25664</v>
      </c>
    </row>
    <row r="11589" spans="1:4" ht="30" x14ac:dyDescent="0.2">
      <c r="A11589" s="33">
        <v>10406</v>
      </c>
      <c r="B11589" s="124" t="s">
        <v>25665</v>
      </c>
      <c r="C11589" s="125" t="s">
        <v>14755</v>
      </c>
      <c r="D11589" s="126" t="s">
        <v>25666</v>
      </c>
    </row>
    <row r="11590" spans="1:4" ht="30" x14ac:dyDescent="0.2">
      <c r="A11590" s="33">
        <v>10407</v>
      </c>
      <c r="B11590" s="124" t="s">
        <v>25667</v>
      </c>
      <c r="C11590" s="125" t="s">
        <v>14755</v>
      </c>
      <c r="D11590" s="126" t="s">
        <v>25668</v>
      </c>
    </row>
    <row r="11591" spans="1:4" ht="15" x14ac:dyDescent="0.2">
      <c r="A11591" s="33">
        <v>10416</v>
      </c>
      <c r="B11591" s="124" t="s">
        <v>25669</v>
      </c>
      <c r="C11591" s="125" t="s">
        <v>14755</v>
      </c>
      <c r="D11591" s="126" t="s">
        <v>25670</v>
      </c>
    </row>
    <row r="11592" spans="1:4" ht="15" x14ac:dyDescent="0.2">
      <c r="A11592" s="33">
        <v>10419</v>
      </c>
      <c r="B11592" s="124" t="s">
        <v>25671</v>
      </c>
      <c r="C11592" s="125" t="s">
        <v>14755</v>
      </c>
      <c r="D11592" s="126" t="s">
        <v>21074</v>
      </c>
    </row>
    <row r="11593" spans="1:4" ht="15" x14ac:dyDescent="0.2">
      <c r="A11593" s="33">
        <v>21092</v>
      </c>
      <c r="B11593" s="124" t="s">
        <v>25672</v>
      </c>
      <c r="C11593" s="125" t="s">
        <v>14755</v>
      </c>
      <c r="D11593" s="126" t="s">
        <v>25673</v>
      </c>
    </row>
    <row r="11594" spans="1:4" ht="15" x14ac:dyDescent="0.2">
      <c r="A11594" s="33">
        <v>10418</v>
      </c>
      <c r="B11594" s="124" t="s">
        <v>25674</v>
      </c>
      <c r="C11594" s="125" t="s">
        <v>14755</v>
      </c>
      <c r="D11594" s="126" t="s">
        <v>14261</v>
      </c>
    </row>
    <row r="11595" spans="1:4" ht="15" x14ac:dyDescent="0.2">
      <c r="A11595" s="33">
        <v>12657</v>
      </c>
      <c r="B11595" s="124" t="s">
        <v>25675</v>
      </c>
      <c r="C11595" s="125" t="s">
        <v>14755</v>
      </c>
      <c r="D11595" s="126" t="s">
        <v>25676</v>
      </c>
    </row>
    <row r="11596" spans="1:4" ht="15" x14ac:dyDescent="0.2">
      <c r="A11596" s="33">
        <v>10417</v>
      </c>
      <c r="B11596" s="124" t="s">
        <v>25677</v>
      </c>
      <c r="C11596" s="125" t="s">
        <v>14755</v>
      </c>
      <c r="D11596" s="126" t="s">
        <v>25678</v>
      </c>
    </row>
    <row r="11597" spans="1:4" ht="15" x14ac:dyDescent="0.2">
      <c r="A11597" s="33">
        <v>10413</v>
      </c>
      <c r="B11597" s="124" t="s">
        <v>25679</v>
      </c>
      <c r="C11597" s="125" t="s">
        <v>14755</v>
      </c>
      <c r="D11597" s="126" t="s">
        <v>25680</v>
      </c>
    </row>
    <row r="11598" spans="1:4" ht="15" x14ac:dyDescent="0.2">
      <c r="A11598" s="33">
        <v>10414</v>
      </c>
      <c r="B11598" s="124" t="s">
        <v>25681</v>
      </c>
      <c r="C11598" s="125" t="s">
        <v>14755</v>
      </c>
      <c r="D11598" s="126" t="s">
        <v>25682</v>
      </c>
    </row>
    <row r="11599" spans="1:4" ht="15" x14ac:dyDescent="0.2">
      <c r="A11599" s="33">
        <v>10415</v>
      </c>
      <c r="B11599" s="124" t="s">
        <v>25683</v>
      </c>
      <c r="C11599" s="125" t="s">
        <v>14755</v>
      </c>
      <c r="D11599" s="126" t="s">
        <v>25684</v>
      </c>
    </row>
    <row r="11600" spans="1:4" ht="15" x14ac:dyDescent="0.2">
      <c r="A11600" s="33">
        <v>38643</v>
      </c>
      <c r="B11600" s="124" t="s">
        <v>25685</v>
      </c>
      <c r="C11600" s="125" t="s">
        <v>14755</v>
      </c>
      <c r="D11600" s="126" t="s">
        <v>911</v>
      </c>
    </row>
    <row r="11601" spans="1:4" ht="15" x14ac:dyDescent="0.2">
      <c r="A11601" s="33">
        <v>6157</v>
      </c>
      <c r="B11601" s="124" t="s">
        <v>25686</v>
      </c>
      <c r="C11601" s="125" t="s">
        <v>14755</v>
      </c>
      <c r="D11601" s="126" t="s">
        <v>16937</v>
      </c>
    </row>
    <row r="11602" spans="1:4" ht="15" x14ac:dyDescent="0.2">
      <c r="A11602" s="33">
        <v>37588</v>
      </c>
      <c r="B11602" s="124" t="s">
        <v>25687</v>
      </c>
      <c r="C11602" s="125" t="s">
        <v>14755</v>
      </c>
      <c r="D11602" s="126" t="s">
        <v>813</v>
      </c>
    </row>
    <row r="11603" spans="1:4" ht="15" x14ac:dyDescent="0.2">
      <c r="A11603" s="33">
        <v>6152</v>
      </c>
      <c r="B11603" s="124" t="s">
        <v>25688</v>
      </c>
      <c r="C11603" s="125" t="s">
        <v>14755</v>
      </c>
      <c r="D11603" s="126" t="s">
        <v>650</v>
      </c>
    </row>
    <row r="11604" spans="1:4" ht="15" x14ac:dyDescent="0.2">
      <c r="A11604" s="33">
        <v>6158</v>
      </c>
      <c r="B11604" s="124" t="s">
        <v>25689</v>
      </c>
      <c r="C11604" s="125" t="s">
        <v>14755</v>
      </c>
      <c r="D11604" s="126" t="s">
        <v>414</v>
      </c>
    </row>
    <row r="11605" spans="1:4" ht="15" x14ac:dyDescent="0.2">
      <c r="A11605" s="33">
        <v>6153</v>
      </c>
      <c r="B11605" s="124" t="s">
        <v>25690</v>
      </c>
      <c r="C11605" s="125" t="s">
        <v>14755</v>
      </c>
      <c r="D11605" s="126" t="s">
        <v>385</v>
      </c>
    </row>
    <row r="11606" spans="1:4" ht="15" x14ac:dyDescent="0.2">
      <c r="A11606" s="33">
        <v>6156</v>
      </c>
      <c r="B11606" s="124" t="s">
        <v>25691</v>
      </c>
      <c r="C11606" s="125" t="s">
        <v>14755</v>
      </c>
      <c r="D11606" s="126" t="s">
        <v>2683</v>
      </c>
    </row>
    <row r="11607" spans="1:4" ht="15" x14ac:dyDescent="0.2">
      <c r="A11607" s="33">
        <v>6154</v>
      </c>
      <c r="B11607" s="124" t="s">
        <v>25692</v>
      </c>
      <c r="C11607" s="125" t="s">
        <v>14755</v>
      </c>
      <c r="D11607" s="126" t="s">
        <v>882</v>
      </c>
    </row>
    <row r="11608" spans="1:4" ht="15" x14ac:dyDescent="0.2">
      <c r="A11608" s="33">
        <v>6155</v>
      </c>
      <c r="B11608" s="124" t="s">
        <v>25693</v>
      </c>
      <c r="C11608" s="125" t="s">
        <v>14755</v>
      </c>
      <c r="D11608" s="126" t="s">
        <v>619</v>
      </c>
    </row>
    <row r="11609" spans="1:4" ht="15" x14ac:dyDescent="0.2">
      <c r="A11609" s="33">
        <v>3115</v>
      </c>
      <c r="B11609" s="124" t="s">
        <v>25694</v>
      </c>
      <c r="C11609" s="125" t="s">
        <v>14755</v>
      </c>
      <c r="D11609" s="126" t="s">
        <v>849</v>
      </c>
    </row>
    <row r="11610" spans="1:4" ht="15" x14ac:dyDescent="0.2">
      <c r="A11610" s="33">
        <v>3116</v>
      </c>
      <c r="B11610" s="124" t="s">
        <v>25695</v>
      </c>
      <c r="C11610" s="125" t="s">
        <v>14755</v>
      </c>
      <c r="D11610" s="126" t="s">
        <v>1077</v>
      </c>
    </row>
    <row r="11611" spans="1:4" ht="15" x14ac:dyDescent="0.2">
      <c r="A11611" s="33">
        <v>38166</v>
      </c>
      <c r="B11611" s="124" t="s">
        <v>25696</v>
      </c>
      <c r="C11611" s="125" t="s">
        <v>14755</v>
      </c>
      <c r="D11611" s="126" t="s">
        <v>14448</v>
      </c>
    </row>
    <row r="11612" spans="1:4" ht="15" x14ac:dyDescent="0.2">
      <c r="A11612" s="33">
        <v>38108</v>
      </c>
      <c r="B11612" s="124" t="s">
        <v>25697</v>
      </c>
      <c r="C11612" s="125" t="s">
        <v>14755</v>
      </c>
      <c r="D11612" s="126" t="s">
        <v>991</v>
      </c>
    </row>
    <row r="11613" spans="1:4" ht="30" x14ac:dyDescent="0.2">
      <c r="A11613" s="33">
        <v>38087</v>
      </c>
      <c r="B11613" s="124" t="s">
        <v>25698</v>
      </c>
      <c r="C11613" s="125" t="s">
        <v>14755</v>
      </c>
      <c r="D11613" s="126" t="s">
        <v>13393</v>
      </c>
    </row>
    <row r="11614" spans="1:4" ht="15" x14ac:dyDescent="0.2">
      <c r="A11614" s="33">
        <v>38109</v>
      </c>
      <c r="B11614" s="124" t="s">
        <v>25699</v>
      </c>
      <c r="C11614" s="125" t="s">
        <v>14755</v>
      </c>
      <c r="D11614" s="126" t="s">
        <v>25700</v>
      </c>
    </row>
    <row r="11615" spans="1:4" ht="30" x14ac:dyDescent="0.2">
      <c r="A11615" s="33">
        <v>38088</v>
      </c>
      <c r="B11615" s="124" t="s">
        <v>25701</v>
      </c>
      <c r="C11615" s="125" t="s">
        <v>14755</v>
      </c>
      <c r="D11615" s="126" t="s">
        <v>25702</v>
      </c>
    </row>
    <row r="11616" spans="1:4" ht="15" x14ac:dyDescent="0.2">
      <c r="A11616" s="33">
        <v>38110</v>
      </c>
      <c r="B11616" s="124" t="s">
        <v>25703</v>
      </c>
      <c r="C11616" s="125" t="s">
        <v>14755</v>
      </c>
      <c r="D11616" s="126" t="s">
        <v>14484</v>
      </c>
    </row>
    <row r="11617" spans="1:4" ht="30" x14ac:dyDescent="0.2">
      <c r="A11617" s="33">
        <v>38089</v>
      </c>
      <c r="B11617" s="124" t="s">
        <v>25704</v>
      </c>
      <c r="C11617" s="125" t="s">
        <v>14755</v>
      </c>
      <c r="D11617" s="126" t="s">
        <v>25705</v>
      </c>
    </row>
    <row r="11618" spans="1:4" ht="15" x14ac:dyDescent="0.2">
      <c r="A11618" s="33">
        <v>38111</v>
      </c>
      <c r="B11618" s="124" t="s">
        <v>25706</v>
      </c>
      <c r="C11618" s="125" t="s">
        <v>14755</v>
      </c>
      <c r="D11618" s="126" t="s">
        <v>13530</v>
      </c>
    </row>
    <row r="11619" spans="1:4" ht="30" x14ac:dyDescent="0.2">
      <c r="A11619" s="33">
        <v>38090</v>
      </c>
      <c r="B11619" s="124" t="s">
        <v>25707</v>
      </c>
      <c r="C11619" s="125" t="s">
        <v>14755</v>
      </c>
      <c r="D11619" s="126" t="s">
        <v>17292</v>
      </c>
    </row>
    <row r="11620" spans="1:4" ht="15" x14ac:dyDescent="0.2">
      <c r="A11620" s="33">
        <v>11786</v>
      </c>
      <c r="B11620" s="124" t="s">
        <v>25708</v>
      </c>
      <c r="C11620" s="125" t="s">
        <v>14755</v>
      </c>
      <c r="D11620" s="126" t="s">
        <v>25709</v>
      </c>
    </row>
    <row r="11621" spans="1:4" ht="15" x14ac:dyDescent="0.2">
      <c r="A11621" s="33">
        <v>13726</v>
      </c>
      <c r="B11621" s="124" t="s">
        <v>25710</v>
      </c>
      <c r="C11621" s="125" t="s">
        <v>14755</v>
      </c>
      <c r="D11621" s="126" t="s">
        <v>25711</v>
      </c>
    </row>
    <row r="11622" spans="1:4" ht="15" x14ac:dyDescent="0.2">
      <c r="A11622" s="33">
        <v>38400</v>
      </c>
      <c r="B11622" s="124" t="s">
        <v>25712</v>
      </c>
      <c r="C11622" s="125" t="s">
        <v>14755</v>
      </c>
      <c r="D11622" s="126" t="s">
        <v>793</v>
      </c>
    </row>
    <row r="11623" spans="1:4" ht="30" x14ac:dyDescent="0.2">
      <c r="A11623" s="33">
        <v>12627</v>
      </c>
      <c r="B11623" s="124" t="s">
        <v>25713</v>
      </c>
      <c r="C11623" s="125" t="s">
        <v>14755</v>
      </c>
      <c r="D11623" s="126" t="s">
        <v>1381</v>
      </c>
    </row>
    <row r="11624" spans="1:4" ht="15" x14ac:dyDescent="0.2">
      <c r="A11624" s="33">
        <v>6138</v>
      </c>
      <c r="B11624" s="124" t="s">
        <v>25714</v>
      </c>
      <c r="C11624" s="125" t="s">
        <v>14755</v>
      </c>
      <c r="D11624" s="126" t="s">
        <v>13300</v>
      </c>
    </row>
    <row r="11625" spans="1:4" ht="15" x14ac:dyDescent="0.2">
      <c r="A11625" s="33">
        <v>39996</v>
      </c>
      <c r="B11625" s="124" t="s">
        <v>25715</v>
      </c>
      <c r="C11625" s="125" t="s">
        <v>1394</v>
      </c>
      <c r="D11625" s="126" t="s">
        <v>4603</v>
      </c>
    </row>
    <row r="11626" spans="1:4" ht="15" x14ac:dyDescent="0.2">
      <c r="A11626" s="33">
        <v>10478</v>
      </c>
      <c r="B11626" s="124" t="s">
        <v>25716</v>
      </c>
      <c r="C11626" s="125" t="s">
        <v>1396</v>
      </c>
      <c r="D11626" s="126" t="s">
        <v>990</v>
      </c>
    </row>
    <row r="11627" spans="1:4" ht="15" x14ac:dyDescent="0.2">
      <c r="A11627" s="33">
        <v>40514</v>
      </c>
      <c r="B11627" s="124" t="s">
        <v>25717</v>
      </c>
      <c r="C11627" s="125" t="s">
        <v>1396</v>
      </c>
      <c r="D11627" s="126" t="s">
        <v>3956</v>
      </c>
    </row>
    <row r="11628" spans="1:4" ht="15" x14ac:dyDescent="0.2">
      <c r="A11628" s="33">
        <v>10475</v>
      </c>
      <c r="B11628" s="124" t="s">
        <v>25718</v>
      </c>
      <c r="C11628" s="125" t="s">
        <v>1396</v>
      </c>
      <c r="D11628" s="126" t="s">
        <v>25719</v>
      </c>
    </row>
    <row r="11629" spans="1:4" ht="15" x14ac:dyDescent="0.2">
      <c r="A11629" s="33">
        <v>10481</v>
      </c>
      <c r="B11629" s="124" t="s">
        <v>25720</v>
      </c>
      <c r="C11629" s="125" t="s">
        <v>1396</v>
      </c>
      <c r="D11629" s="126" t="s">
        <v>25721</v>
      </c>
    </row>
    <row r="11630" spans="1:4" ht="15" x14ac:dyDescent="0.2">
      <c r="A11630" s="33">
        <v>4031</v>
      </c>
      <c r="B11630" s="124" t="s">
        <v>25722</v>
      </c>
      <c r="C11630" s="125" t="s">
        <v>1409</v>
      </c>
      <c r="D11630" s="126" t="s">
        <v>25723</v>
      </c>
    </row>
    <row r="11631" spans="1:4" ht="15" x14ac:dyDescent="0.2">
      <c r="A11631" s="33">
        <v>4030</v>
      </c>
      <c r="B11631" s="124" t="s">
        <v>25724</v>
      </c>
      <c r="C11631" s="125" t="s">
        <v>1409</v>
      </c>
      <c r="D11631" s="126" t="s">
        <v>754</v>
      </c>
    </row>
    <row r="11632" spans="1:4" ht="15" x14ac:dyDescent="0.2">
      <c r="A11632" s="33">
        <v>39399</v>
      </c>
      <c r="B11632" s="124" t="s">
        <v>25725</v>
      </c>
      <c r="C11632" s="125" t="s">
        <v>14755</v>
      </c>
      <c r="D11632" s="126" t="s">
        <v>14139</v>
      </c>
    </row>
    <row r="11633" spans="1:4" ht="15" x14ac:dyDescent="0.2">
      <c r="A11633" s="33">
        <v>39400</v>
      </c>
      <c r="B11633" s="124" t="s">
        <v>25726</v>
      </c>
      <c r="C11633" s="125" t="s">
        <v>14755</v>
      </c>
      <c r="D11633" s="126" t="s">
        <v>14140</v>
      </c>
    </row>
    <row r="11634" spans="1:4" ht="15" x14ac:dyDescent="0.2">
      <c r="A11634" s="33">
        <v>39401</v>
      </c>
      <c r="B11634" s="124" t="s">
        <v>25727</v>
      </c>
      <c r="C11634" s="125" t="s">
        <v>14755</v>
      </c>
      <c r="D11634" s="126" t="s">
        <v>14141</v>
      </c>
    </row>
    <row r="11635" spans="1:4" ht="30" x14ac:dyDescent="0.2">
      <c r="A11635" s="33">
        <v>11652</v>
      </c>
      <c r="B11635" s="124" t="s">
        <v>25728</v>
      </c>
      <c r="C11635" s="125" t="s">
        <v>14755</v>
      </c>
      <c r="D11635" s="126" t="s">
        <v>14142</v>
      </c>
    </row>
    <row r="11636" spans="1:4" ht="30" x14ac:dyDescent="0.2">
      <c r="A11636" s="33">
        <v>13896</v>
      </c>
      <c r="B11636" s="124" t="s">
        <v>25729</v>
      </c>
      <c r="C11636" s="125" t="s">
        <v>14755</v>
      </c>
      <c r="D11636" s="126" t="s">
        <v>14143</v>
      </c>
    </row>
    <row r="11637" spans="1:4" ht="30" x14ac:dyDescent="0.2">
      <c r="A11637" s="33">
        <v>13475</v>
      </c>
      <c r="B11637" s="124" t="s">
        <v>25730</v>
      </c>
      <c r="C11637" s="125" t="s">
        <v>14755</v>
      </c>
      <c r="D11637" s="126" t="s">
        <v>14144</v>
      </c>
    </row>
    <row r="11638" spans="1:4" ht="30" x14ac:dyDescent="0.2">
      <c r="A11638" s="33">
        <v>25971</v>
      </c>
      <c r="B11638" s="124" t="s">
        <v>25731</v>
      </c>
      <c r="C11638" s="125" t="s">
        <v>14755</v>
      </c>
      <c r="D11638" s="126" t="s">
        <v>25732</v>
      </c>
    </row>
    <row r="11639" spans="1:4" ht="30" x14ac:dyDescent="0.2">
      <c r="A11639" s="33">
        <v>25970</v>
      </c>
      <c r="B11639" s="124" t="s">
        <v>25733</v>
      </c>
      <c r="C11639" s="125" t="s">
        <v>14755</v>
      </c>
      <c r="D11639" s="126" t="s">
        <v>25734</v>
      </c>
    </row>
    <row r="11640" spans="1:4" ht="15" x14ac:dyDescent="0.2">
      <c r="A11640" s="33">
        <v>13476</v>
      </c>
      <c r="B11640" s="124" t="s">
        <v>25735</v>
      </c>
      <c r="C11640" s="125" t="s">
        <v>14755</v>
      </c>
      <c r="D11640" s="126" t="s">
        <v>25736</v>
      </c>
    </row>
    <row r="11641" spans="1:4" ht="30" x14ac:dyDescent="0.2">
      <c r="A11641" s="33">
        <v>10488</v>
      </c>
      <c r="B11641" s="124" t="s">
        <v>25737</v>
      </c>
      <c r="C11641" s="125" t="s">
        <v>14755</v>
      </c>
      <c r="D11641" s="126" t="s">
        <v>25738</v>
      </c>
    </row>
    <row r="11642" spans="1:4" ht="30" x14ac:dyDescent="0.2">
      <c r="A11642" s="33">
        <v>13606</v>
      </c>
      <c r="B11642" s="124" t="s">
        <v>25739</v>
      </c>
      <c r="C11642" s="125" t="s">
        <v>14755</v>
      </c>
      <c r="D11642" s="126" t="s">
        <v>25740</v>
      </c>
    </row>
    <row r="11643" spans="1:4" ht="15" x14ac:dyDescent="0.2">
      <c r="A11643" s="33">
        <v>10489</v>
      </c>
      <c r="B11643" s="124" t="s">
        <v>25741</v>
      </c>
      <c r="C11643" s="125" t="s">
        <v>1393</v>
      </c>
      <c r="D11643" s="126" t="s">
        <v>5907</v>
      </c>
    </row>
    <row r="11644" spans="1:4" ht="15" x14ac:dyDescent="0.2">
      <c r="A11644" s="33">
        <v>41073</v>
      </c>
      <c r="B11644" s="124" t="s">
        <v>25742</v>
      </c>
      <c r="C11644" s="125" t="s">
        <v>1397</v>
      </c>
      <c r="D11644" s="126" t="s">
        <v>14145</v>
      </c>
    </row>
    <row r="11645" spans="1:4" ht="30" x14ac:dyDescent="0.2">
      <c r="A11645" s="33">
        <v>34391</v>
      </c>
      <c r="B11645" s="124" t="s">
        <v>25743</v>
      </c>
      <c r="C11645" s="125" t="s">
        <v>1409</v>
      </c>
      <c r="D11645" s="126" t="s">
        <v>14146</v>
      </c>
    </row>
    <row r="11646" spans="1:4" ht="30" x14ac:dyDescent="0.2">
      <c r="A11646" s="33">
        <v>10496</v>
      </c>
      <c r="B11646" s="124" t="s">
        <v>25744</v>
      </c>
      <c r="C11646" s="125" t="s">
        <v>1409</v>
      </c>
      <c r="D11646" s="126" t="s">
        <v>14147</v>
      </c>
    </row>
    <row r="11647" spans="1:4" ht="30" x14ac:dyDescent="0.2">
      <c r="A11647" s="33">
        <v>10497</v>
      </c>
      <c r="B11647" s="124" t="s">
        <v>25745</v>
      </c>
      <c r="C11647" s="125" t="s">
        <v>1409</v>
      </c>
      <c r="D11647" s="126" t="s">
        <v>14148</v>
      </c>
    </row>
    <row r="11648" spans="1:4" ht="30" x14ac:dyDescent="0.2">
      <c r="A11648" s="33">
        <v>10504</v>
      </c>
      <c r="B11648" s="124" t="s">
        <v>25746</v>
      </c>
      <c r="C11648" s="125" t="s">
        <v>1409</v>
      </c>
      <c r="D11648" s="126" t="s">
        <v>14149</v>
      </c>
    </row>
    <row r="11649" spans="1:4" ht="15" x14ac:dyDescent="0.2">
      <c r="A11649" s="33">
        <v>34390</v>
      </c>
      <c r="B11649" s="124" t="s">
        <v>25747</v>
      </c>
      <c r="C11649" s="125" t="s">
        <v>1409</v>
      </c>
      <c r="D11649" s="126" t="s">
        <v>14150</v>
      </c>
    </row>
    <row r="11650" spans="1:4" ht="15" x14ac:dyDescent="0.2">
      <c r="A11650" s="33">
        <v>34389</v>
      </c>
      <c r="B11650" s="124" t="s">
        <v>25748</v>
      </c>
      <c r="C11650" s="125" t="s">
        <v>1409</v>
      </c>
      <c r="D11650" s="126" t="s">
        <v>14151</v>
      </c>
    </row>
    <row r="11651" spans="1:4" ht="15" x14ac:dyDescent="0.2">
      <c r="A11651" s="33">
        <v>34388</v>
      </c>
      <c r="B11651" s="124" t="s">
        <v>25749</v>
      </c>
      <c r="C11651" s="125" t="s">
        <v>1409</v>
      </c>
      <c r="D11651" s="126" t="s">
        <v>14152</v>
      </c>
    </row>
    <row r="11652" spans="1:4" ht="15" x14ac:dyDescent="0.2">
      <c r="A11652" s="33">
        <v>34387</v>
      </c>
      <c r="B11652" s="124" t="s">
        <v>25750</v>
      </c>
      <c r="C11652" s="125" t="s">
        <v>1409</v>
      </c>
      <c r="D11652" s="126" t="s">
        <v>14153</v>
      </c>
    </row>
    <row r="11653" spans="1:4" ht="15" x14ac:dyDescent="0.2">
      <c r="A11653" s="33">
        <v>11188</v>
      </c>
      <c r="B11653" s="124" t="s">
        <v>25751</v>
      </c>
      <c r="C11653" s="125" t="s">
        <v>1409</v>
      </c>
      <c r="D11653" s="126" t="s">
        <v>14154</v>
      </c>
    </row>
    <row r="11654" spans="1:4" ht="15" x14ac:dyDescent="0.2">
      <c r="A11654" s="33">
        <v>11189</v>
      </c>
      <c r="B11654" s="124" t="s">
        <v>25752</v>
      </c>
      <c r="C11654" s="125" t="s">
        <v>1409</v>
      </c>
      <c r="D11654" s="126" t="s">
        <v>14155</v>
      </c>
    </row>
    <row r="11655" spans="1:4" ht="15" x14ac:dyDescent="0.2">
      <c r="A11655" s="33">
        <v>21107</v>
      </c>
      <c r="B11655" s="124" t="s">
        <v>25753</v>
      </c>
      <c r="C11655" s="125" t="s">
        <v>1409</v>
      </c>
      <c r="D11655" s="126" t="s">
        <v>14156</v>
      </c>
    </row>
    <row r="11656" spans="1:4" ht="15" x14ac:dyDescent="0.2">
      <c r="A11656" s="33">
        <v>34386</v>
      </c>
      <c r="B11656" s="124" t="s">
        <v>25754</v>
      </c>
      <c r="C11656" s="125" t="s">
        <v>1409</v>
      </c>
      <c r="D11656" s="126" t="s">
        <v>14157</v>
      </c>
    </row>
    <row r="11657" spans="1:4" ht="15" x14ac:dyDescent="0.2">
      <c r="A11657" s="33">
        <v>10490</v>
      </c>
      <c r="B11657" s="124" t="s">
        <v>25755</v>
      </c>
      <c r="C11657" s="125" t="s">
        <v>1409</v>
      </c>
      <c r="D11657" s="126" t="s">
        <v>14158</v>
      </c>
    </row>
    <row r="11658" spans="1:4" ht="15" x14ac:dyDescent="0.2">
      <c r="A11658" s="33">
        <v>10492</v>
      </c>
      <c r="B11658" s="124" t="s">
        <v>25756</v>
      </c>
      <c r="C11658" s="125" t="s">
        <v>1409</v>
      </c>
      <c r="D11658" s="126" t="s">
        <v>1771</v>
      </c>
    </row>
    <row r="11659" spans="1:4" ht="15" x14ac:dyDescent="0.2">
      <c r="A11659" s="33">
        <v>10493</v>
      </c>
      <c r="B11659" s="124" t="s">
        <v>25757</v>
      </c>
      <c r="C11659" s="125" t="s">
        <v>1409</v>
      </c>
      <c r="D11659" s="126" t="s">
        <v>14151</v>
      </c>
    </row>
    <row r="11660" spans="1:4" ht="15" x14ac:dyDescent="0.2">
      <c r="A11660" s="33">
        <v>10491</v>
      </c>
      <c r="B11660" s="124" t="s">
        <v>25758</v>
      </c>
      <c r="C11660" s="125" t="s">
        <v>1409</v>
      </c>
      <c r="D11660" s="126" t="s">
        <v>14159</v>
      </c>
    </row>
    <row r="11661" spans="1:4" ht="15" x14ac:dyDescent="0.2">
      <c r="A11661" s="33">
        <v>34385</v>
      </c>
      <c r="B11661" s="124" t="s">
        <v>25759</v>
      </c>
      <c r="C11661" s="125" t="s">
        <v>1409</v>
      </c>
      <c r="D11661" s="126" t="s">
        <v>14160</v>
      </c>
    </row>
    <row r="11662" spans="1:4" ht="15" x14ac:dyDescent="0.2">
      <c r="A11662" s="33">
        <v>10499</v>
      </c>
      <c r="B11662" s="124" t="s">
        <v>25760</v>
      </c>
      <c r="C11662" s="125" t="s">
        <v>1409</v>
      </c>
      <c r="D11662" s="126" t="s">
        <v>14161</v>
      </c>
    </row>
    <row r="11663" spans="1:4" ht="15" x14ac:dyDescent="0.2">
      <c r="A11663" s="33">
        <v>34384</v>
      </c>
      <c r="B11663" s="124" t="s">
        <v>25761</v>
      </c>
      <c r="C11663" s="125" t="s">
        <v>1409</v>
      </c>
      <c r="D11663" s="126" t="s">
        <v>14157</v>
      </c>
    </row>
    <row r="11664" spans="1:4" ht="15" x14ac:dyDescent="0.2">
      <c r="A11664" s="33">
        <v>11185</v>
      </c>
      <c r="B11664" s="124" t="s">
        <v>25762</v>
      </c>
      <c r="C11664" s="125" t="s">
        <v>1409</v>
      </c>
      <c r="D11664" s="126" t="s">
        <v>14162</v>
      </c>
    </row>
    <row r="11665" spans="1:4" ht="15" x14ac:dyDescent="0.2">
      <c r="A11665" s="33">
        <v>10507</v>
      </c>
      <c r="B11665" s="124" t="s">
        <v>25763</v>
      </c>
      <c r="C11665" s="125" t="s">
        <v>1409</v>
      </c>
      <c r="D11665" s="126" t="s">
        <v>14163</v>
      </c>
    </row>
    <row r="11666" spans="1:4" ht="15" x14ac:dyDescent="0.2">
      <c r="A11666" s="33">
        <v>10505</v>
      </c>
      <c r="B11666" s="124" t="s">
        <v>25764</v>
      </c>
      <c r="C11666" s="125" t="s">
        <v>1409</v>
      </c>
      <c r="D11666" s="126" t="s">
        <v>5754</v>
      </c>
    </row>
    <row r="11667" spans="1:4" ht="15" x14ac:dyDescent="0.2">
      <c r="A11667" s="33">
        <v>10506</v>
      </c>
      <c r="B11667" s="124" t="s">
        <v>25765</v>
      </c>
      <c r="C11667" s="125" t="s">
        <v>1409</v>
      </c>
      <c r="D11667" s="126" t="s">
        <v>14164</v>
      </c>
    </row>
    <row r="11668" spans="1:4" ht="15" x14ac:dyDescent="0.2">
      <c r="A11668" s="33">
        <v>5031</v>
      </c>
      <c r="B11668" s="124" t="s">
        <v>25766</v>
      </c>
      <c r="C11668" s="125" t="s">
        <v>1409</v>
      </c>
      <c r="D11668" s="126" t="s">
        <v>14165</v>
      </c>
    </row>
    <row r="11669" spans="1:4" ht="15" x14ac:dyDescent="0.2">
      <c r="A11669" s="33">
        <v>10502</v>
      </c>
      <c r="B11669" s="124" t="s">
        <v>25767</v>
      </c>
      <c r="C11669" s="125" t="s">
        <v>1409</v>
      </c>
      <c r="D11669" s="126" t="s">
        <v>14166</v>
      </c>
    </row>
    <row r="11670" spans="1:4" ht="15" x14ac:dyDescent="0.2">
      <c r="A11670" s="33">
        <v>10501</v>
      </c>
      <c r="B11670" s="124" t="s">
        <v>25768</v>
      </c>
      <c r="C11670" s="125" t="s">
        <v>1409</v>
      </c>
      <c r="D11670" s="126" t="s">
        <v>14167</v>
      </c>
    </row>
    <row r="11671" spans="1:4" ht="15" x14ac:dyDescent="0.2">
      <c r="A11671" s="33">
        <v>10503</v>
      </c>
      <c r="B11671" s="124" t="s">
        <v>25769</v>
      </c>
      <c r="C11671" s="125" t="s">
        <v>1409</v>
      </c>
      <c r="D11671" s="126" t="s">
        <v>14168</v>
      </c>
    </row>
    <row r="11672" spans="1:4" ht="15" x14ac:dyDescent="0.2">
      <c r="A11672" s="33">
        <v>40270</v>
      </c>
      <c r="B11672" s="124" t="s">
        <v>25770</v>
      </c>
      <c r="C11672" s="125" t="s">
        <v>1394</v>
      </c>
      <c r="D11672" s="126" t="s">
        <v>14169</v>
      </c>
    </row>
    <row r="11673" spans="1:4" ht="15" x14ac:dyDescent="0.2">
      <c r="A11673" s="33">
        <v>20213</v>
      </c>
      <c r="B11673" s="124" t="s">
        <v>25771</v>
      </c>
      <c r="C11673" s="125" t="s">
        <v>1394</v>
      </c>
      <c r="D11673" s="126" t="s">
        <v>1269</v>
      </c>
    </row>
    <row r="11674" spans="1:4" ht="15" x14ac:dyDescent="0.2">
      <c r="A11674" s="33">
        <v>20211</v>
      </c>
      <c r="B11674" s="124" t="s">
        <v>25772</v>
      </c>
      <c r="C11674" s="125" t="s">
        <v>1394</v>
      </c>
      <c r="D11674" s="126" t="s">
        <v>14170</v>
      </c>
    </row>
    <row r="11675" spans="1:4" ht="15" x14ac:dyDescent="0.2">
      <c r="A11675" s="33">
        <v>4472</v>
      </c>
      <c r="B11675" s="124" t="s">
        <v>25773</v>
      </c>
      <c r="C11675" s="125" t="s">
        <v>1394</v>
      </c>
      <c r="D11675" s="126" t="s">
        <v>13838</v>
      </c>
    </row>
    <row r="11676" spans="1:4" ht="15" x14ac:dyDescent="0.2">
      <c r="A11676" s="33">
        <v>35272</v>
      </c>
      <c r="B11676" s="124" t="s">
        <v>25774</v>
      </c>
      <c r="C11676" s="125" t="s">
        <v>1394</v>
      </c>
      <c r="D11676" s="126" t="s">
        <v>14171</v>
      </c>
    </row>
    <row r="11677" spans="1:4" ht="15" x14ac:dyDescent="0.2">
      <c r="A11677" s="33">
        <v>4448</v>
      </c>
      <c r="B11677" s="124" t="s">
        <v>25775</v>
      </c>
      <c r="C11677" s="125" t="s">
        <v>1394</v>
      </c>
      <c r="D11677" s="126" t="s">
        <v>19356</v>
      </c>
    </row>
    <row r="11678" spans="1:4" ht="15" x14ac:dyDescent="0.2">
      <c r="A11678" s="33">
        <v>4425</v>
      </c>
      <c r="B11678" s="124" t="s">
        <v>25776</v>
      </c>
      <c r="C11678" s="125" t="s">
        <v>1394</v>
      </c>
      <c r="D11678" s="126" t="s">
        <v>443</v>
      </c>
    </row>
    <row r="11679" spans="1:4" ht="15" x14ac:dyDescent="0.2">
      <c r="A11679" s="33">
        <v>4481</v>
      </c>
      <c r="B11679" s="124" t="s">
        <v>25777</v>
      </c>
      <c r="C11679" s="125" t="s">
        <v>1394</v>
      </c>
      <c r="D11679" s="126" t="s">
        <v>14172</v>
      </c>
    </row>
    <row r="11680" spans="1:4" ht="15" x14ac:dyDescent="0.2">
      <c r="A11680" s="33">
        <v>34345</v>
      </c>
      <c r="B11680" s="124" t="s">
        <v>25778</v>
      </c>
      <c r="C11680" s="125" t="s">
        <v>1393</v>
      </c>
      <c r="D11680" s="126" t="s">
        <v>13410</v>
      </c>
    </row>
    <row r="11681" spans="1:4" ht="15" x14ac:dyDescent="0.2">
      <c r="A11681" s="33">
        <v>41096</v>
      </c>
      <c r="B11681" s="124" t="s">
        <v>25779</v>
      </c>
      <c r="C11681" s="125" t="s">
        <v>1397</v>
      </c>
      <c r="D11681" s="126" t="s">
        <v>14173</v>
      </c>
    </row>
    <row r="11682" spans="1:4" ht="15" x14ac:dyDescent="0.2">
      <c r="A11682" s="33">
        <v>41776</v>
      </c>
      <c r="B11682" s="124" t="s">
        <v>25780</v>
      </c>
      <c r="C11682" s="125" t="s">
        <v>1393</v>
      </c>
      <c r="D11682" s="126" t="s">
        <v>145</v>
      </c>
    </row>
    <row r="11683" spans="1:4" ht="15" x14ac:dyDescent="0.2">
      <c r="A11683" s="33">
        <v>4487</v>
      </c>
      <c r="B11683" s="124" t="s">
        <v>25781</v>
      </c>
      <c r="C11683" s="125" t="s">
        <v>1394</v>
      </c>
      <c r="D11683" s="126" t="s">
        <v>1387</v>
      </c>
    </row>
    <row r="11684" spans="1:4" ht="15" x14ac:dyDescent="0.2">
      <c r="A11684" s="33">
        <v>11157</v>
      </c>
      <c r="B11684" s="124" t="s">
        <v>25782</v>
      </c>
      <c r="C11684" s="125" t="s">
        <v>1405</v>
      </c>
      <c r="D11684" s="126" t="s">
        <v>25783</v>
      </c>
    </row>
    <row r="11685" spans="1:4" ht="15" x14ac:dyDescent="0.25">
      <c r="A11685" s="115" t="s">
        <v>64</v>
      </c>
      <c r="B11685"/>
      <c r="C11685" s="107"/>
      <c r="D11685"/>
    </row>
    <row r="11686" spans="1:4" ht="15" x14ac:dyDescent="0.25">
      <c r="A11686" s="115" t="s">
        <v>25784</v>
      </c>
      <c r="B11686"/>
      <c r="C11686" s="107"/>
      <c r="D11686"/>
    </row>
  </sheetData>
  <mergeCells count="7">
    <mergeCell ref="A6395:D6395"/>
    <mergeCell ref="A1:D1"/>
    <mergeCell ref="A2:D2"/>
    <mergeCell ref="A3:D3"/>
    <mergeCell ref="A6392:D6392"/>
    <mergeCell ref="A6393:D6393"/>
    <mergeCell ref="A6394:D6394"/>
  </mergeCells>
  <pageMargins left="0.78740157499999996" right="0.78740157499999996" top="0.984251969" bottom="0.984251969" header="0.5" footer="0.5"/>
  <pageSetup scale="66" orientation="portrait" horizontalDpi="300" verticalDpi="300" r:id="rId1"/>
  <headerFooter alignWithMargins="0"/>
  <colBreaks count="1" manualBreakCount="1">
    <brk id="4" max="1048575" man="1"/>
  </col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7</vt:i4>
      </vt:variant>
    </vt:vector>
  </HeadingPairs>
  <TitlesOfParts>
    <vt:vector size="12" baseType="lpstr">
      <vt:lpstr>PLANILHA MED 03</vt:lpstr>
      <vt:lpstr>CPU_H_H_CAMPO_G_MARINHO</vt:lpstr>
      <vt:lpstr>CPU_SERVICO</vt:lpstr>
      <vt:lpstr>MAO_OBRA_PROJETO</vt:lpstr>
      <vt:lpstr>SINAPI_01_19_SEM_DESO</vt:lpstr>
      <vt:lpstr>CPU_H_H_CAMPO_G_MARINHO!Area_de_impressao</vt:lpstr>
      <vt:lpstr>CPU_SERVICO!Area_de_impressao</vt:lpstr>
      <vt:lpstr>MAO_OBRA_PROJETO!Area_de_impressao</vt:lpstr>
      <vt:lpstr>'PLANILHA MED 03'!Area_de_impressao</vt:lpstr>
      <vt:lpstr>SINAPI_01_19_SEM_DESO!Area_de_impressao</vt:lpstr>
      <vt:lpstr>CPU_H_H_CAMPO_G_MARINHO!Titulos_de_impressao</vt:lpstr>
      <vt:lpstr>MAO_OBRA_PROJETO!Titulos_de_impressao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flavia.salim</dc:creator>
  <cp:lastModifiedBy>Adriana Ledig Aguiar Silva Deriz</cp:lastModifiedBy>
  <cp:lastPrinted>2025-12-18T18:15:04Z</cp:lastPrinted>
  <dcterms:created xsi:type="dcterms:W3CDTF">2012-09-03T18:37:12Z</dcterms:created>
  <dcterms:modified xsi:type="dcterms:W3CDTF">2026-06-22T12:31:00Z</dcterms:modified>
</cp:coreProperties>
</file>